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55" yWindow="270" windowWidth="18630" windowHeight="9360" tabRatio="842"/>
  </bookViews>
  <sheets>
    <sheet name="Végeredmény" sheetId="34" r:id="rId1"/>
    <sheet name="Részeredmények" sheetId="35" r:id="rId2"/>
    <sheet name="Input adatok" sheetId="1" state="hidden" r:id="rId3"/>
    <sheet name="Rész adatok" sheetId="58" r:id="rId4"/>
    <sheet name="1 forduló" sheetId="16" r:id="rId5"/>
    <sheet name="2 forduló" sheetId="48" r:id="rId6"/>
    <sheet name="3 forduló" sheetId="49" r:id="rId7"/>
    <sheet name="4 forduló" sheetId="50" r:id="rId8"/>
    <sheet name="5 forduló" sheetId="51" r:id="rId9"/>
    <sheet name="6 forduló" sheetId="52" r:id="rId10"/>
    <sheet name="7 forduló" sheetId="53" r:id="rId11"/>
    <sheet name="8 forduló" sheetId="54" r:id="rId12"/>
    <sheet name="9 forduló" sheetId="55" r:id="rId13"/>
    <sheet name="10 forduló" sheetId="56" state="hidden" r:id="rId14"/>
    <sheet name="11 forduló" sheetId="57" state="hidden" r:id="rId15"/>
    <sheet name="Munka1" sheetId="59" r:id="rId16"/>
  </sheets>
  <calcPr calcId="144525"/>
</workbook>
</file>

<file path=xl/calcChain.xml><?xml version="1.0" encoding="utf-8"?>
<calcChain xmlns="http://schemas.openxmlformats.org/spreadsheetml/2006/main">
  <c r="N21" i="50" l="1"/>
  <c r="C15" i="58" l="1"/>
  <c r="D101" i="49"/>
  <c r="D9" i="55" l="1"/>
  <c r="D10" i="55"/>
  <c r="D11" i="55"/>
  <c r="D12" i="55"/>
  <c r="D13" i="55"/>
  <c r="D14" i="55"/>
  <c r="D15" i="55"/>
  <c r="D16" i="55"/>
  <c r="D17" i="55"/>
  <c r="K33" i="57" l="1"/>
  <c r="I33" i="57"/>
  <c r="K93" i="49" l="1"/>
  <c r="I93" i="49"/>
  <c r="C8" i="57" l="1"/>
  <c r="D9" i="57" l="1"/>
  <c r="D10" i="57"/>
  <c r="D11" i="57"/>
  <c r="D12" i="57"/>
  <c r="D13" i="57"/>
  <c r="D14" i="57"/>
  <c r="D15" i="57"/>
  <c r="D16" i="57"/>
  <c r="D17" i="57"/>
  <c r="D8" i="57"/>
  <c r="C9" i="57"/>
  <c r="C10" i="57"/>
  <c r="C11" i="57"/>
  <c r="C12" i="57"/>
  <c r="C13" i="57"/>
  <c r="C14" i="57"/>
  <c r="C15" i="57"/>
  <c r="C16" i="57"/>
  <c r="C17" i="57"/>
  <c r="D159" i="57" l="1"/>
  <c r="D160" i="57"/>
  <c r="D161" i="57"/>
  <c r="D162" i="57"/>
  <c r="D163" i="57"/>
  <c r="D164" i="57"/>
  <c r="D165" i="57"/>
  <c r="D166" i="57"/>
  <c r="D167" i="57"/>
  <c r="D144" i="57"/>
  <c r="D145" i="57"/>
  <c r="D146" i="57"/>
  <c r="D147" i="57"/>
  <c r="D148" i="57"/>
  <c r="D149" i="57"/>
  <c r="D150" i="57"/>
  <c r="D151" i="57"/>
  <c r="D152" i="57"/>
  <c r="D129" i="57"/>
  <c r="D130" i="57"/>
  <c r="D131" i="57"/>
  <c r="D132" i="57"/>
  <c r="D133" i="57"/>
  <c r="D134" i="57"/>
  <c r="D135" i="57"/>
  <c r="D136" i="57"/>
  <c r="D137" i="57"/>
  <c r="D114" i="57"/>
  <c r="D115" i="57"/>
  <c r="D116" i="57"/>
  <c r="D117" i="57"/>
  <c r="D118" i="57"/>
  <c r="D119" i="57"/>
  <c r="D120" i="57"/>
  <c r="D121" i="57"/>
  <c r="D122" i="57"/>
  <c r="D99" i="57"/>
  <c r="D100" i="57"/>
  <c r="D101" i="57"/>
  <c r="D102" i="57"/>
  <c r="D103" i="57"/>
  <c r="D104" i="57"/>
  <c r="D105" i="57"/>
  <c r="D106" i="57"/>
  <c r="D107" i="57"/>
  <c r="D84" i="57"/>
  <c r="D85" i="57"/>
  <c r="D86" i="57"/>
  <c r="D87" i="57"/>
  <c r="D88" i="57"/>
  <c r="D89" i="57"/>
  <c r="D90" i="57"/>
  <c r="D91" i="57"/>
  <c r="D92" i="57"/>
  <c r="D69" i="57"/>
  <c r="D70" i="57"/>
  <c r="D71" i="57"/>
  <c r="D72" i="57"/>
  <c r="D73" i="57"/>
  <c r="D74" i="57"/>
  <c r="D75" i="57"/>
  <c r="D76" i="57"/>
  <c r="D77" i="57"/>
  <c r="D54" i="57"/>
  <c r="D55" i="57"/>
  <c r="D56" i="57"/>
  <c r="D57" i="57"/>
  <c r="D58" i="57"/>
  <c r="D59" i="57"/>
  <c r="D60" i="57"/>
  <c r="D61" i="57"/>
  <c r="D62" i="57"/>
  <c r="D39" i="57"/>
  <c r="D40" i="57"/>
  <c r="D41" i="57"/>
  <c r="D42" i="57"/>
  <c r="D43" i="57"/>
  <c r="D44" i="57"/>
  <c r="D45" i="57"/>
  <c r="D46" i="57"/>
  <c r="D47" i="57"/>
  <c r="D24" i="57"/>
  <c r="D25" i="57"/>
  <c r="D26" i="57"/>
  <c r="D27" i="57"/>
  <c r="D28" i="57"/>
  <c r="D29" i="57"/>
  <c r="D30" i="57"/>
  <c r="D31" i="57"/>
  <c r="D32" i="57"/>
  <c r="D23" i="57"/>
  <c r="C23" i="57"/>
  <c r="D24" i="55"/>
  <c r="V22" i="58" s="1"/>
  <c r="D25" i="55"/>
  <c r="V23" i="58" s="1"/>
  <c r="D26" i="55"/>
  <c r="V24" i="58" s="1"/>
  <c r="D27" i="55"/>
  <c r="V25" i="58" s="1"/>
  <c r="D28" i="55"/>
  <c r="V26" i="58" s="1"/>
  <c r="D29" i="55"/>
  <c r="V27" i="58" s="1"/>
  <c r="D30" i="55"/>
  <c r="V28" i="58" s="1"/>
  <c r="D31" i="55"/>
  <c r="V29" i="58" s="1"/>
  <c r="D32" i="55"/>
  <c r="V30" i="58" s="1"/>
  <c r="D9" i="53" l="1"/>
  <c r="D10" i="53"/>
  <c r="D11" i="53"/>
  <c r="D12" i="53"/>
  <c r="D13" i="53"/>
  <c r="D14" i="53"/>
  <c r="D15" i="53"/>
  <c r="D16" i="53"/>
  <c r="D17" i="53"/>
  <c r="D9" i="51" l="1"/>
  <c r="D10" i="51"/>
  <c r="D11" i="51"/>
  <c r="D12" i="51"/>
  <c r="D13" i="51"/>
  <c r="D14" i="51"/>
  <c r="D15" i="51"/>
  <c r="D16" i="51"/>
  <c r="D17" i="51"/>
  <c r="D69" i="54" l="1"/>
  <c r="D70" i="54"/>
  <c r="D71" i="54"/>
  <c r="D72" i="54"/>
  <c r="D73" i="54"/>
  <c r="D74" i="54"/>
  <c r="D75" i="54"/>
  <c r="D76" i="54"/>
  <c r="D77" i="54"/>
  <c r="I93" i="54"/>
  <c r="D24" i="53" l="1"/>
  <c r="D25" i="53"/>
  <c r="D26" i="53"/>
  <c r="D27" i="53"/>
  <c r="D28" i="53"/>
  <c r="D29" i="53"/>
  <c r="T27" i="58" s="1"/>
  <c r="D30" i="53"/>
  <c r="D31" i="53"/>
  <c r="D32" i="53"/>
  <c r="D159" i="53" l="1"/>
  <c r="D160" i="53"/>
  <c r="D161" i="53"/>
  <c r="D162" i="53"/>
  <c r="D163" i="53"/>
  <c r="D164" i="53"/>
  <c r="D165" i="53"/>
  <c r="D166" i="53"/>
  <c r="D167" i="53"/>
  <c r="D144" i="53"/>
  <c r="D145" i="53"/>
  <c r="D146" i="53"/>
  <c r="D147" i="53"/>
  <c r="D148" i="53"/>
  <c r="D149" i="53"/>
  <c r="D150" i="53"/>
  <c r="D151" i="53"/>
  <c r="D152" i="53"/>
  <c r="D129" i="53"/>
  <c r="D130" i="53"/>
  <c r="D131" i="53"/>
  <c r="D132" i="53"/>
  <c r="D133" i="53"/>
  <c r="D134" i="53"/>
  <c r="D135" i="53"/>
  <c r="D136" i="53"/>
  <c r="D137" i="53"/>
  <c r="D114" i="53"/>
  <c r="D115" i="53"/>
  <c r="D116" i="53"/>
  <c r="D117" i="53"/>
  <c r="D118" i="53"/>
  <c r="D119" i="53"/>
  <c r="D120" i="53"/>
  <c r="D121" i="53"/>
  <c r="D122" i="53"/>
  <c r="D99" i="53"/>
  <c r="D100" i="53"/>
  <c r="D101" i="53"/>
  <c r="D102" i="53"/>
  <c r="D103" i="53"/>
  <c r="D104" i="53"/>
  <c r="D105" i="53"/>
  <c r="D106" i="53"/>
  <c r="D107" i="53"/>
  <c r="D174" i="53"/>
  <c r="D175" i="53"/>
  <c r="D176" i="53"/>
  <c r="D177" i="53"/>
  <c r="D178" i="53"/>
  <c r="D179" i="53"/>
  <c r="D180" i="53"/>
  <c r="D181" i="53"/>
  <c r="D182" i="53"/>
  <c r="D84" i="53"/>
  <c r="D85" i="53"/>
  <c r="D86" i="53"/>
  <c r="D87" i="53"/>
  <c r="D88" i="53"/>
  <c r="D89" i="53"/>
  <c r="D90" i="53"/>
  <c r="D91" i="53"/>
  <c r="D92" i="53"/>
  <c r="D69" i="53"/>
  <c r="D70" i="53"/>
  <c r="D71" i="53"/>
  <c r="D72" i="53"/>
  <c r="D73" i="53"/>
  <c r="D74" i="53"/>
  <c r="D75" i="53"/>
  <c r="D76" i="53"/>
  <c r="D77" i="53"/>
  <c r="D54" i="53"/>
  <c r="D55" i="53"/>
  <c r="D56" i="53"/>
  <c r="D57" i="53"/>
  <c r="D58" i="53"/>
  <c r="D59" i="53"/>
  <c r="D60" i="53"/>
  <c r="D61" i="53"/>
  <c r="D62" i="53"/>
  <c r="D54" i="52" l="1"/>
  <c r="D55" i="52"/>
  <c r="D56" i="52"/>
  <c r="D57" i="52"/>
  <c r="D58" i="52"/>
  <c r="D59" i="52"/>
  <c r="D60" i="52"/>
  <c r="D61" i="52"/>
  <c r="D62" i="52"/>
  <c r="I78" i="50" l="1"/>
  <c r="K78" i="50" l="1"/>
  <c r="K63" i="50"/>
  <c r="I63" i="50"/>
  <c r="D173" i="50" l="1"/>
  <c r="D174" i="50"/>
  <c r="D175" i="50"/>
  <c r="D176" i="50"/>
  <c r="D177" i="50"/>
  <c r="D178" i="50"/>
  <c r="D179" i="50"/>
  <c r="D180" i="50"/>
  <c r="D181" i="50"/>
  <c r="D182" i="50"/>
  <c r="D158" i="50"/>
  <c r="D159" i="50"/>
  <c r="D160" i="50"/>
  <c r="D161" i="50"/>
  <c r="D162" i="50"/>
  <c r="D163" i="50"/>
  <c r="D164" i="50"/>
  <c r="D165" i="50"/>
  <c r="D166" i="50"/>
  <c r="D167" i="50"/>
  <c r="D83" i="50"/>
  <c r="D84" i="50"/>
  <c r="D85" i="50"/>
  <c r="D86" i="50"/>
  <c r="D87" i="50"/>
  <c r="D88" i="50"/>
  <c r="D89" i="50"/>
  <c r="D90" i="50"/>
  <c r="D91" i="50"/>
  <c r="D92" i="50"/>
  <c r="D68" i="50"/>
  <c r="D69" i="50"/>
  <c r="D70" i="50"/>
  <c r="D71" i="50"/>
  <c r="D72" i="50"/>
  <c r="D73" i="50"/>
  <c r="D74" i="50"/>
  <c r="D75" i="50"/>
  <c r="D76" i="50"/>
  <c r="D77" i="50"/>
  <c r="D53" i="50"/>
  <c r="D54" i="50"/>
  <c r="D55" i="50"/>
  <c r="D56" i="50"/>
  <c r="D57" i="50"/>
  <c r="D58" i="50"/>
  <c r="D59" i="50"/>
  <c r="D60" i="50"/>
  <c r="D61" i="50"/>
  <c r="D62" i="50"/>
  <c r="D38" i="50"/>
  <c r="D39" i="50"/>
  <c r="D40" i="50"/>
  <c r="D41" i="50"/>
  <c r="D42" i="50"/>
  <c r="D43" i="50"/>
  <c r="D44" i="50"/>
  <c r="D45" i="50"/>
  <c r="D46" i="50"/>
  <c r="D47" i="50"/>
  <c r="D23" i="50"/>
  <c r="D24" i="50"/>
  <c r="D25" i="50"/>
  <c r="D26" i="50"/>
  <c r="D27" i="50"/>
  <c r="D28" i="50"/>
  <c r="D29" i="50"/>
  <c r="D30" i="50"/>
  <c r="D31" i="50"/>
  <c r="D32" i="50"/>
  <c r="D8" i="50"/>
  <c r="D9" i="50"/>
  <c r="D10" i="50"/>
  <c r="D11" i="50"/>
  <c r="D12" i="50"/>
  <c r="D13" i="50"/>
  <c r="D14" i="50"/>
  <c r="D15" i="50"/>
  <c r="D16" i="50"/>
  <c r="D17" i="50"/>
  <c r="D8" i="49" l="1"/>
  <c r="D9" i="49"/>
  <c r="D10" i="49"/>
  <c r="D11" i="49"/>
  <c r="D12" i="49"/>
  <c r="D13" i="49"/>
  <c r="D14" i="49"/>
  <c r="D15" i="49"/>
  <c r="D16" i="49"/>
  <c r="D17" i="49"/>
  <c r="D38" i="48"/>
  <c r="D39" i="48"/>
  <c r="D40" i="48"/>
  <c r="D41" i="48"/>
  <c r="D42" i="48"/>
  <c r="D43" i="48"/>
  <c r="D44" i="48"/>
  <c r="D45" i="48"/>
  <c r="D46" i="48"/>
  <c r="D47" i="48"/>
  <c r="D24" i="48" l="1"/>
  <c r="D25" i="48"/>
  <c r="D26" i="48"/>
  <c r="D27" i="48"/>
  <c r="D28" i="48"/>
  <c r="D29" i="48"/>
  <c r="D30" i="48"/>
  <c r="D31" i="48"/>
  <c r="D32" i="48"/>
  <c r="D15" i="58"/>
  <c r="C9" i="48"/>
  <c r="D6" i="58" s="1"/>
  <c r="D9" i="48"/>
  <c r="C10" i="48"/>
  <c r="D7" i="58" s="1"/>
  <c r="D10" i="48"/>
  <c r="C11" i="48"/>
  <c r="D8" i="58" s="1"/>
  <c r="D11" i="48"/>
  <c r="C12" i="48"/>
  <c r="D9" i="58" s="1"/>
  <c r="D12" i="48"/>
  <c r="C13" i="48"/>
  <c r="D10" i="58" s="1"/>
  <c r="D13" i="48"/>
  <c r="C14" i="48"/>
  <c r="D11" i="58" s="1"/>
  <c r="D14" i="48"/>
  <c r="C15" i="48"/>
  <c r="D12" i="58" s="1"/>
  <c r="D15" i="48"/>
  <c r="C16" i="48"/>
  <c r="D13" i="58" s="1"/>
  <c r="D16" i="48"/>
  <c r="C17" i="48"/>
  <c r="D14" i="58" s="1"/>
  <c r="D17" i="48"/>
  <c r="D8" i="48"/>
  <c r="C8" i="48"/>
  <c r="D5" i="58" s="1"/>
  <c r="D14" i="1" l="1"/>
  <c r="D13" i="1"/>
  <c r="D12" i="1"/>
  <c r="D11" i="1"/>
  <c r="D10" i="1"/>
  <c r="D9" i="1"/>
  <c r="D8" i="1"/>
  <c r="D7" i="1"/>
  <c r="D6" i="1"/>
  <c r="D5" i="1"/>
  <c r="C15" i="1" l="1"/>
  <c r="D69" i="56"/>
  <c r="D70" i="56"/>
  <c r="D71" i="56"/>
  <c r="D72" i="56"/>
  <c r="D73" i="56"/>
  <c r="D74" i="56"/>
  <c r="D75" i="56"/>
  <c r="D76" i="56"/>
  <c r="D77" i="56"/>
  <c r="D54" i="56"/>
  <c r="D55" i="56"/>
  <c r="D56" i="56"/>
  <c r="D57" i="56"/>
  <c r="D58" i="56"/>
  <c r="D59" i="56"/>
  <c r="D60" i="56"/>
  <c r="D61" i="56"/>
  <c r="D62" i="56"/>
  <c r="D39" i="56"/>
  <c r="D40" i="56"/>
  <c r="D41" i="56"/>
  <c r="D42" i="56"/>
  <c r="D43" i="56"/>
  <c r="D44" i="56"/>
  <c r="D45" i="56"/>
  <c r="D46" i="56"/>
  <c r="D47" i="56"/>
  <c r="D24" i="56"/>
  <c r="D25" i="56"/>
  <c r="D26" i="56"/>
  <c r="D27" i="56"/>
  <c r="D28" i="56"/>
  <c r="D29" i="56"/>
  <c r="D30" i="56"/>
  <c r="D31" i="56"/>
  <c r="D32" i="56"/>
  <c r="D9" i="56"/>
  <c r="D10" i="56"/>
  <c r="D11" i="56"/>
  <c r="D12" i="56"/>
  <c r="D13" i="56"/>
  <c r="D14" i="56"/>
  <c r="D15" i="56"/>
  <c r="D16" i="56"/>
  <c r="D17" i="56"/>
  <c r="D54" i="54"/>
  <c r="D55" i="54"/>
  <c r="D56" i="54"/>
  <c r="D57" i="54"/>
  <c r="D58" i="54"/>
  <c r="D59" i="54"/>
  <c r="D60" i="54"/>
  <c r="D61" i="54"/>
  <c r="D62" i="54"/>
  <c r="D39" i="54"/>
  <c r="D40" i="54"/>
  <c r="D41" i="54"/>
  <c r="D42" i="54"/>
  <c r="D43" i="54"/>
  <c r="D44" i="54"/>
  <c r="D45" i="54"/>
  <c r="D46" i="54"/>
  <c r="D47" i="54"/>
  <c r="D24" i="54"/>
  <c r="D25" i="54"/>
  <c r="D26" i="54"/>
  <c r="D27" i="54"/>
  <c r="D28" i="54"/>
  <c r="D29" i="54"/>
  <c r="D30" i="54"/>
  <c r="D31" i="54"/>
  <c r="D32" i="54"/>
  <c r="D9" i="54"/>
  <c r="D10" i="54"/>
  <c r="D11" i="54"/>
  <c r="D12" i="54"/>
  <c r="D13" i="54"/>
  <c r="D14" i="54"/>
  <c r="D15" i="54"/>
  <c r="D16" i="54"/>
  <c r="D17" i="54"/>
  <c r="D39" i="52"/>
  <c r="D40" i="52"/>
  <c r="D41" i="52"/>
  <c r="D42" i="52"/>
  <c r="D43" i="52"/>
  <c r="D44" i="52"/>
  <c r="D45" i="52"/>
  <c r="D46" i="52"/>
  <c r="D47" i="52"/>
  <c r="D24" i="52"/>
  <c r="D25" i="52"/>
  <c r="D26" i="52"/>
  <c r="D27" i="52"/>
  <c r="D28" i="52"/>
  <c r="D29" i="52"/>
  <c r="D30" i="52"/>
  <c r="D31" i="52"/>
  <c r="D32" i="52"/>
  <c r="D9" i="52"/>
  <c r="D10" i="52"/>
  <c r="D11" i="52"/>
  <c r="D12" i="52"/>
  <c r="D13" i="52"/>
  <c r="D14" i="52"/>
  <c r="D15" i="52"/>
  <c r="D16" i="52"/>
  <c r="D17" i="52"/>
  <c r="Z319" i="58" l="1"/>
  <c r="Z303" i="58"/>
  <c r="Z287" i="58"/>
  <c r="Z271" i="58"/>
  <c r="Z255" i="58"/>
  <c r="Z239" i="58"/>
  <c r="AP224" i="58"/>
  <c r="AD224" i="58"/>
  <c r="AT224" i="58" s="1"/>
  <c r="AP223" i="58"/>
  <c r="AD223" i="58"/>
  <c r="AT223" i="58" s="1"/>
  <c r="Z223" i="58"/>
  <c r="AP222" i="58"/>
  <c r="AD222" i="58"/>
  <c r="AT222" i="58" s="1"/>
  <c r="AP221" i="58"/>
  <c r="AD221" i="58"/>
  <c r="AT221" i="58" s="1"/>
  <c r="AP220" i="58"/>
  <c r="AD220" i="58"/>
  <c r="AT220" i="58" s="1"/>
  <c r="AP219" i="58"/>
  <c r="AD219" i="58"/>
  <c r="AT219" i="58" s="1"/>
  <c r="AP218" i="58"/>
  <c r="AD218" i="58"/>
  <c r="AT218" i="58" s="1"/>
  <c r="AP217" i="58"/>
  <c r="AD217" i="58"/>
  <c r="AT217" i="58" s="1"/>
  <c r="AP216" i="58"/>
  <c r="AD216" i="58"/>
  <c r="AT216" i="58" s="1"/>
  <c r="AP215" i="58"/>
  <c r="AP214" i="58"/>
  <c r="AP213" i="58"/>
  <c r="AP212" i="58"/>
  <c r="AP211" i="58"/>
  <c r="AP210" i="58"/>
  <c r="AP209" i="58"/>
  <c r="AP208" i="58"/>
  <c r="AP207" i="58"/>
  <c r="Z207" i="58"/>
  <c r="AP206" i="58"/>
  <c r="AP205" i="58"/>
  <c r="AP204" i="58"/>
  <c r="AD204" i="58"/>
  <c r="AT204" i="58" s="1"/>
  <c r="AP203" i="58"/>
  <c r="AD203" i="58"/>
  <c r="AT203" i="58" s="1"/>
  <c r="AP202" i="58"/>
  <c r="AD202" i="58"/>
  <c r="AT202" i="58" s="1"/>
  <c r="AP201" i="58"/>
  <c r="AD201" i="58"/>
  <c r="AT201" i="58" s="1"/>
  <c r="AP200" i="58"/>
  <c r="AD200" i="58"/>
  <c r="AT200" i="58" s="1"/>
  <c r="AP199" i="58"/>
  <c r="AD199" i="58"/>
  <c r="AT199" i="58" s="1"/>
  <c r="AP198" i="58"/>
  <c r="AD198" i="58"/>
  <c r="AT198" i="58" s="1"/>
  <c r="AP197" i="58"/>
  <c r="AD197" i="58"/>
  <c r="AT197" i="58" s="1"/>
  <c r="AP196" i="58"/>
  <c r="AD196" i="58"/>
  <c r="AT196" i="58" s="1"/>
  <c r="AP195" i="58"/>
  <c r="AP194" i="58"/>
  <c r="AP193" i="58"/>
  <c r="AP192" i="58"/>
  <c r="AP191" i="58"/>
  <c r="Z191" i="58"/>
  <c r="AP190" i="58"/>
  <c r="AP189" i="58"/>
  <c r="AP188" i="58"/>
  <c r="AP187" i="58"/>
  <c r="AP186" i="58"/>
  <c r="AP185" i="58"/>
  <c r="AP184" i="58"/>
  <c r="AD184" i="58"/>
  <c r="AT184" i="58" s="1"/>
  <c r="AP183" i="58"/>
  <c r="AD183" i="58"/>
  <c r="AT183" i="58" s="1"/>
  <c r="AP182" i="58"/>
  <c r="AD182" i="58"/>
  <c r="AT182" i="58" s="1"/>
  <c r="AP181" i="58"/>
  <c r="AD181" i="58"/>
  <c r="AT181" i="58" s="1"/>
  <c r="AP180" i="58"/>
  <c r="AD180" i="58"/>
  <c r="AT180" i="58" s="1"/>
  <c r="AP179" i="58"/>
  <c r="AD179" i="58"/>
  <c r="AT179" i="58" s="1"/>
  <c r="AP178" i="58"/>
  <c r="AD178" i="58"/>
  <c r="AT178" i="58" s="1"/>
  <c r="AP177" i="58"/>
  <c r="AD177" i="58"/>
  <c r="AT177" i="58" s="1"/>
  <c r="AP176" i="58"/>
  <c r="AD176" i="58"/>
  <c r="AT176" i="58" s="1"/>
  <c r="AP175" i="58"/>
  <c r="Z175" i="58"/>
  <c r="M175" i="58"/>
  <c r="L175" i="58"/>
  <c r="K175" i="58"/>
  <c r="J175" i="58"/>
  <c r="I175" i="58"/>
  <c r="H175" i="58"/>
  <c r="G175" i="58"/>
  <c r="F175" i="58"/>
  <c r="E175" i="58"/>
  <c r="D175" i="58"/>
  <c r="C175" i="58"/>
  <c r="AP174" i="58"/>
  <c r="AP173" i="58"/>
  <c r="AP172" i="58"/>
  <c r="AP171" i="58"/>
  <c r="AP170" i="58"/>
  <c r="AP169" i="58"/>
  <c r="AP168" i="58"/>
  <c r="AP167" i="58"/>
  <c r="AP166" i="58"/>
  <c r="AP165" i="58"/>
  <c r="AP164" i="58"/>
  <c r="AD164" i="58"/>
  <c r="AT164" i="58" s="1"/>
  <c r="AP163" i="58"/>
  <c r="AD163" i="58"/>
  <c r="AT163" i="58" s="1"/>
  <c r="AP162" i="58"/>
  <c r="AD162" i="58"/>
  <c r="AT162" i="58" s="1"/>
  <c r="AP161" i="58"/>
  <c r="AD161" i="58"/>
  <c r="AT161" i="58" s="1"/>
  <c r="AP160" i="58"/>
  <c r="AD160" i="58"/>
  <c r="AT160" i="58" s="1"/>
  <c r="AP159" i="58"/>
  <c r="AD159" i="58"/>
  <c r="AT159" i="58" s="1"/>
  <c r="Z159" i="58"/>
  <c r="M159" i="58"/>
  <c r="L159" i="58"/>
  <c r="K159" i="58"/>
  <c r="J159" i="58"/>
  <c r="I159" i="58"/>
  <c r="H159" i="58"/>
  <c r="G159" i="58"/>
  <c r="F159" i="58"/>
  <c r="E159" i="58"/>
  <c r="D159" i="58"/>
  <c r="C159" i="58"/>
  <c r="AP158" i="58"/>
  <c r="AD158" i="58"/>
  <c r="AT158" i="58" s="1"/>
  <c r="AP157" i="58"/>
  <c r="AD157" i="58"/>
  <c r="AT157" i="58" s="1"/>
  <c r="AP156" i="58"/>
  <c r="AD156" i="58"/>
  <c r="AT156" i="58" s="1"/>
  <c r="AP155" i="58"/>
  <c r="AP154" i="58"/>
  <c r="AP153" i="58"/>
  <c r="AP152" i="58"/>
  <c r="AP151" i="58"/>
  <c r="AP150" i="58"/>
  <c r="AP149" i="58"/>
  <c r="AP148" i="58"/>
  <c r="AP147" i="58"/>
  <c r="AP146" i="58"/>
  <c r="AP145" i="58"/>
  <c r="AP144" i="58"/>
  <c r="AD144" i="58"/>
  <c r="AT144" i="58" s="1"/>
  <c r="AP143" i="58"/>
  <c r="AD143" i="58"/>
  <c r="AT143" i="58" s="1"/>
  <c r="Z143" i="58"/>
  <c r="M143" i="58"/>
  <c r="L143" i="58"/>
  <c r="K143" i="58"/>
  <c r="J143" i="58"/>
  <c r="I143" i="58"/>
  <c r="H143" i="58"/>
  <c r="G143" i="58"/>
  <c r="F143" i="58"/>
  <c r="E143" i="58"/>
  <c r="D143" i="58"/>
  <c r="C143" i="58"/>
  <c r="AP142" i="58"/>
  <c r="AD142" i="58"/>
  <c r="AT142" i="58" s="1"/>
  <c r="AP141" i="58"/>
  <c r="AD141" i="58"/>
  <c r="AT141" i="58" s="1"/>
  <c r="AP140" i="58"/>
  <c r="AD140" i="58"/>
  <c r="AT140" i="58" s="1"/>
  <c r="AP139" i="58"/>
  <c r="AD139" i="58"/>
  <c r="AT139" i="58" s="1"/>
  <c r="AP138" i="58"/>
  <c r="AD138" i="58"/>
  <c r="AT138" i="58" s="1"/>
  <c r="AP137" i="58"/>
  <c r="AD137" i="58"/>
  <c r="AT137" i="58" s="1"/>
  <c r="AP136" i="58"/>
  <c r="AD136" i="58"/>
  <c r="AT136" i="58" s="1"/>
  <c r="AP135" i="58"/>
  <c r="AP134" i="58"/>
  <c r="AP133" i="58"/>
  <c r="AP132" i="58"/>
  <c r="AP131" i="58"/>
  <c r="AP130" i="58"/>
  <c r="AP129" i="58"/>
  <c r="AP128" i="58"/>
  <c r="AP127" i="58"/>
  <c r="Z127" i="58"/>
  <c r="M127" i="58"/>
  <c r="L127" i="58"/>
  <c r="K127" i="58"/>
  <c r="J127" i="58"/>
  <c r="I127" i="58"/>
  <c r="H127" i="58"/>
  <c r="G127" i="58"/>
  <c r="F127" i="58"/>
  <c r="E127" i="58"/>
  <c r="D127" i="58"/>
  <c r="C127" i="58"/>
  <c r="AP126" i="58"/>
  <c r="AP125" i="58"/>
  <c r="AP124" i="58"/>
  <c r="AD124" i="58"/>
  <c r="AT124" i="58" s="1"/>
  <c r="AP123" i="58"/>
  <c r="AD123" i="58"/>
  <c r="AT123" i="58" s="1"/>
  <c r="AP122" i="58"/>
  <c r="AD122" i="58"/>
  <c r="AT122" i="58" s="1"/>
  <c r="AP121" i="58"/>
  <c r="AD121" i="58"/>
  <c r="AT121" i="58" s="1"/>
  <c r="AP120" i="58"/>
  <c r="AD120" i="58"/>
  <c r="AT120" i="58" s="1"/>
  <c r="AP119" i="58"/>
  <c r="AD119" i="58"/>
  <c r="AT119" i="58" s="1"/>
  <c r="AP118" i="58"/>
  <c r="AD118" i="58"/>
  <c r="AT118" i="58" s="1"/>
  <c r="AP117" i="58"/>
  <c r="AD117" i="58"/>
  <c r="AT117" i="58" s="1"/>
  <c r="AP116" i="58"/>
  <c r="AD116" i="58"/>
  <c r="AT116" i="58" s="1"/>
  <c r="AP115" i="58"/>
  <c r="AP114" i="58"/>
  <c r="AP113" i="58"/>
  <c r="AP112" i="58"/>
  <c r="AP111" i="58"/>
  <c r="Z111" i="58"/>
  <c r="M111" i="58"/>
  <c r="L111" i="58"/>
  <c r="K111" i="58"/>
  <c r="J111" i="58"/>
  <c r="I111" i="58"/>
  <c r="H111" i="58"/>
  <c r="G111" i="58"/>
  <c r="F111" i="58"/>
  <c r="E111" i="58"/>
  <c r="D111" i="58"/>
  <c r="C111" i="58"/>
  <c r="AP110" i="58"/>
  <c r="AP109" i="58"/>
  <c r="AP108" i="58"/>
  <c r="AP107" i="58"/>
  <c r="AP106" i="58"/>
  <c r="AP105" i="58"/>
  <c r="AP104" i="58"/>
  <c r="AD104" i="58"/>
  <c r="AT104" i="58" s="1"/>
  <c r="AP103" i="58"/>
  <c r="AD103" i="58"/>
  <c r="AT103" i="58" s="1"/>
  <c r="AP102" i="58"/>
  <c r="AD102" i="58"/>
  <c r="AT102" i="58" s="1"/>
  <c r="AP101" i="58"/>
  <c r="AD101" i="58"/>
  <c r="AT101" i="58" s="1"/>
  <c r="AP100" i="58"/>
  <c r="AD100" i="58"/>
  <c r="AT100" i="58" s="1"/>
  <c r="AP99" i="58"/>
  <c r="AD99" i="58"/>
  <c r="AT99" i="58" s="1"/>
  <c r="AP98" i="58"/>
  <c r="AD98" i="58"/>
  <c r="AT98" i="58" s="1"/>
  <c r="AP97" i="58"/>
  <c r="AD97" i="58"/>
  <c r="AT97" i="58" s="1"/>
  <c r="AP96" i="58"/>
  <c r="AD96" i="58"/>
  <c r="AT96" i="58" s="1"/>
  <c r="AP95" i="58"/>
  <c r="Z95" i="58"/>
  <c r="M95" i="58"/>
  <c r="L95" i="58"/>
  <c r="K95" i="58"/>
  <c r="J95" i="58"/>
  <c r="I95" i="58"/>
  <c r="H95" i="58"/>
  <c r="G95" i="58"/>
  <c r="F95" i="58"/>
  <c r="E95" i="58"/>
  <c r="D95" i="58"/>
  <c r="C95" i="58"/>
  <c r="AP94" i="58"/>
  <c r="AP93" i="58"/>
  <c r="AP92" i="58"/>
  <c r="AP91" i="58"/>
  <c r="AP90" i="58"/>
  <c r="AP89" i="58"/>
  <c r="AP88" i="58"/>
  <c r="AP87" i="58"/>
  <c r="AP86" i="58"/>
  <c r="AP85" i="58"/>
  <c r="AP84" i="58"/>
  <c r="AD84" i="58"/>
  <c r="AT84" i="58" s="1"/>
  <c r="AP83" i="58"/>
  <c r="AD83" i="58"/>
  <c r="AT83" i="58" s="1"/>
  <c r="AP82" i="58"/>
  <c r="AD82" i="58"/>
  <c r="AT82" i="58" s="1"/>
  <c r="AP81" i="58"/>
  <c r="AD81" i="58"/>
  <c r="AT81" i="58" s="1"/>
  <c r="AP80" i="58"/>
  <c r="AD80" i="58"/>
  <c r="AT80" i="58" s="1"/>
  <c r="AP79" i="58"/>
  <c r="AD79" i="58"/>
  <c r="AT79" i="58" s="1"/>
  <c r="Z79" i="58"/>
  <c r="M79" i="58"/>
  <c r="L79" i="58"/>
  <c r="K79" i="58"/>
  <c r="J79" i="58"/>
  <c r="I79" i="58"/>
  <c r="H79" i="58"/>
  <c r="G79" i="58"/>
  <c r="F79" i="58"/>
  <c r="E79" i="58"/>
  <c r="D79" i="58"/>
  <c r="C79" i="58"/>
  <c r="AP78" i="58"/>
  <c r="AD78" i="58"/>
  <c r="AT78" i="58" s="1"/>
  <c r="AP77" i="58"/>
  <c r="AD77" i="58"/>
  <c r="AT77" i="58" s="1"/>
  <c r="AP76" i="58"/>
  <c r="AD76" i="58"/>
  <c r="AT76" i="58" s="1"/>
  <c r="AP75" i="58"/>
  <c r="AP74" i="58"/>
  <c r="AP73" i="58"/>
  <c r="AP72" i="58"/>
  <c r="AP71" i="58"/>
  <c r="AP70" i="58"/>
  <c r="AP69" i="58"/>
  <c r="AP68" i="58"/>
  <c r="AP67" i="58"/>
  <c r="AP66" i="58"/>
  <c r="AP65" i="58"/>
  <c r="AP64" i="58"/>
  <c r="AD64" i="58"/>
  <c r="AT64" i="58" s="1"/>
  <c r="AP63" i="58"/>
  <c r="AD63" i="58"/>
  <c r="AT63" i="58" s="1"/>
  <c r="Z63" i="58"/>
  <c r="M63" i="58"/>
  <c r="L63" i="58"/>
  <c r="K63" i="58"/>
  <c r="J63" i="58"/>
  <c r="I63" i="58"/>
  <c r="H63" i="58"/>
  <c r="G63" i="58"/>
  <c r="F63" i="58"/>
  <c r="E63" i="58"/>
  <c r="D63" i="58"/>
  <c r="C63" i="58"/>
  <c r="AP62" i="58"/>
  <c r="AD62" i="58"/>
  <c r="AT62" i="58" s="1"/>
  <c r="AP61" i="58"/>
  <c r="AD61" i="58"/>
  <c r="AT61" i="58" s="1"/>
  <c r="AP60" i="58"/>
  <c r="AD60" i="58"/>
  <c r="AT60" i="58" s="1"/>
  <c r="AP59" i="58"/>
  <c r="AD59" i="58"/>
  <c r="AT59" i="58" s="1"/>
  <c r="AP58" i="58"/>
  <c r="AD58" i="58"/>
  <c r="AT58" i="58" s="1"/>
  <c r="AP57" i="58"/>
  <c r="AD57" i="58"/>
  <c r="AT57" i="58" s="1"/>
  <c r="AP56" i="58"/>
  <c r="AD56" i="58"/>
  <c r="AT56" i="58" s="1"/>
  <c r="AP55" i="58"/>
  <c r="AP54" i="58"/>
  <c r="AP53" i="58"/>
  <c r="AP52" i="58"/>
  <c r="AP51" i="58"/>
  <c r="AP50" i="58"/>
  <c r="AP49" i="58"/>
  <c r="AP48" i="58"/>
  <c r="Y48" i="58"/>
  <c r="AP47" i="58"/>
  <c r="Z47" i="58"/>
  <c r="M47" i="58"/>
  <c r="L47" i="58"/>
  <c r="K47" i="58"/>
  <c r="J47" i="58"/>
  <c r="I47" i="58"/>
  <c r="H47" i="58"/>
  <c r="G47" i="58"/>
  <c r="F47" i="58"/>
  <c r="E47" i="58"/>
  <c r="D47" i="58"/>
  <c r="C47" i="58"/>
  <c r="AP46" i="58"/>
  <c r="AP45" i="58"/>
  <c r="AU44" i="58"/>
  <c r="AU64" i="58" s="1"/>
  <c r="AU84" i="58" s="1"/>
  <c r="AU104" i="58" s="1"/>
  <c r="AU124" i="58" s="1"/>
  <c r="AU144" i="58" s="1"/>
  <c r="AU164" i="58" s="1"/>
  <c r="AU184" i="58" s="1"/>
  <c r="AU204" i="58" s="1"/>
  <c r="AU224" i="58" s="1"/>
  <c r="AP44" i="58"/>
  <c r="AD44" i="58"/>
  <c r="AT44" i="58" s="1"/>
  <c r="AU43" i="58"/>
  <c r="AU63" i="58" s="1"/>
  <c r="AU83" i="58" s="1"/>
  <c r="AU103" i="58" s="1"/>
  <c r="AU123" i="58" s="1"/>
  <c r="AU143" i="58" s="1"/>
  <c r="AU163" i="58" s="1"/>
  <c r="AU183" i="58" s="1"/>
  <c r="AU203" i="58" s="1"/>
  <c r="AU223" i="58" s="1"/>
  <c r="AP43" i="58"/>
  <c r="AD43" i="58"/>
  <c r="AT43" i="58" s="1"/>
  <c r="AU42" i="58"/>
  <c r="AU62" i="58" s="1"/>
  <c r="AU82" i="58" s="1"/>
  <c r="AU102" i="58" s="1"/>
  <c r="AU122" i="58" s="1"/>
  <c r="AU142" i="58" s="1"/>
  <c r="AU162" i="58" s="1"/>
  <c r="AU182" i="58" s="1"/>
  <c r="AU202" i="58" s="1"/>
  <c r="AU222" i="58" s="1"/>
  <c r="AP42" i="58"/>
  <c r="AD42" i="58"/>
  <c r="AT42" i="58" s="1"/>
  <c r="AU41" i="58"/>
  <c r="AU61" i="58" s="1"/>
  <c r="AU81" i="58" s="1"/>
  <c r="AU101" i="58" s="1"/>
  <c r="AU121" i="58" s="1"/>
  <c r="AU141" i="58" s="1"/>
  <c r="AU161" i="58" s="1"/>
  <c r="AU181" i="58" s="1"/>
  <c r="AU201" i="58" s="1"/>
  <c r="AU221" i="58" s="1"/>
  <c r="AP41" i="58"/>
  <c r="AD41" i="58"/>
  <c r="AT41" i="58" s="1"/>
  <c r="AU40" i="58"/>
  <c r="AU60" i="58" s="1"/>
  <c r="AU80" i="58" s="1"/>
  <c r="AU100" i="58" s="1"/>
  <c r="AU120" i="58" s="1"/>
  <c r="AU140" i="58" s="1"/>
  <c r="AU160" i="58" s="1"/>
  <c r="AU180" i="58" s="1"/>
  <c r="AU200" i="58" s="1"/>
  <c r="AU220" i="58" s="1"/>
  <c r="AP40" i="58"/>
  <c r="AD40" i="58"/>
  <c r="AT40" i="58" s="1"/>
  <c r="AU39" i="58"/>
  <c r="AU59" i="58" s="1"/>
  <c r="AU79" i="58" s="1"/>
  <c r="AU99" i="58" s="1"/>
  <c r="AU119" i="58" s="1"/>
  <c r="AU139" i="58" s="1"/>
  <c r="AU159" i="58" s="1"/>
  <c r="AU179" i="58" s="1"/>
  <c r="AU199" i="58" s="1"/>
  <c r="AU219" i="58" s="1"/>
  <c r="AP39" i="58"/>
  <c r="AD39" i="58"/>
  <c r="AT39" i="58" s="1"/>
  <c r="AU38" i="58"/>
  <c r="AU58" i="58" s="1"/>
  <c r="AU78" i="58" s="1"/>
  <c r="AU98" i="58" s="1"/>
  <c r="AU118" i="58" s="1"/>
  <c r="AU138" i="58" s="1"/>
  <c r="AU158" i="58" s="1"/>
  <c r="AU178" i="58" s="1"/>
  <c r="AU198" i="58" s="1"/>
  <c r="AU218" i="58" s="1"/>
  <c r="AP38" i="58"/>
  <c r="AD38" i="58"/>
  <c r="AT38" i="58" s="1"/>
  <c r="AU37" i="58"/>
  <c r="AU57" i="58" s="1"/>
  <c r="AU77" i="58" s="1"/>
  <c r="AU97" i="58" s="1"/>
  <c r="AU117" i="58" s="1"/>
  <c r="AU137" i="58" s="1"/>
  <c r="AU157" i="58" s="1"/>
  <c r="AU177" i="58" s="1"/>
  <c r="AU197" i="58" s="1"/>
  <c r="AU217" i="58" s="1"/>
  <c r="AP37" i="58"/>
  <c r="AD37" i="58"/>
  <c r="AT37" i="58" s="1"/>
  <c r="AU36" i="58"/>
  <c r="AU56" i="58" s="1"/>
  <c r="AU76" i="58" s="1"/>
  <c r="AU96" i="58" s="1"/>
  <c r="AU116" i="58" s="1"/>
  <c r="AU136" i="58" s="1"/>
  <c r="AU156" i="58" s="1"/>
  <c r="AU176" i="58" s="1"/>
  <c r="AU196" i="58" s="1"/>
  <c r="AU216" i="58" s="1"/>
  <c r="AP36" i="58"/>
  <c r="AD36" i="58"/>
  <c r="AT36" i="58" s="1"/>
  <c r="AU35" i="58"/>
  <c r="AU55" i="58" s="1"/>
  <c r="AU75" i="58" s="1"/>
  <c r="AU95" i="58" s="1"/>
  <c r="AU115" i="58" s="1"/>
  <c r="AU135" i="58" s="1"/>
  <c r="AU155" i="58" s="1"/>
  <c r="AU175" i="58" s="1"/>
  <c r="AU195" i="58" s="1"/>
  <c r="AU215" i="58" s="1"/>
  <c r="AP35" i="58"/>
  <c r="AU34" i="58"/>
  <c r="AU54" i="58" s="1"/>
  <c r="AU74" i="58" s="1"/>
  <c r="AU94" i="58" s="1"/>
  <c r="AU114" i="58" s="1"/>
  <c r="AU134" i="58" s="1"/>
  <c r="AU154" i="58" s="1"/>
  <c r="AU174" i="58" s="1"/>
  <c r="AU194" i="58" s="1"/>
  <c r="AU214" i="58" s="1"/>
  <c r="AP34" i="58"/>
  <c r="AU33" i="58"/>
  <c r="AU53" i="58" s="1"/>
  <c r="AU73" i="58" s="1"/>
  <c r="AU93" i="58" s="1"/>
  <c r="AU113" i="58" s="1"/>
  <c r="AU133" i="58" s="1"/>
  <c r="AU153" i="58" s="1"/>
  <c r="AU173" i="58" s="1"/>
  <c r="AU193" i="58" s="1"/>
  <c r="AU213" i="58" s="1"/>
  <c r="AP33" i="58"/>
  <c r="AU32" i="58"/>
  <c r="AU52" i="58" s="1"/>
  <c r="AU72" i="58" s="1"/>
  <c r="AU92" i="58" s="1"/>
  <c r="AU112" i="58" s="1"/>
  <c r="AU132" i="58" s="1"/>
  <c r="AU152" i="58" s="1"/>
  <c r="AU172" i="58" s="1"/>
  <c r="AU192" i="58" s="1"/>
  <c r="AU212" i="58" s="1"/>
  <c r="AP32" i="58"/>
  <c r="Y32" i="58"/>
  <c r="AU31" i="58"/>
  <c r="AU51" i="58" s="1"/>
  <c r="AU71" i="58" s="1"/>
  <c r="AU91" i="58" s="1"/>
  <c r="AU111" i="58" s="1"/>
  <c r="AU131" i="58" s="1"/>
  <c r="AU151" i="58" s="1"/>
  <c r="AU171" i="58" s="1"/>
  <c r="AU191" i="58" s="1"/>
  <c r="AU211" i="58" s="1"/>
  <c r="AP31" i="58"/>
  <c r="Z31" i="58"/>
  <c r="M31" i="58"/>
  <c r="L31" i="58"/>
  <c r="K31" i="58"/>
  <c r="J31" i="58"/>
  <c r="I31" i="58"/>
  <c r="H31" i="58"/>
  <c r="G31" i="58"/>
  <c r="F31" i="58"/>
  <c r="E31" i="58"/>
  <c r="D31" i="58"/>
  <c r="C31" i="58"/>
  <c r="AU30" i="58"/>
  <c r="AU50" i="58" s="1"/>
  <c r="AU70" i="58" s="1"/>
  <c r="AU90" i="58" s="1"/>
  <c r="AU110" i="58" s="1"/>
  <c r="AU130" i="58" s="1"/>
  <c r="AU150" i="58" s="1"/>
  <c r="AU170" i="58" s="1"/>
  <c r="AU190" i="58" s="1"/>
  <c r="AU210" i="58" s="1"/>
  <c r="AP30" i="58"/>
  <c r="AU29" i="58"/>
  <c r="AU49" i="58" s="1"/>
  <c r="AU69" i="58" s="1"/>
  <c r="AU89" i="58" s="1"/>
  <c r="AU109" i="58" s="1"/>
  <c r="AU129" i="58" s="1"/>
  <c r="AU149" i="58" s="1"/>
  <c r="AU169" i="58" s="1"/>
  <c r="AU189" i="58" s="1"/>
  <c r="AU209" i="58" s="1"/>
  <c r="AP29" i="58"/>
  <c r="AU28" i="58"/>
  <c r="AU48" i="58" s="1"/>
  <c r="AU68" i="58" s="1"/>
  <c r="AU88" i="58" s="1"/>
  <c r="AU108" i="58" s="1"/>
  <c r="AU128" i="58" s="1"/>
  <c r="AU148" i="58" s="1"/>
  <c r="AU168" i="58" s="1"/>
  <c r="AU188" i="58" s="1"/>
  <c r="AU208" i="58" s="1"/>
  <c r="AP28" i="58"/>
  <c r="AU27" i="58"/>
  <c r="AU47" i="58" s="1"/>
  <c r="AU67" i="58" s="1"/>
  <c r="AU87" i="58" s="1"/>
  <c r="AU107" i="58" s="1"/>
  <c r="AU127" i="58" s="1"/>
  <c r="AU147" i="58" s="1"/>
  <c r="AU167" i="58" s="1"/>
  <c r="AU187" i="58" s="1"/>
  <c r="AU207" i="58" s="1"/>
  <c r="AP27" i="58"/>
  <c r="AU26" i="58"/>
  <c r="AU46" i="58" s="1"/>
  <c r="AU66" i="58" s="1"/>
  <c r="AU86" i="58" s="1"/>
  <c r="AU106" i="58" s="1"/>
  <c r="AU126" i="58" s="1"/>
  <c r="AU146" i="58" s="1"/>
  <c r="AU166" i="58" s="1"/>
  <c r="AU186" i="58" s="1"/>
  <c r="AU206" i="58" s="1"/>
  <c r="AP26" i="58"/>
  <c r="AU25" i="58"/>
  <c r="AU45" i="58" s="1"/>
  <c r="AU65" i="58" s="1"/>
  <c r="AU85" i="58" s="1"/>
  <c r="AU105" i="58" s="1"/>
  <c r="AU125" i="58" s="1"/>
  <c r="AU145" i="58" s="1"/>
  <c r="AU165" i="58" s="1"/>
  <c r="AU185" i="58" s="1"/>
  <c r="AU205" i="58" s="1"/>
  <c r="AP25" i="58"/>
  <c r="AC25" i="58"/>
  <c r="AC22" i="58"/>
  <c r="AC21" i="58"/>
  <c r="AC20" i="58"/>
  <c r="AC19" i="58"/>
  <c r="AC18" i="58"/>
  <c r="AC17" i="58"/>
  <c r="AC16" i="58"/>
  <c r="Y16" i="58"/>
  <c r="AC15" i="58"/>
  <c r="Z15" i="58"/>
  <c r="M15" i="58"/>
  <c r="L15" i="58"/>
  <c r="K15" i="58"/>
  <c r="J15" i="58"/>
  <c r="I15" i="58"/>
  <c r="H15" i="58"/>
  <c r="G15" i="58"/>
  <c r="F15" i="58"/>
  <c r="E15" i="58"/>
  <c r="AC14" i="58"/>
  <c r="AC13" i="58"/>
  <c r="AC12" i="58"/>
  <c r="AC11" i="58"/>
  <c r="AC10" i="58"/>
  <c r="AC9" i="58"/>
  <c r="AC8" i="58"/>
  <c r="AC7" i="58"/>
  <c r="AC6" i="58"/>
  <c r="AC5" i="58"/>
  <c r="AF4" i="58"/>
  <c r="AF5" i="58" s="1"/>
  <c r="AF6" i="58" s="1"/>
  <c r="AF7" i="58" s="1"/>
  <c r="AF8" i="58" s="1"/>
  <c r="AF9" i="58" s="1"/>
  <c r="AF10" i="58" s="1"/>
  <c r="AF11" i="58" s="1"/>
  <c r="AF12" i="58" s="1"/>
  <c r="AF13" i="58" s="1"/>
  <c r="AF14" i="58" s="1"/>
  <c r="AC4" i="58"/>
  <c r="AC3" i="58"/>
  <c r="C175" i="1"/>
  <c r="D175" i="1"/>
  <c r="E175" i="1"/>
  <c r="F175" i="1"/>
  <c r="G175" i="1"/>
  <c r="H175" i="1"/>
  <c r="I175" i="1"/>
  <c r="J175" i="1"/>
  <c r="K175" i="1"/>
  <c r="L175" i="1"/>
  <c r="M175" i="1"/>
  <c r="C159" i="1"/>
  <c r="D159" i="1"/>
  <c r="E159" i="1"/>
  <c r="F159" i="1"/>
  <c r="G159" i="1"/>
  <c r="H159" i="1"/>
  <c r="I159" i="1"/>
  <c r="J159" i="1"/>
  <c r="K159" i="1"/>
  <c r="L159" i="1"/>
  <c r="M159" i="1"/>
  <c r="C143" i="1"/>
  <c r="D143" i="1"/>
  <c r="E143" i="1"/>
  <c r="F143" i="1"/>
  <c r="G143" i="1"/>
  <c r="H143" i="1"/>
  <c r="I143" i="1"/>
  <c r="J143" i="1"/>
  <c r="K143" i="1"/>
  <c r="L143" i="1"/>
  <c r="M143" i="1"/>
  <c r="C127" i="1"/>
  <c r="D127" i="1"/>
  <c r="E127" i="1"/>
  <c r="F127" i="1"/>
  <c r="G127" i="1"/>
  <c r="H127" i="1"/>
  <c r="I127" i="1"/>
  <c r="J127" i="1"/>
  <c r="K127" i="1"/>
  <c r="L127" i="1"/>
  <c r="M127" i="1"/>
  <c r="C111" i="1"/>
  <c r="D111" i="1"/>
  <c r="E111" i="1"/>
  <c r="F111" i="1"/>
  <c r="G111" i="1"/>
  <c r="H111" i="1"/>
  <c r="I111" i="1"/>
  <c r="J111" i="1"/>
  <c r="K111" i="1"/>
  <c r="L111" i="1"/>
  <c r="M111" i="1"/>
  <c r="C95" i="1"/>
  <c r="D95" i="1"/>
  <c r="E95" i="1"/>
  <c r="F95" i="1"/>
  <c r="G95" i="1"/>
  <c r="H95" i="1"/>
  <c r="I95" i="1"/>
  <c r="J95" i="1"/>
  <c r="K95" i="1"/>
  <c r="L95" i="1"/>
  <c r="M95" i="1"/>
  <c r="C79" i="1"/>
  <c r="D79" i="1"/>
  <c r="E79" i="1"/>
  <c r="F79" i="1"/>
  <c r="G79" i="1"/>
  <c r="H79" i="1"/>
  <c r="I79" i="1"/>
  <c r="J79" i="1"/>
  <c r="K79" i="1"/>
  <c r="L79" i="1"/>
  <c r="M79" i="1"/>
  <c r="C63" i="1"/>
  <c r="D63" i="1"/>
  <c r="E63" i="1"/>
  <c r="F63" i="1"/>
  <c r="G63" i="1"/>
  <c r="H63" i="1"/>
  <c r="I63" i="1"/>
  <c r="J63" i="1"/>
  <c r="K63" i="1"/>
  <c r="L63" i="1"/>
  <c r="M63" i="1"/>
  <c r="C47" i="1"/>
  <c r="D47" i="1"/>
  <c r="E47" i="1"/>
  <c r="F47" i="1"/>
  <c r="G47" i="1"/>
  <c r="H47" i="1"/>
  <c r="I47" i="1"/>
  <c r="J47" i="1"/>
  <c r="K47" i="1"/>
  <c r="L47" i="1"/>
  <c r="M47" i="1"/>
  <c r="C31" i="1"/>
  <c r="D31" i="1"/>
  <c r="E31" i="1"/>
  <c r="F31" i="1"/>
  <c r="G31" i="1"/>
  <c r="H31" i="1"/>
  <c r="I31" i="1"/>
  <c r="J31" i="1"/>
  <c r="K31" i="1"/>
  <c r="L31" i="1"/>
  <c r="M31" i="1"/>
  <c r="D15" i="1"/>
  <c r="E15" i="1"/>
  <c r="F15" i="1"/>
  <c r="G15" i="1"/>
  <c r="H15" i="1"/>
  <c r="I15" i="1"/>
  <c r="J15" i="1"/>
  <c r="K15" i="1"/>
  <c r="L15" i="1"/>
  <c r="M15" i="1"/>
  <c r="D303" i="57"/>
  <c r="D302" i="57"/>
  <c r="C302" i="57"/>
  <c r="D301" i="57"/>
  <c r="C301" i="57"/>
  <c r="D300" i="57"/>
  <c r="C300" i="57"/>
  <c r="D299" i="57"/>
  <c r="C299" i="57"/>
  <c r="D298" i="57"/>
  <c r="C298" i="57"/>
  <c r="D297" i="57"/>
  <c r="C297" i="57"/>
  <c r="D296" i="57"/>
  <c r="C296" i="57"/>
  <c r="D295" i="57"/>
  <c r="C295" i="57"/>
  <c r="D294" i="57"/>
  <c r="C294" i="57"/>
  <c r="D293" i="57"/>
  <c r="C293" i="57"/>
  <c r="C292" i="57"/>
  <c r="C291" i="57"/>
  <c r="D288" i="57"/>
  <c r="D287" i="57"/>
  <c r="C287" i="57"/>
  <c r="D286" i="57"/>
  <c r="C286" i="57"/>
  <c r="D285" i="57"/>
  <c r="C285" i="57"/>
  <c r="D284" i="57"/>
  <c r="C284" i="57"/>
  <c r="D283" i="57"/>
  <c r="C283" i="57"/>
  <c r="D282" i="57"/>
  <c r="C282" i="57"/>
  <c r="D281" i="57"/>
  <c r="C281" i="57"/>
  <c r="D280" i="57"/>
  <c r="C280" i="57"/>
  <c r="D279" i="57"/>
  <c r="C279" i="57"/>
  <c r="D278" i="57"/>
  <c r="C278" i="57"/>
  <c r="C277" i="57"/>
  <c r="C276" i="57"/>
  <c r="D273" i="57"/>
  <c r="D272" i="57"/>
  <c r="C272" i="57"/>
  <c r="D271" i="57"/>
  <c r="C271" i="57"/>
  <c r="D270" i="57"/>
  <c r="C270" i="57"/>
  <c r="D269" i="57"/>
  <c r="C269" i="57"/>
  <c r="D268" i="57"/>
  <c r="C268" i="57"/>
  <c r="D267" i="57"/>
  <c r="C267" i="57"/>
  <c r="D266" i="57"/>
  <c r="C266" i="57"/>
  <c r="D265" i="57"/>
  <c r="C265" i="57"/>
  <c r="D264" i="57"/>
  <c r="C264" i="57"/>
  <c r="D263" i="57"/>
  <c r="C263" i="57"/>
  <c r="C262" i="57"/>
  <c r="C261" i="57"/>
  <c r="D258" i="57"/>
  <c r="D257" i="57"/>
  <c r="C257" i="57"/>
  <c r="D256" i="57"/>
  <c r="C256" i="57"/>
  <c r="D255" i="57"/>
  <c r="C255" i="57"/>
  <c r="D254" i="57"/>
  <c r="C254" i="57"/>
  <c r="D253" i="57"/>
  <c r="C253" i="57"/>
  <c r="D252" i="57"/>
  <c r="C252" i="57"/>
  <c r="D251" i="57"/>
  <c r="C251" i="57"/>
  <c r="D250" i="57"/>
  <c r="C250" i="57"/>
  <c r="D249" i="57"/>
  <c r="C249" i="57"/>
  <c r="D248" i="57"/>
  <c r="C248" i="57"/>
  <c r="C247" i="57"/>
  <c r="C246" i="57"/>
  <c r="D243" i="57"/>
  <c r="D242" i="57"/>
  <c r="C242" i="57"/>
  <c r="D241" i="57"/>
  <c r="C241" i="57"/>
  <c r="D240" i="57"/>
  <c r="C240" i="57"/>
  <c r="D239" i="57"/>
  <c r="C239" i="57"/>
  <c r="D238" i="57"/>
  <c r="C238" i="57"/>
  <c r="D237" i="57"/>
  <c r="C237" i="57"/>
  <c r="D236" i="57"/>
  <c r="C236" i="57"/>
  <c r="D235" i="57"/>
  <c r="C235" i="57"/>
  <c r="D234" i="57"/>
  <c r="C234" i="57"/>
  <c r="D233" i="57"/>
  <c r="C233" i="57"/>
  <c r="C232" i="57"/>
  <c r="C231" i="57"/>
  <c r="D228" i="57"/>
  <c r="D227" i="57"/>
  <c r="C227" i="57"/>
  <c r="D226" i="57"/>
  <c r="C226" i="57"/>
  <c r="D225" i="57"/>
  <c r="C225" i="57"/>
  <c r="D224" i="57"/>
  <c r="C224" i="57"/>
  <c r="D223" i="57"/>
  <c r="C223" i="57"/>
  <c r="D222" i="57"/>
  <c r="C222" i="57"/>
  <c r="D221" i="57"/>
  <c r="C221" i="57"/>
  <c r="D220" i="57"/>
  <c r="C220" i="57"/>
  <c r="D219" i="57"/>
  <c r="C219" i="57"/>
  <c r="D218" i="57"/>
  <c r="C218" i="57"/>
  <c r="C217" i="57"/>
  <c r="C216" i="57"/>
  <c r="D213" i="57"/>
  <c r="D212" i="57"/>
  <c r="C212" i="57"/>
  <c r="D211" i="57"/>
  <c r="C211" i="57"/>
  <c r="D210" i="57"/>
  <c r="C210" i="57"/>
  <c r="D209" i="57"/>
  <c r="C209" i="57"/>
  <c r="D208" i="57"/>
  <c r="C208" i="57"/>
  <c r="D207" i="57"/>
  <c r="C207" i="57"/>
  <c r="D206" i="57"/>
  <c r="C206" i="57"/>
  <c r="D205" i="57"/>
  <c r="C205" i="57"/>
  <c r="D204" i="57"/>
  <c r="C204" i="57"/>
  <c r="D203" i="57"/>
  <c r="C203" i="57"/>
  <c r="C202" i="57"/>
  <c r="C201" i="57"/>
  <c r="D198" i="57"/>
  <c r="D197" i="57"/>
  <c r="C197" i="57"/>
  <c r="D196" i="57"/>
  <c r="C196" i="57"/>
  <c r="D195" i="57"/>
  <c r="C195" i="57"/>
  <c r="D194" i="57"/>
  <c r="C194" i="57"/>
  <c r="D193" i="57"/>
  <c r="C193" i="57"/>
  <c r="D192" i="57"/>
  <c r="C192" i="57"/>
  <c r="D191" i="57"/>
  <c r="C191" i="57"/>
  <c r="D190" i="57"/>
  <c r="C190" i="57"/>
  <c r="D189" i="57"/>
  <c r="C189" i="57"/>
  <c r="D188" i="57"/>
  <c r="C188" i="57"/>
  <c r="C187" i="57"/>
  <c r="C186" i="57"/>
  <c r="D182" i="57"/>
  <c r="X190" i="58" s="1"/>
  <c r="AO216" i="58" s="1"/>
  <c r="C182" i="57"/>
  <c r="D181" i="57"/>
  <c r="X189" i="58" s="1"/>
  <c r="AO196" i="58" s="1"/>
  <c r="C181" i="57"/>
  <c r="D180" i="57"/>
  <c r="X188" i="58" s="1"/>
  <c r="AO176" i="58" s="1"/>
  <c r="C180" i="57"/>
  <c r="D179" i="57"/>
  <c r="X187" i="58" s="1"/>
  <c r="AO156" i="58" s="1"/>
  <c r="C179" i="57"/>
  <c r="D178" i="57"/>
  <c r="X186" i="58" s="1"/>
  <c r="AO136" i="58" s="1"/>
  <c r="C178" i="57"/>
  <c r="D177" i="57"/>
  <c r="X185" i="58" s="1"/>
  <c r="AO116" i="58" s="1"/>
  <c r="C177" i="57"/>
  <c r="D176" i="57"/>
  <c r="X184" i="58" s="1"/>
  <c r="AO96" i="58" s="1"/>
  <c r="C176" i="57"/>
  <c r="D175" i="57"/>
  <c r="X183" i="58" s="1"/>
  <c r="AO76" i="58" s="1"/>
  <c r="C175" i="57"/>
  <c r="D174" i="57"/>
  <c r="X182" i="58" s="1"/>
  <c r="AO56" i="58" s="1"/>
  <c r="C174" i="57"/>
  <c r="D173" i="57"/>
  <c r="X181" i="58" s="1"/>
  <c r="C173" i="57"/>
  <c r="C172" i="57"/>
  <c r="N7" i="57" s="1"/>
  <c r="C171" i="57"/>
  <c r="N6" i="57" s="1"/>
  <c r="X174" i="58"/>
  <c r="AO215" i="58" s="1"/>
  <c r="C167" i="57"/>
  <c r="X173" i="58"/>
  <c r="AO195" i="58" s="1"/>
  <c r="C166" i="57"/>
  <c r="X172" i="58"/>
  <c r="AO175" i="58" s="1"/>
  <c r="C165" i="57"/>
  <c r="X171" i="58"/>
  <c r="AO155" i="58" s="1"/>
  <c r="C164" i="57"/>
  <c r="X170" i="58"/>
  <c r="AO135" i="58" s="1"/>
  <c r="C163" i="57"/>
  <c r="X169" i="58"/>
  <c r="AO115" i="58" s="1"/>
  <c r="C162" i="57"/>
  <c r="X168" i="58"/>
  <c r="AO95" i="58" s="1"/>
  <c r="C161" i="57"/>
  <c r="X167" i="58"/>
  <c r="AO75" i="58" s="1"/>
  <c r="C160" i="57"/>
  <c r="X166" i="58"/>
  <c r="AO55" i="58" s="1"/>
  <c r="C159" i="57"/>
  <c r="D158" i="57"/>
  <c r="X165" i="58" s="1"/>
  <c r="C158" i="57"/>
  <c r="C157" i="57"/>
  <c r="C156" i="57"/>
  <c r="K153" i="57"/>
  <c r="I153" i="57"/>
  <c r="N152" i="57"/>
  <c r="H152" i="57"/>
  <c r="X158" i="58"/>
  <c r="AO214" i="58" s="1"/>
  <c r="C152" i="57"/>
  <c r="N151" i="57"/>
  <c r="H151" i="57"/>
  <c r="X157" i="58"/>
  <c r="AO194" i="58" s="1"/>
  <c r="C151" i="57"/>
  <c r="N150" i="57"/>
  <c r="H150" i="57"/>
  <c r="X156" i="58"/>
  <c r="AO174" i="58" s="1"/>
  <c r="C150" i="57"/>
  <c r="N149" i="57"/>
  <c r="H149" i="57"/>
  <c r="X155" i="58"/>
  <c r="AO154" i="58" s="1"/>
  <c r="C149" i="57"/>
  <c r="N148" i="57"/>
  <c r="H148" i="57"/>
  <c r="X154" i="58"/>
  <c r="AO134" i="58" s="1"/>
  <c r="C148" i="57"/>
  <c r="N147" i="57"/>
  <c r="H147" i="57"/>
  <c r="X153" i="58"/>
  <c r="AO114" i="58" s="1"/>
  <c r="C147" i="57"/>
  <c r="N146" i="57"/>
  <c r="H146" i="57"/>
  <c r="X152" i="58"/>
  <c r="AO94" i="58" s="1"/>
  <c r="C146" i="57"/>
  <c r="N145" i="57"/>
  <c r="H145" i="57"/>
  <c r="X151" i="58"/>
  <c r="AO74" i="58" s="1"/>
  <c r="C145" i="57"/>
  <c r="N144" i="57"/>
  <c r="H144" i="57"/>
  <c r="X150" i="58"/>
  <c r="AO54" i="58" s="1"/>
  <c r="C144" i="57"/>
  <c r="N143" i="57"/>
  <c r="H143" i="57"/>
  <c r="D143" i="57"/>
  <c r="X149" i="58" s="1"/>
  <c r="X160" i="58" s="1"/>
  <c r="C143" i="57"/>
  <c r="N142" i="57"/>
  <c r="H142" i="57"/>
  <c r="C142" i="57"/>
  <c r="N141" i="57"/>
  <c r="I141" i="57"/>
  <c r="H141" i="57"/>
  <c r="C141" i="57"/>
  <c r="K138" i="57"/>
  <c r="I138" i="57"/>
  <c r="N137" i="57"/>
  <c r="H137" i="57"/>
  <c r="X142" i="58"/>
  <c r="AO213" i="58" s="1"/>
  <c r="C137" i="57"/>
  <c r="N136" i="57"/>
  <c r="H136" i="57"/>
  <c r="X141" i="58"/>
  <c r="AO193" i="58" s="1"/>
  <c r="C136" i="57"/>
  <c r="N135" i="57"/>
  <c r="H135" i="57"/>
  <c r="X140" i="58"/>
  <c r="AO173" i="58" s="1"/>
  <c r="C135" i="57"/>
  <c r="N134" i="57"/>
  <c r="H134" i="57"/>
  <c r="X139" i="58"/>
  <c r="AO153" i="58" s="1"/>
  <c r="C134" i="57"/>
  <c r="N133" i="57"/>
  <c r="H133" i="57"/>
  <c r="X138" i="58"/>
  <c r="AO133" i="58" s="1"/>
  <c r="C133" i="57"/>
  <c r="N132" i="57"/>
  <c r="H132" i="57"/>
  <c r="X137" i="58"/>
  <c r="AO113" i="58" s="1"/>
  <c r="C132" i="57"/>
  <c r="N131" i="57"/>
  <c r="H131" i="57"/>
  <c r="X136" i="58"/>
  <c r="AO93" i="58" s="1"/>
  <c r="C131" i="57"/>
  <c r="N130" i="57"/>
  <c r="H130" i="57"/>
  <c r="X135" i="58"/>
  <c r="AO73" i="58" s="1"/>
  <c r="C130" i="57"/>
  <c r="N129" i="57"/>
  <c r="H129" i="57"/>
  <c r="X134" i="58"/>
  <c r="AO53" i="58" s="1"/>
  <c r="C129" i="57"/>
  <c r="N128" i="57"/>
  <c r="H128" i="57"/>
  <c r="D128" i="57"/>
  <c r="X133" i="58" s="1"/>
  <c r="C128" i="57"/>
  <c r="N127" i="57"/>
  <c r="H127" i="57"/>
  <c r="C127" i="57"/>
  <c r="N126" i="57"/>
  <c r="I126" i="57"/>
  <c r="H126" i="57"/>
  <c r="C126" i="57"/>
  <c r="H51" i="57" s="1"/>
  <c r="K123" i="57"/>
  <c r="I123" i="57"/>
  <c r="N122" i="57"/>
  <c r="H122" i="57"/>
  <c r="X126" i="58"/>
  <c r="AO212" i="58" s="1"/>
  <c r="C122" i="57"/>
  <c r="N121" i="57"/>
  <c r="H121" i="57"/>
  <c r="X125" i="58"/>
  <c r="AO192" i="58" s="1"/>
  <c r="C121" i="57"/>
  <c r="N120" i="57"/>
  <c r="H120" i="57"/>
  <c r="X124" i="58"/>
  <c r="AO172" i="58" s="1"/>
  <c r="C120" i="57"/>
  <c r="N119" i="57"/>
  <c r="H119" i="57"/>
  <c r="X123" i="58"/>
  <c r="AO152" i="58" s="1"/>
  <c r="C119" i="57"/>
  <c r="N118" i="57"/>
  <c r="H118" i="57"/>
  <c r="X122" i="58"/>
  <c r="AO132" i="58" s="1"/>
  <c r="C118" i="57"/>
  <c r="N117" i="57"/>
  <c r="H117" i="57"/>
  <c r="X121" i="58"/>
  <c r="AO112" i="58" s="1"/>
  <c r="C117" i="57"/>
  <c r="N116" i="57"/>
  <c r="H116" i="57"/>
  <c r="X120" i="58"/>
  <c r="AO92" i="58" s="1"/>
  <c r="C116" i="57"/>
  <c r="N115" i="57"/>
  <c r="H115" i="57"/>
  <c r="X119" i="58"/>
  <c r="AO72" i="58" s="1"/>
  <c r="C115" i="57"/>
  <c r="N114" i="57"/>
  <c r="H114" i="57"/>
  <c r="X118" i="58"/>
  <c r="AO52" i="58" s="1"/>
  <c r="C114" i="57"/>
  <c r="N113" i="57"/>
  <c r="H113" i="57"/>
  <c r="D113" i="57"/>
  <c r="X117" i="58" s="1"/>
  <c r="C113" i="57"/>
  <c r="N112" i="57"/>
  <c r="H112" i="57"/>
  <c r="C112" i="57"/>
  <c r="N111" i="57"/>
  <c r="I111" i="57"/>
  <c r="H111" i="57"/>
  <c r="C111" i="57"/>
  <c r="H36" i="57" s="1"/>
  <c r="K108" i="57"/>
  <c r="I108" i="57"/>
  <c r="N107" i="57"/>
  <c r="H107" i="57"/>
  <c r="X110" i="58"/>
  <c r="AO211" i="58" s="1"/>
  <c r="C107" i="57"/>
  <c r="N106" i="57"/>
  <c r="H106" i="57"/>
  <c r="X109" i="58"/>
  <c r="AO191" i="58" s="1"/>
  <c r="C106" i="57"/>
  <c r="N105" i="57"/>
  <c r="H105" i="57"/>
  <c r="X108" i="58"/>
  <c r="AO171" i="58" s="1"/>
  <c r="C105" i="57"/>
  <c r="N104" i="57"/>
  <c r="H104" i="57"/>
  <c r="X107" i="58"/>
  <c r="AO151" i="58" s="1"/>
  <c r="C104" i="57"/>
  <c r="N103" i="57"/>
  <c r="H103" i="57"/>
  <c r="X106" i="58"/>
  <c r="AO131" i="58" s="1"/>
  <c r="C103" i="57"/>
  <c r="N102" i="57"/>
  <c r="H102" i="57"/>
  <c r="X105" i="58"/>
  <c r="AO111" i="58" s="1"/>
  <c r="C102" i="57"/>
  <c r="N101" i="57"/>
  <c r="H101" i="57"/>
  <c r="X104" i="58"/>
  <c r="AO91" i="58" s="1"/>
  <c r="C101" i="57"/>
  <c r="N100" i="57"/>
  <c r="H100" i="57"/>
  <c r="X103" i="58"/>
  <c r="AO71" i="58" s="1"/>
  <c r="C100" i="57"/>
  <c r="N99" i="57"/>
  <c r="H99" i="57"/>
  <c r="X102" i="58"/>
  <c r="AO51" i="58" s="1"/>
  <c r="C99" i="57"/>
  <c r="N98" i="57"/>
  <c r="H98" i="57"/>
  <c r="D98" i="57"/>
  <c r="X101" i="58" s="1"/>
  <c r="AO31" i="58" s="1"/>
  <c r="C98" i="57"/>
  <c r="N97" i="57"/>
  <c r="H97" i="57"/>
  <c r="C97" i="57"/>
  <c r="N96" i="57"/>
  <c r="I96" i="57"/>
  <c r="H96" i="57"/>
  <c r="C96" i="57"/>
  <c r="H21" i="57" s="1"/>
  <c r="K93" i="57"/>
  <c r="I93" i="57"/>
  <c r="X94" i="58"/>
  <c r="AO210" i="58" s="1"/>
  <c r="C92" i="57"/>
  <c r="X93" i="58"/>
  <c r="AO190" i="58" s="1"/>
  <c r="C91" i="57"/>
  <c r="X92" i="58"/>
  <c r="AO170" i="58" s="1"/>
  <c r="C90" i="57"/>
  <c r="X91" i="58"/>
  <c r="AO150" i="58" s="1"/>
  <c r="C89" i="57"/>
  <c r="X90" i="58"/>
  <c r="AO130" i="58" s="1"/>
  <c r="C88" i="57"/>
  <c r="X89" i="58"/>
  <c r="AO110" i="58" s="1"/>
  <c r="C87" i="57"/>
  <c r="X88" i="58"/>
  <c r="AO90" i="58" s="1"/>
  <c r="C86" i="57"/>
  <c r="X87" i="58"/>
  <c r="AO70" i="58" s="1"/>
  <c r="C85" i="57"/>
  <c r="X86" i="58"/>
  <c r="AO50" i="58" s="1"/>
  <c r="C84" i="57"/>
  <c r="D83" i="57"/>
  <c r="X85" i="58" s="1"/>
  <c r="C83" i="57"/>
  <c r="C82" i="57"/>
  <c r="H82" i="57" s="1"/>
  <c r="I81" i="57"/>
  <c r="C81" i="57"/>
  <c r="K78" i="57"/>
  <c r="I78" i="57"/>
  <c r="X78" i="58"/>
  <c r="AO209" i="58" s="1"/>
  <c r="C77" i="57"/>
  <c r="X77" i="58"/>
  <c r="AO189" i="58" s="1"/>
  <c r="C76" i="57"/>
  <c r="X76" i="58"/>
  <c r="AO169" i="58" s="1"/>
  <c r="C75" i="57"/>
  <c r="X75" i="58"/>
  <c r="AO149" i="58" s="1"/>
  <c r="C74" i="57"/>
  <c r="X74" i="58"/>
  <c r="AO129" i="58" s="1"/>
  <c r="C73" i="57"/>
  <c r="X73" i="58"/>
  <c r="AO109" i="58" s="1"/>
  <c r="C72" i="57"/>
  <c r="X72" i="58"/>
  <c r="AO89" i="58" s="1"/>
  <c r="C71" i="57"/>
  <c r="X71" i="58"/>
  <c r="AO69" i="58" s="1"/>
  <c r="C70" i="57"/>
  <c r="X70" i="58"/>
  <c r="AO49" i="58" s="1"/>
  <c r="C69" i="57"/>
  <c r="D68" i="57"/>
  <c r="X69" i="58" s="1"/>
  <c r="C68" i="57"/>
  <c r="C67" i="57"/>
  <c r="I66" i="57"/>
  <c r="C66" i="57"/>
  <c r="N21" i="57" s="1"/>
  <c r="K63" i="57"/>
  <c r="X62" i="58"/>
  <c r="AO208" i="58" s="1"/>
  <c r="C62" i="57"/>
  <c r="X61" i="58"/>
  <c r="AO188" i="58" s="1"/>
  <c r="C61" i="57"/>
  <c r="X60" i="58"/>
  <c r="AO168" i="58" s="1"/>
  <c r="C60" i="57"/>
  <c r="X59" i="58"/>
  <c r="AO148" i="58" s="1"/>
  <c r="C59" i="57"/>
  <c r="X58" i="58"/>
  <c r="AO128" i="58" s="1"/>
  <c r="C58" i="57"/>
  <c r="X57" i="58"/>
  <c r="AO108" i="58" s="1"/>
  <c r="C57" i="57"/>
  <c r="X56" i="58"/>
  <c r="AO88" i="58" s="1"/>
  <c r="C56" i="57"/>
  <c r="X55" i="58"/>
  <c r="AO68" i="58" s="1"/>
  <c r="C55" i="57"/>
  <c r="X54" i="58"/>
  <c r="AO48" i="58" s="1"/>
  <c r="C54" i="57"/>
  <c r="D53" i="57"/>
  <c r="X53" i="58" s="1"/>
  <c r="C53" i="57"/>
  <c r="C52" i="57"/>
  <c r="I51" i="57"/>
  <c r="C51" i="57"/>
  <c r="N36" i="57" s="1"/>
  <c r="K48" i="57"/>
  <c r="D153" i="57" s="1"/>
  <c r="I48" i="57"/>
  <c r="X46" i="58"/>
  <c r="AO207" i="58" s="1"/>
  <c r="C47" i="57"/>
  <c r="X45" i="58"/>
  <c r="AO187" i="58" s="1"/>
  <c r="C46" i="57"/>
  <c r="X44" i="58"/>
  <c r="AO167" i="58" s="1"/>
  <c r="C45" i="57"/>
  <c r="X43" i="58"/>
  <c r="AO147" i="58" s="1"/>
  <c r="C44" i="57"/>
  <c r="X42" i="58"/>
  <c r="AO127" i="58" s="1"/>
  <c r="C43" i="57"/>
  <c r="X41" i="58"/>
  <c r="AO107" i="58" s="1"/>
  <c r="C42" i="57"/>
  <c r="X40" i="58"/>
  <c r="AO87" i="58" s="1"/>
  <c r="C41" i="57"/>
  <c r="X39" i="58"/>
  <c r="AO67" i="58" s="1"/>
  <c r="C40" i="57"/>
  <c r="X38" i="58"/>
  <c r="C39" i="57"/>
  <c r="D38" i="57"/>
  <c r="X37" i="58" s="1"/>
  <c r="AO27" i="58" s="1"/>
  <c r="C38" i="57"/>
  <c r="C37" i="57"/>
  <c r="N52" i="57" s="1"/>
  <c r="I36" i="57"/>
  <c r="C36" i="57"/>
  <c r="N51" i="57" s="1"/>
  <c r="X30" i="58"/>
  <c r="AO206" i="58" s="1"/>
  <c r="C32" i="57"/>
  <c r="X29" i="58"/>
  <c r="AO186" i="58" s="1"/>
  <c r="C31" i="57"/>
  <c r="X28" i="58"/>
  <c r="AO166" i="58" s="1"/>
  <c r="C30" i="57"/>
  <c r="X27" i="58"/>
  <c r="AO146" i="58" s="1"/>
  <c r="C29" i="57"/>
  <c r="X26" i="58"/>
  <c r="AO126" i="58" s="1"/>
  <c r="C28" i="57"/>
  <c r="X25" i="58"/>
  <c r="AO106" i="58" s="1"/>
  <c r="C27" i="57"/>
  <c r="X24" i="58"/>
  <c r="AO86" i="58" s="1"/>
  <c r="C26" i="57"/>
  <c r="M24" i="1" s="1"/>
  <c r="X23" i="58"/>
  <c r="AO66" i="58" s="1"/>
  <c r="C25" i="57"/>
  <c r="X22" i="1"/>
  <c r="C24" i="57"/>
  <c r="X21" i="58"/>
  <c r="N22" i="57"/>
  <c r="C22" i="57"/>
  <c r="H22" i="57" s="1"/>
  <c r="I21" i="57"/>
  <c r="C21" i="57"/>
  <c r="K18" i="57"/>
  <c r="D183" i="57" s="1"/>
  <c r="I18" i="57"/>
  <c r="D18" i="57" s="1"/>
  <c r="X14" i="58"/>
  <c r="AO205" i="58" s="1"/>
  <c r="X13" i="58"/>
  <c r="AO185" i="58" s="1"/>
  <c r="X12" i="58"/>
  <c r="AO165" i="58" s="1"/>
  <c r="X11" i="58"/>
  <c r="AO145" i="58" s="1"/>
  <c r="X10" i="58"/>
  <c r="AO125" i="58" s="1"/>
  <c r="X9" i="58"/>
  <c r="AO105" i="58" s="1"/>
  <c r="X8" i="58"/>
  <c r="AO85" i="58" s="1"/>
  <c r="X7" i="58"/>
  <c r="AO65" i="58" s="1"/>
  <c r="X6" i="58"/>
  <c r="AO45" i="58" s="1"/>
  <c r="X5" i="58"/>
  <c r="AO25" i="58" s="1"/>
  <c r="C7" i="57"/>
  <c r="H7" i="57" s="1"/>
  <c r="I6" i="57"/>
  <c r="C6" i="57"/>
  <c r="A6" i="57"/>
  <c r="D303" i="56"/>
  <c r="D302" i="56"/>
  <c r="C302" i="56"/>
  <c r="D301" i="56"/>
  <c r="C301" i="56"/>
  <c r="D300" i="56"/>
  <c r="C300" i="56"/>
  <c r="D299" i="56"/>
  <c r="C299" i="56"/>
  <c r="D298" i="56"/>
  <c r="C298" i="56"/>
  <c r="D297" i="56"/>
  <c r="C297" i="56"/>
  <c r="D296" i="56"/>
  <c r="C296" i="56"/>
  <c r="D295" i="56"/>
  <c r="C295" i="56"/>
  <c r="D294" i="56"/>
  <c r="C294" i="56"/>
  <c r="D293" i="56"/>
  <c r="C293" i="56"/>
  <c r="C292" i="56"/>
  <c r="C291" i="56"/>
  <c r="D288" i="56"/>
  <c r="D287" i="56"/>
  <c r="C287" i="56"/>
  <c r="D286" i="56"/>
  <c r="C286" i="56"/>
  <c r="D285" i="56"/>
  <c r="C285" i="56"/>
  <c r="D284" i="56"/>
  <c r="C284" i="56"/>
  <c r="D283" i="56"/>
  <c r="C283" i="56"/>
  <c r="D282" i="56"/>
  <c r="C282" i="56"/>
  <c r="D281" i="56"/>
  <c r="C281" i="56"/>
  <c r="D280" i="56"/>
  <c r="C280" i="56"/>
  <c r="D279" i="56"/>
  <c r="C279" i="56"/>
  <c r="D278" i="56"/>
  <c r="C278" i="56"/>
  <c r="C277" i="56"/>
  <c r="C276" i="56"/>
  <c r="D273" i="56"/>
  <c r="D272" i="56"/>
  <c r="C272" i="56"/>
  <c r="D271" i="56"/>
  <c r="C271" i="56"/>
  <c r="D270" i="56"/>
  <c r="C270" i="56"/>
  <c r="D269" i="56"/>
  <c r="C269" i="56"/>
  <c r="D268" i="56"/>
  <c r="C268" i="56"/>
  <c r="D267" i="56"/>
  <c r="C267" i="56"/>
  <c r="D266" i="56"/>
  <c r="C266" i="56"/>
  <c r="D265" i="56"/>
  <c r="C265" i="56"/>
  <c r="D264" i="56"/>
  <c r="C264" i="56"/>
  <c r="D263" i="56"/>
  <c r="C263" i="56"/>
  <c r="C262" i="56"/>
  <c r="C261" i="56"/>
  <c r="D258" i="56"/>
  <c r="D257" i="56"/>
  <c r="C257" i="56"/>
  <c r="D256" i="56"/>
  <c r="C256" i="56"/>
  <c r="D255" i="56"/>
  <c r="C255" i="56"/>
  <c r="D254" i="56"/>
  <c r="C254" i="56"/>
  <c r="D253" i="56"/>
  <c r="C253" i="56"/>
  <c r="D252" i="56"/>
  <c r="C252" i="56"/>
  <c r="D251" i="56"/>
  <c r="C251" i="56"/>
  <c r="D250" i="56"/>
  <c r="C250" i="56"/>
  <c r="D249" i="56"/>
  <c r="C249" i="56"/>
  <c r="D248" i="56"/>
  <c r="C248" i="56"/>
  <c r="C247" i="56"/>
  <c r="C246" i="56"/>
  <c r="D243" i="56"/>
  <c r="D242" i="56"/>
  <c r="C242" i="56"/>
  <c r="D241" i="56"/>
  <c r="C241" i="56"/>
  <c r="D240" i="56"/>
  <c r="C240" i="56"/>
  <c r="D239" i="56"/>
  <c r="C239" i="56"/>
  <c r="D238" i="56"/>
  <c r="C238" i="56"/>
  <c r="D237" i="56"/>
  <c r="C237" i="56"/>
  <c r="D236" i="56"/>
  <c r="C236" i="56"/>
  <c r="D235" i="56"/>
  <c r="C235" i="56"/>
  <c r="D234" i="56"/>
  <c r="C234" i="56"/>
  <c r="D233" i="56"/>
  <c r="C233" i="56"/>
  <c r="C232" i="56"/>
  <c r="C231" i="56"/>
  <c r="D228" i="56"/>
  <c r="D227" i="56"/>
  <c r="C227" i="56"/>
  <c r="D226" i="56"/>
  <c r="C226" i="56"/>
  <c r="D225" i="56"/>
  <c r="C225" i="56"/>
  <c r="D224" i="56"/>
  <c r="C224" i="56"/>
  <c r="D223" i="56"/>
  <c r="C223" i="56"/>
  <c r="D222" i="56"/>
  <c r="C222" i="56"/>
  <c r="D221" i="56"/>
  <c r="C221" i="56"/>
  <c r="D220" i="56"/>
  <c r="C220" i="56"/>
  <c r="D219" i="56"/>
  <c r="C219" i="56"/>
  <c r="D218" i="56"/>
  <c r="C218" i="56"/>
  <c r="C217" i="56"/>
  <c r="C216" i="56"/>
  <c r="D213" i="56"/>
  <c r="D212" i="56"/>
  <c r="C212" i="56"/>
  <c r="D211" i="56"/>
  <c r="C211" i="56"/>
  <c r="D210" i="56"/>
  <c r="C210" i="56"/>
  <c r="D209" i="56"/>
  <c r="C209" i="56"/>
  <c r="D208" i="56"/>
  <c r="C208" i="56"/>
  <c r="D207" i="56"/>
  <c r="C207" i="56"/>
  <c r="D206" i="56"/>
  <c r="C206" i="56"/>
  <c r="D205" i="56"/>
  <c r="C205" i="56"/>
  <c r="D204" i="56"/>
  <c r="C204" i="56"/>
  <c r="D203" i="56"/>
  <c r="C203" i="56"/>
  <c r="C202" i="56"/>
  <c r="C201" i="56"/>
  <c r="D198" i="56"/>
  <c r="D197" i="56"/>
  <c r="C197" i="56"/>
  <c r="D196" i="56"/>
  <c r="C196" i="56"/>
  <c r="D195" i="56"/>
  <c r="C195" i="56"/>
  <c r="D194" i="56"/>
  <c r="C194" i="56"/>
  <c r="D193" i="56"/>
  <c r="C193" i="56"/>
  <c r="D192" i="56"/>
  <c r="C192" i="56"/>
  <c r="D191" i="56"/>
  <c r="C191" i="56"/>
  <c r="D190" i="56"/>
  <c r="C190" i="56"/>
  <c r="D189" i="56"/>
  <c r="C189" i="56"/>
  <c r="D188" i="56"/>
  <c r="C188" i="56"/>
  <c r="C187" i="56"/>
  <c r="C186" i="56"/>
  <c r="D182" i="56"/>
  <c r="W190" i="58" s="1"/>
  <c r="AN216" i="58" s="1"/>
  <c r="C182" i="56"/>
  <c r="D181" i="56"/>
  <c r="W189" i="58" s="1"/>
  <c r="AN196" i="58" s="1"/>
  <c r="C181" i="56"/>
  <c r="D180" i="56"/>
  <c r="W188" i="58" s="1"/>
  <c r="AN176" i="58" s="1"/>
  <c r="C180" i="56"/>
  <c r="D179" i="56"/>
  <c r="W187" i="58" s="1"/>
  <c r="AN156" i="58" s="1"/>
  <c r="C179" i="56"/>
  <c r="D178" i="56"/>
  <c r="W186" i="58" s="1"/>
  <c r="AN136" i="58" s="1"/>
  <c r="C178" i="56"/>
  <c r="D177" i="56"/>
  <c r="W185" i="58" s="1"/>
  <c r="AN116" i="58" s="1"/>
  <c r="C177" i="56"/>
  <c r="D176" i="56"/>
  <c r="W184" i="58" s="1"/>
  <c r="AN96" i="58" s="1"/>
  <c r="C176" i="56"/>
  <c r="D175" i="56"/>
  <c r="W183" i="58" s="1"/>
  <c r="AN76" i="58" s="1"/>
  <c r="C175" i="56"/>
  <c r="D174" i="56"/>
  <c r="W182" i="58" s="1"/>
  <c r="AN56" i="58" s="1"/>
  <c r="C174" i="56"/>
  <c r="D173" i="56"/>
  <c r="W181" i="58" s="1"/>
  <c r="C173" i="56"/>
  <c r="C172" i="56"/>
  <c r="C171" i="56"/>
  <c r="D167" i="56"/>
  <c r="W174" i="58" s="1"/>
  <c r="AN215" i="58" s="1"/>
  <c r="C167" i="56"/>
  <c r="L174" i="1" s="1"/>
  <c r="D166" i="56"/>
  <c r="W173" i="58" s="1"/>
  <c r="AN195" i="58" s="1"/>
  <c r="C166" i="56"/>
  <c r="L173" i="1" s="1"/>
  <c r="D165" i="56"/>
  <c r="W172" i="58" s="1"/>
  <c r="AN175" i="58" s="1"/>
  <c r="C165" i="56"/>
  <c r="L172" i="1" s="1"/>
  <c r="D164" i="56"/>
  <c r="W171" i="58" s="1"/>
  <c r="AN155" i="58" s="1"/>
  <c r="C164" i="56"/>
  <c r="L171" i="1" s="1"/>
  <c r="D163" i="56"/>
  <c r="W170" i="58" s="1"/>
  <c r="AN135" i="58" s="1"/>
  <c r="C163" i="56"/>
  <c r="L170" i="1" s="1"/>
  <c r="D162" i="56"/>
  <c r="W169" i="58" s="1"/>
  <c r="AN115" i="58" s="1"/>
  <c r="C162" i="56"/>
  <c r="L169" i="1" s="1"/>
  <c r="D161" i="56"/>
  <c r="W168" i="58" s="1"/>
  <c r="AN95" i="58" s="1"/>
  <c r="C161" i="56"/>
  <c r="L168" i="1" s="1"/>
  <c r="D160" i="56"/>
  <c r="W167" i="58" s="1"/>
  <c r="AN75" i="58" s="1"/>
  <c r="C160" i="56"/>
  <c r="L167" i="1" s="1"/>
  <c r="D159" i="56"/>
  <c r="W166" i="58" s="1"/>
  <c r="AN55" i="58" s="1"/>
  <c r="C159" i="56"/>
  <c r="L166" i="1" s="1"/>
  <c r="D158" i="56"/>
  <c r="W165" i="58" s="1"/>
  <c r="C158" i="56"/>
  <c r="L165" i="1" s="1"/>
  <c r="C157" i="56"/>
  <c r="N7" i="56" s="1"/>
  <c r="C156" i="56"/>
  <c r="N6" i="56" s="1"/>
  <c r="K153" i="56"/>
  <c r="I153" i="56"/>
  <c r="N152" i="56"/>
  <c r="H152" i="56"/>
  <c r="D152" i="56"/>
  <c r="W158" i="58" s="1"/>
  <c r="AN214" i="58" s="1"/>
  <c r="C152" i="56"/>
  <c r="L158" i="1" s="1"/>
  <c r="N151" i="56"/>
  <c r="H151" i="56"/>
  <c r="D151" i="56"/>
  <c r="W157" i="58" s="1"/>
  <c r="AN194" i="58" s="1"/>
  <c r="C151" i="56"/>
  <c r="L157" i="1" s="1"/>
  <c r="N150" i="56"/>
  <c r="H150" i="56"/>
  <c r="D150" i="56"/>
  <c r="W156" i="58" s="1"/>
  <c r="AN174" i="58" s="1"/>
  <c r="C150" i="56"/>
  <c r="L156" i="1" s="1"/>
  <c r="N149" i="56"/>
  <c r="H149" i="56"/>
  <c r="D149" i="56"/>
  <c r="W155" i="58" s="1"/>
  <c r="AN154" i="58" s="1"/>
  <c r="C149" i="56"/>
  <c r="L155" i="1" s="1"/>
  <c r="N148" i="56"/>
  <c r="H148" i="56"/>
  <c r="D148" i="56"/>
  <c r="W154" i="58" s="1"/>
  <c r="AN134" i="58" s="1"/>
  <c r="C148" i="56"/>
  <c r="L154" i="1" s="1"/>
  <c r="N147" i="56"/>
  <c r="H147" i="56"/>
  <c r="D147" i="56"/>
  <c r="W153" i="58" s="1"/>
  <c r="AN114" i="58" s="1"/>
  <c r="C147" i="56"/>
  <c r="L153" i="1" s="1"/>
  <c r="N146" i="56"/>
  <c r="H146" i="56"/>
  <c r="D146" i="56"/>
  <c r="W152" i="58" s="1"/>
  <c r="AN94" i="58" s="1"/>
  <c r="C146" i="56"/>
  <c r="L152" i="1" s="1"/>
  <c r="N145" i="56"/>
  <c r="H145" i="56"/>
  <c r="D145" i="56"/>
  <c r="W151" i="58" s="1"/>
  <c r="AN74" i="58" s="1"/>
  <c r="C145" i="56"/>
  <c r="L151" i="1" s="1"/>
  <c r="N144" i="56"/>
  <c r="H144" i="56"/>
  <c r="D144" i="56"/>
  <c r="W150" i="58" s="1"/>
  <c r="AN54" i="58" s="1"/>
  <c r="C144" i="56"/>
  <c r="L150" i="1" s="1"/>
  <c r="N143" i="56"/>
  <c r="H143" i="56"/>
  <c r="D143" i="56"/>
  <c r="W149" i="58" s="1"/>
  <c r="AN34" i="58" s="1"/>
  <c r="C143" i="56"/>
  <c r="L149" i="1" s="1"/>
  <c r="N142" i="56"/>
  <c r="H142" i="56"/>
  <c r="C142" i="56"/>
  <c r="N37" i="56" s="1"/>
  <c r="N141" i="56"/>
  <c r="I141" i="56"/>
  <c r="H141" i="56"/>
  <c r="C141" i="56"/>
  <c r="N21" i="56" s="1"/>
  <c r="K138" i="56"/>
  <c r="I138" i="56"/>
  <c r="N137" i="56"/>
  <c r="H137" i="56"/>
  <c r="D137" i="56"/>
  <c r="W142" i="58" s="1"/>
  <c r="AN213" i="58" s="1"/>
  <c r="C137" i="56"/>
  <c r="L142" i="1" s="1"/>
  <c r="N136" i="56"/>
  <c r="H136" i="56"/>
  <c r="D136" i="56"/>
  <c r="W141" i="58" s="1"/>
  <c r="AN193" i="58" s="1"/>
  <c r="C136" i="56"/>
  <c r="L141" i="1" s="1"/>
  <c r="N135" i="56"/>
  <c r="H135" i="56"/>
  <c r="D135" i="56"/>
  <c r="W140" i="58" s="1"/>
  <c r="AN173" i="58" s="1"/>
  <c r="C135" i="56"/>
  <c r="L140" i="1" s="1"/>
  <c r="N134" i="56"/>
  <c r="H134" i="56"/>
  <c r="D134" i="56"/>
  <c r="W139" i="58" s="1"/>
  <c r="AN153" i="58" s="1"/>
  <c r="C134" i="56"/>
  <c r="L139" i="1" s="1"/>
  <c r="N133" i="56"/>
  <c r="H133" i="56"/>
  <c r="D133" i="56"/>
  <c r="W138" i="58" s="1"/>
  <c r="AN133" i="58" s="1"/>
  <c r="C133" i="56"/>
  <c r="L138" i="1" s="1"/>
  <c r="N132" i="56"/>
  <c r="H132" i="56"/>
  <c r="D132" i="56"/>
  <c r="W137" i="58" s="1"/>
  <c r="AN113" i="58" s="1"/>
  <c r="C132" i="56"/>
  <c r="L137" i="1" s="1"/>
  <c r="N131" i="56"/>
  <c r="H131" i="56"/>
  <c r="D131" i="56"/>
  <c r="W136" i="58" s="1"/>
  <c r="AN93" i="58" s="1"/>
  <c r="C131" i="56"/>
  <c r="L136" i="1" s="1"/>
  <c r="N130" i="56"/>
  <c r="H130" i="56"/>
  <c r="D130" i="56"/>
  <c r="W135" i="58" s="1"/>
  <c r="AN73" i="58" s="1"/>
  <c r="C130" i="56"/>
  <c r="L135" i="1" s="1"/>
  <c r="N129" i="56"/>
  <c r="H129" i="56"/>
  <c r="D129" i="56"/>
  <c r="W134" i="58" s="1"/>
  <c r="AN53" i="58" s="1"/>
  <c r="C129" i="56"/>
  <c r="L134" i="1" s="1"/>
  <c r="N128" i="56"/>
  <c r="H128" i="56"/>
  <c r="D128" i="56"/>
  <c r="W133" i="58" s="1"/>
  <c r="C128" i="56"/>
  <c r="L133" i="1" s="1"/>
  <c r="N127" i="56"/>
  <c r="H127" i="56"/>
  <c r="C127" i="56"/>
  <c r="N126" i="56"/>
  <c r="I126" i="56"/>
  <c r="H126" i="56"/>
  <c r="C126" i="56"/>
  <c r="N36" i="56" s="1"/>
  <c r="K123" i="56"/>
  <c r="I123" i="56"/>
  <c r="N122" i="56"/>
  <c r="H122" i="56"/>
  <c r="D122" i="56"/>
  <c r="W126" i="58" s="1"/>
  <c r="AN212" i="58" s="1"/>
  <c r="C122" i="56"/>
  <c r="L126" i="1" s="1"/>
  <c r="N121" i="56"/>
  <c r="H121" i="56"/>
  <c r="D121" i="56"/>
  <c r="W125" i="58" s="1"/>
  <c r="AN192" i="58" s="1"/>
  <c r="C121" i="56"/>
  <c r="L125" i="1" s="1"/>
  <c r="N120" i="56"/>
  <c r="H120" i="56"/>
  <c r="D120" i="56"/>
  <c r="W124" i="58" s="1"/>
  <c r="AN172" i="58" s="1"/>
  <c r="C120" i="56"/>
  <c r="L124" i="1" s="1"/>
  <c r="N119" i="56"/>
  <c r="H119" i="56"/>
  <c r="D119" i="56"/>
  <c r="W123" i="58" s="1"/>
  <c r="AN152" i="58" s="1"/>
  <c r="C119" i="56"/>
  <c r="L123" i="1" s="1"/>
  <c r="N118" i="56"/>
  <c r="H118" i="56"/>
  <c r="D118" i="56"/>
  <c r="W122" i="58" s="1"/>
  <c r="AN132" i="58" s="1"/>
  <c r="C118" i="56"/>
  <c r="L122" i="1" s="1"/>
  <c r="N117" i="56"/>
  <c r="H117" i="56"/>
  <c r="D117" i="56"/>
  <c r="W121" i="58" s="1"/>
  <c r="AN112" i="58" s="1"/>
  <c r="C117" i="56"/>
  <c r="L121" i="1" s="1"/>
  <c r="N116" i="56"/>
  <c r="H116" i="56"/>
  <c r="D116" i="56"/>
  <c r="W120" i="58" s="1"/>
  <c r="AN92" i="58" s="1"/>
  <c r="C116" i="56"/>
  <c r="L120" i="1" s="1"/>
  <c r="N115" i="56"/>
  <c r="H115" i="56"/>
  <c r="D115" i="56"/>
  <c r="W119" i="58" s="1"/>
  <c r="AN72" i="58" s="1"/>
  <c r="C115" i="56"/>
  <c r="L119" i="1" s="1"/>
  <c r="N114" i="56"/>
  <c r="H114" i="56"/>
  <c r="D114" i="56"/>
  <c r="W118" i="58" s="1"/>
  <c r="AN52" i="58" s="1"/>
  <c r="C114" i="56"/>
  <c r="L118" i="1" s="1"/>
  <c r="N113" i="56"/>
  <c r="H113" i="56"/>
  <c r="D113" i="56"/>
  <c r="W117" i="58" s="1"/>
  <c r="C113" i="56"/>
  <c r="L117" i="1" s="1"/>
  <c r="N112" i="56"/>
  <c r="H112" i="56"/>
  <c r="C112" i="56"/>
  <c r="N111" i="56"/>
  <c r="I111" i="56"/>
  <c r="H111" i="56"/>
  <c r="C111" i="56"/>
  <c r="N51" i="56" s="1"/>
  <c r="K108" i="56"/>
  <c r="I108" i="56"/>
  <c r="N107" i="56"/>
  <c r="H107" i="56"/>
  <c r="D107" i="56"/>
  <c r="W110" i="58" s="1"/>
  <c r="AN211" i="58" s="1"/>
  <c r="C107" i="56"/>
  <c r="L110" i="1" s="1"/>
  <c r="N106" i="56"/>
  <c r="H106" i="56"/>
  <c r="D106" i="56"/>
  <c r="W109" i="58" s="1"/>
  <c r="AN191" i="58" s="1"/>
  <c r="C106" i="56"/>
  <c r="L109" i="1" s="1"/>
  <c r="N105" i="56"/>
  <c r="H105" i="56"/>
  <c r="D105" i="56"/>
  <c r="W108" i="58" s="1"/>
  <c r="AN171" i="58" s="1"/>
  <c r="C105" i="56"/>
  <c r="L108" i="1" s="1"/>
  <c r="N104" i="56"/>
  <c r="H104" i="56"/>
  <c r="D104" i="56"/>
  <c r="W107" i="58" s="1"/>
  <c r="AN151" i="58" s="1"/>
  <c r="C104" i="56"/>
  <c r="L107" i="1" s="1"/>
  <c r="N103" i="56"/>
  <c r="H103" i="56"/>
  <c r="D103" i="56"/>
  <c r="W106" i="58" s="1"/>
  <c r="AN131" i="58" s="1"/>
  <c r="C103" i="56"/>
  <c r="L106" i="1" s="1"/>
  <c r="N102" i="56"/>
  <c r="H102" i="56"/>
  <c r="D102" i="56"/>
  <c r="W105" i="58" s="1"/>
  <c r="AN111" i="58" s="1"/>
  <c r="C102" i="56"/>
  <c r="L105" i="1" s="1"/>
  <c r="N101" i="56"/>
  <c r="H101" i="56"/>
  <c r="D101" i="56"/>
  <c r="W104" i="58" s="1"/>
  <c r="AN91" i="58" s="1"/>
  <c r="C101" i="56"/>
  <c r="L104" i="1" s="1"/>
  <c r="N100" i="56"/>
  <c r="H100" i="56"/>
  <c r="D100" i="56"/>
  <c r="W103" i="58" s="1"/>
  <c r="AN71" i="58" s="1"/>
  <c r="C100" i="56"/>
  <c r="L103" i="1" s="1"/>
  <c r="N99" i="56"/>
  <c r="H99" i="56"/>
  <c r="D99" i="56"/>
  <c r="W102" i="58" s="1"/>
  <c r="AN51" i="58" s="1"/>
  <c r="C99" i="56"/>
  <c r="L102" i="1" s="1"/>
  <c r="N98" i="56"/>
  <c r="H98" i="56"/>
  <c r="D98" i="56"/>
  <c r="W101" i="58" s="1"/>
  <c r="C98" i="56"/>
  <c r="L101" i="1" s="1"/>
  <c r="N97" i="56"/>
  <c r="H97" i="56"/>
  <c r="C97" i="56"/>
  <c r="N67" i="56" s="1"/>
  <c r="N96" i="56"/>
  <c r="I96" i="56"/>
  <c r="H96" i="56"/>
  <c r="C96" i="56"/>
  <c r="N66" i="56" s="1"/>
  <c r="K93" i="56"/>
  <c r="D93" i="56" s="1"/>
  <c r="I93" i="56"/>
  <c r="D78" i="56" s="1"/>
  <c r="D92" i="56"/>
  <c r="W94" i="58" s="1"/>
  <c r="AN210" i="58" s="1"/>
  <c r="C92" i="56"/>
  <c r="L94" i="1" s="1"/>
  <c r="D91" i="56"/>
  <c r="W93" i="58" s="1"/>
  <c r="AN190" i="58" s="1"/>
  <c r="C91" i="56"/>
  <c r="L93" i="1" s="1"/>
  <c r="D90" i="56"/>
  <c r="W92" i="58" s="1"/>
  <c r="AN170" i="58" s="1"/>
  <c r="C90" i="56"/>
  <c r="L92" i="1" s="1"/>
  <c r="D89" i="56"/>
  <c r="W91" i="58" s="1"/>
  <c r="AN150" i="58" s="1"/>
  <c r="C89" i="56"/>
  <c r="L91" i="1" s="1"/>
  <c r="D88" i="56"/>
  <c r="W90" i="58" s="1"/>
  <c r="AN130" i="58" s="1"/>
  <c r="C88" i="56"/>
  <c r="L90" i="1" s="1"/>
  <c r="D87" i="56"/>
  <c r="W89" i="58" s="1"/>
  <c r="AN110" i="58" s="1"/>
  <c r="C87" i="56"/>
  <c r="L89" i="1" s="1"/>
  <c r="D86" i="56"/>
  <c r="W88" i="58" s="1"/>
  <c r="AN90" i="58" s="1"/>
  <c r="C86" i="56"/>
  <c r="L88" i="1" s="1"/>
  <c r="D85" i="56"/>
  <c r="W87" i="58" s="1"/>
  <c r="AN70" i="58" s="1"/>
  <c r="C85" i="56"/>
  <c r="L87" i="1" s="1"/>
  <c r="D84" i="56"/>
  <c r="W86" i="58" s="1"/>
  <c r="C84" i="56"/>
  <c r="L86" i="1" s="1"/>
  <c r="D83" i="56"/>
  <c r="W85" i="58" s="1"/>
  <c r="AN30" i="58" s="1"/>
  <c r="C83" i="56"/>
  <c r="L85" i="1" s="1"/>
  <c r="C82" i="56"/>
  <c r="I81" i="56"/>
  <c r="C81" i="56"/>
  <c r="N81" i="56" s="1"/>
  <c r="K78" i="56"/>
  <c r="I78" i="56"/>
  <c r="W78" i="58"/>
  <c r="AN209" i="58" s="1"/>
  <c r="C77" i="56"/>
  <c r="L78" i="1" s="1"/>
  <c r="W77" i="58"/>
  <c r="AN189" i="58" s="1"/>
  <c r="C76" i="56"/>
  <c r="L77" i="1" s="1"/>
  <c r="W76" i="58"/>
  <c r="AN169" i="58" s="1"/>
  <c r="C75" i="56"/>
  <c r="L76" i="1" s="1"/>
  <c r="W75" i="58"/>
  <c r="AN149" i="58" s="1"/>
  <c r="C74" i="56"/>
  <c r="L75" i="1" s="1"/>
  <c r="W74" i="58"/>
  <c r="AN129" i="58" s="1"/>
  <c r="C73" i="56"/>
  <c r="L74" i="1" s="1"/>
  <c r="W73" i="58"/>
  <c r="AN109" i="58" s="1"/>
  <c r="C72" i="56"/>
  <c r="L73" i="1" s="1"/>
  <c r="W72" i="58"/>
  <c r="AN89" i="58" s="1"/>
  <c r="C71" i="56"/>
  <c r="L72" i="1" s="1"/>
  <c r="W71" i="58"/>
  <c r="AN69" i="58" s="1"/>
  <c r="C70" i="56"/>
  <c r="L71" i="1" s="1"/>
  <c r="W70" i="58"/>
  <c r="AN49" i="58" s="1"/>
  <c r="C69" i="56"/>
  <c r="L70" i="1" s="1"/>
  <c r="D68" i="56"/>
  <c r="W69" i="58" s="1"/>
  <c r="C68" i="56"/>
  <c r="L69" i="1" s="1"/>
  <c r="C67" i="56"/>
  <c r="I66" i="56"/>
  <c r="C66" i="56"/>
  <c r="H81" i="56" s="1"/>
  <c r="K63" i="56"/>
  <c r="I63" i="56"/>
  <c r="W62" i="58"/>
  <c r="AN208" i="58" s="1"/>
  <c r="C62" i="56"/>
  <c r="L62" i="1" s="1"/>
  <c r="W61" i="58"/>
  <c r="AN188" i="58" s="1"/>
  <c r="C61" i="56"/>
  <c r="L61" i="1" s="1"/>
  <c r="W60" i="58"/>
  <c r="AN168" i="58" s="1"/>
  <c r="C60" i="56"/>
  <c r="L60" i="1" s="1"/>
  <c r="W59" i="58"/>
  <c r="AN148" i="58" s="1"/>
  <c r="C59" i="56"/>
  <c r="L59" i="1" s="1"/>
  <c r="W58" i="58"/>
  <c r="AN128" i="58" s="1"/>
  <c r="C58" i="56"/>
  <c r="L58" i="1" s="1"/>
  <c r="W57" i="58"/>
  <c r="AN108" i="58" s="1"/>
  <c r="C57" i="56"/>
  <c r="L57" i="1" s="1"/>
  <c r="W56" i="58"/>
  <c r="AN88" i="58" s="1"/>
  <c r="C56" i="56"/>
  <c r="L56" i="1" s="1"/>
  <c r="W55" i="58"/>
  <c r="AN68" i="58" s="1"/>
  <c r="C55" i="56"/>
  <c r="L55" i="1" s="1"/>
  <c r="W54" i="58"/>
  <c r="C54" i="56"/>
  <c r="L54" i="1" s="1"/>
  <c r="D53" i="56"/>
  <c r="W53" i="58" s="1"/>
  <c r="AN28" i="58" s="1"/>
  <c r="C53" i="56"/>
  <c r="L53" i="1" s="1"/>
  <c r="C52" i="56"/>
  <c r="I51" i="56"/>
  <c r="C51" i="56"/>
  <c r="H66" i="56" s="1"/>
  <c r="K48" i="56"/>
  <c r="I48" i="56"/>
  <c r="D33" i="56" s="1"/>
  <c r="W46" i="58"/>
  <c r="AN207" i="58" s="1"/>
  <c r="C47" i="56"/>
  <c r="L46" i="1" s="1"/>
  <c r="W45" i="58"/>
  <c r="AN187" i="58" s="1"/>
  <c r="C46" i="56"/>
  <c r="L45" i="1" s="1"/>
  <c r="W44" i="58"/>
  <c r="AN167" i="58" s="1"/>
  <c r="C45" i="56"/>
  <c r="L44" i="1" s="1"/>
  <c r="W43" i="58"/>
  <c r="AN147" i="58" s="1"/>
  <c r="C44" i="56"/>
  <c r="L43" i="1" s="1"/>
  <c r="W42" i="58"/>
  <c r="AN127" i="58" s="1"/>
  <c r="C43" i="56"/>
  <c r="L42" i="1" s="1"/>
  <c r="W41" i="58"/>
  <c r="AN107" i="58" s="1"/>
  <c r="C42" i="56"/>
  <c r="L41" i="1" s="1"/>
  <c r="W40" i="58"/>
  <c r="AN87" i="58" s="1"/>
  <c r="C41" i="56"/>
  <c r="L40" i="1" s="1"/>
  <c r="W39" i="58"/>
  <c r="AN67" i="58" s="1"/>
  <c r="C40" i="56"/>
  <c r="L39" i="1" s="1"/>
  <c r="W38" i="58"/>
  <c r="AN47" i="58" s="1"/>
  <c r="C39" i="56"/>
  <c r="L38" i="1" s="1"/>
  <c r="D38" i="56"/>
  <c r="W37" i="58" s="1"/>
  <c r="AN27" i="58" s="1"/>
  <c r="C38" i="56"/>
  <c r="L37" i="1" s="1"/>
  <c r="C37" i="56"/>
  <c r="I36" i="56"/>
  <c r="C36" i="56"/>
  <c r="H51" i="56" s="1"/>
  <c r="K33" i="56"/>
  <c r="I33" i="56"/>
  <c r="W30" i="58"/>
  <c r="AN206" i="58" s="1"/>
  <c r="C32" i="56"/>
  <c r="L30" i="1" s="1"/>
  <c r="W29" i="58"/>
  <c r="AN186" i="58" s="1"/>
  <c r="C31" i="56"/>
  <c r="L29" i="1" s="1"/>
  <c r="W28" i="58"/>
  <c r="AN166" i="58" s="1"/>
  <c r="C30" i="56"/>
  <c r="L28" i="1" s="1"/>
  <c r="W27" i="58"/>
  <c r="AN146" i="58" s="1"/>
  <c r="C29" i="56"/>
  <c r="L27" i="1" s="1"/>
  <c r="W26" i="58"/>
  <c r="AN126" i="58" s="1"/>
  <c r="C28" i="56"/>
  <c r="L26" i="1" s="1"/>
  <c r="W25" i="58"/>
  <c r="AN106" i="58" s="1"/>
  <c r="C27" i="56"/>
  <c r="L25" i="1" s="1"/>
  <c r="W24" i="58"/>
  <c r="AN86" i="58" s="1"/>
  <c r="C26" i="56"/>
  <c r="L24" i="1" s="1"/>
  <c r="W23" i="58"/>
  <c r="AN66" i="58" s="1"/>
  <c r="C25" i="56"/>
  <c r="L23" i="1" s="1"/>
  <c r="W22" i="58"/>
  <c r="AN46" i="58" s="1"/>
  <c r="C24" i="56"/>
  <c r="L22" i="1" s="1"/>
  <c r="D23" i="56"/>
  <c r="W21" i="58" s="1"/>
  <c r="AN26" i="58" s="1"/>
  <c r="C23" i="56"/>
  <c r="L21" i="1" s="1"/>
  <c r="C22" i="56"/>
  <c r="I21" i="56"/>
  <c r="C21" i="56"/>
  <c r="H36" i="56" s="1"/>
  <c r="K18" i="56"/>
  <c r="D183" i="56" s="1"/>
  <c r="I18" i="56"/>
  <c r="W14" i="58"/>
  <c r="AN205" i="58" s="1"/>
  <c r="C17" i="56"/>
  <c r="W13" i="58"/>
  <c r="AN185" i="58" s="1"/>
  <c r="C16" i="56"/>
  <c r="W12" i="58"/>
  <c r="AN165" i="58" s="1"/>
  <c r="C15" i="56"/>
  <c r="W11" i="1"/>
  <c r="C14" i="56"/>
  <c r="W10" i="1"/>
  <c r="C13" i="56"/>
  <c r="W9" i="1"/>
  <c r="C12" i="56"/>
  <c r="W8" i="1"/>
  <c r="C11" i="56"/>
  <c r="W7" i="1"/>
  <c r="C10" i="56"/>
  <c r="W6" i="1"/>
  <c r="C9" i="56"/>
  <c r="D8" i="56"/>
  <c r="W5" i="58" s="1"/>
  <c r="C8" i="56"/>
  <c r="C7" i="56"/>
  <c r="H7" i="56" s="1"/>
  <c r="I6" i="56"/>
  <c r="C6" i="56"/>
  <c r="A6" i="56"/>
  <c r="D303" i="55"/>
  <c r="D302" i="55"/>
  <c r="C302" i="55"/>
  <c r="D301" i="55"/>
  <c r="C301" i="55"/>
  <c r="D300" i="55"/>
  <c r="C300" i="55"/>
  <c r="D299" i="55"/>
  <c r="C299" i="55"/>
  <c r="D298" i="55"/>
  <c r="C298" i="55"/>
  <c r="D297" i="55"/>
  <c r="C297" i="55"/>
  <c r="D296" i="55"/>
  <c r="C296" i="55"/>
  <c r="D295" i="55"/>
  <c r="C295" i="55"/>
  <c r="D294" i="55"/>
  <c r="C294" i="55"/>
  <c r="D293" i="55"/>
  <c r="C293" i="55"/>
  <c r="C292" i="55"/>
  <c r="C291" i="55"/>
  <c r="D288" i="55"/>
  <c r="D287" i="55"/>
  <c r="C287" i="55"/>
  <c r="D286" i="55"/>
  <c r="C286" i="55"/>
  <c r="D285" i="55"/>
  <c r="C285" i="55"/>
  <c r="D284" i="55"/>
  <c r="C284" i="55"/>
  <c r="D283" i="55"/>
  <c r="C283" i="55"/>
  <c r="D282" i="55"/>
  <c r="C282" i="55"/>
  <c r="D281" i="55"/>
  <c r="C281" i="55"/>
  <c r="D280" i="55"/>
  <c r="C280" i="55"/>
  <c r="D279" i="55"/>
  <c r="C279" i="55"/>
  <c r="D278" i="55"/>
  <c r="C278" i="55"/>
  <c r="C277" i="55"/>
  <c r="C276" i="55"/>
  <c r="D273" i="55"/>
  <c r="D272" i="55"/>
  <c r="C272" i="55"/>
  <c r="D271" i="55"/>
  <c r="C271" i="55"/>
  <c r="D270" i="55"/>
  <c r="C270" i="55"/>
  <c r="D269" i="55"/>
  <c r="C269" i="55"/>
  <c r="D268" i="55"/>
  <c r="C268" i="55"/>
  <c r="D267" i="55"/>
  <c r="C267" i="55"/>
  <c r="D266" i="55"/>
  <c r="C266" i="55"/>
  <c r="D265" i="55"/>
  <c r="C265" i="55"/>
  <c r="D264" i="55"/>
  <c r="C264" i="55"/>
  <c r="D263" i="55"/>
  <c r="C263" i="55"/>
  <c r="C262" i="55"/>
  <c r="C261" i="55"/>
  <c r="D258" i="55"/>
  <c r="D257" i="55"/>
  <c r="C257" i="55"/>
  <c r="D256" i="55"/>
  <c r="C256" i="55"/>
  <c r="D255" i="55"/>
  <c r="C255" i="55"/>
  <c r="D254" i="55"/>
  <c r="C254" i="55"/>
  <c r="D253" i="55"/>
  <c r="C253" i="55"/>
  <c r="D252" i="55"/>
  <c r="C252" i="55"/>
  <c r="D251" i="55"/>
  <c r="C251" i="55"/>
  <c r="D250" i="55"/>
  <c r="C250" i="55"/>
  <c r="D249" i="55"/>
  <c r="C249" i="55"/>
  <c r="D248" i="55"/>
  <c r="C248" i="55"/>
  <c r="C247" i="55"/>
  <c r="C246" i="55"/>
  <c r="D243" i="55"/>
  <c r="D242" i="55"/>
  <c r="C242" i="55"/>
  <c r="D241" i="55"/>
  <c r="C241" i="55"/>
  <c r="D240" i="55"/>
  <c r="C240" i="55"/>
  <c r="D239" i="55"/>
  <c r="C239" i="55"/>
  <c r="D238" i="55"/>
  <c r="C238" i="55"/>
  <c r="D237" i="55"/>
  <c r="C237" i="55"/>
  <c r="D236" i="55"/>
  <c r="C236" i="55"/>
  <c r="D235" i="55"/>
  <c r="C235" i="55"/>
  <c r="D234" i="55"/>
  <c r="C234" i="55"/>
  <c r="D233" i="55"/>
  <c r="C233" i="55"/>
  <c r="C232" i="55"/>
  <c r="C231" i="55"/>
  <c r="D228" i="55"/>
  <c r="D227" i="55"/>
  <c r="C227" i="55"/>
  <c r="D226" i="55"/>
  <c r="C226" i="55"/>
  <c r="D225" i="55"/>
  <c r="C225" i="55"/>
  <c r="D224" i="55"/>
  <c r="C224" i="55"/>
  <c r="D223" i="55"/>
  <c r="C223" i="55"/>
  <c r="D222" i="55"/>
  <c r="C222" i="55"/>
  <c r="D221" i="55"/>
  <c r="C221" i="55"/>
  <c r="D220" i="55"/>
  <c r="C220" i="55"/>
  <c r="D219" i="55"/>
  <c r="C219" i="55"/>
  <c r="D218" i="55"/>
  <c r="C218" i="55"/>
  <c r="C217" i="55"/>
  <c r="C216" i="55"/>
  <c r="D213" i="55"/>
  <c r="D212" i="55"/>
  <c r="C212" i="55"/>
  <c r="D211" i="55"/>
  <c r="C211" i="55"/>
  <c r="D210" i="55"/>
  <c r="C210" i="55"/>
  <c r="D209" i="55"/>
  <c r="C209" i="55"/>
  <c r="D208" i="55"/>
  <c r="C208" i="55"/>
  <c r="D207" i="55"/>
  <c r="C207" i="55"/>
  <c r="D206" i="55"/>
  <c r="C206" i="55"/>
  <c r="D205" i="55"/>
  <c r="C205" i="55"/>
  <c r="D204" i="55"/>
  <c r="C204" i="55"/>
  <c r="D203" i="55"/>
  <c r="C203" i="55"/>
  <c r="C202" i="55"/>
  <c r="C201" i="55"/>
  <c r="D198" i="55"/>
  <c r="D197" i="55"/>
  <c r="C197" i="55"/>
  <c r="D196" i="55"/>
  <c r="C196" i="55"/>
  <c r="D195" i="55"/>
  <c r="C195" i="55"/>
  <c r="D194" i="55"/>
  <c r="C194" i="55"/>
  <c r="D193" i="55"/>
  <c r="C193" i="55"/>
  <c r="D192" i="55"/>
  <c r="C192" i="55"/>
  <c r="D191" i="55"/>
  <c r="C191" i="55"/>
  <c r="D190" i="55"/>
  <c r="C190" i="55"/>
  <c r="D189" i="55"/>
  <c r="C189" i="55"/>
  <c r="D188" i="55"/>
  <c r="C188" i="55"/>
  <c r="C187" i="55"/>
  <c r="C186" i="55"/>
  <c r="D182" i="55"/>
  <c r="V190" i="58" s="1"/>
  <c r="AM216" i="58" s="1"/>
  <c r="C182" i="55"/>
  <c r="D181" i="55"/>
  <c r="V189" i="58" s="1"/>
  <c r="AM196" i="58" s="1"/>
  <c r="C181" i="55"/>
  <c r="D180" i="55"/>
  <c r="V188" i="58" s="1"/>
  <c r="AM176" i="58" s="1"/>
  <c r="C180" i="55"/>
  <c r="D179" i="55"/>
  <c r="V187" i="58" s="1"/>
  <c r="AM156" i="58" s="1"/>
  <c r="C179" i="55"/>
  <c r="D178" i="55"/>
  <c r="V186" i="58" s="1"/>
  <c r="AM136" i="58" s="1"/>
  <c r="C178" i="55"/>
  <c r="D177" i="55"/>
  <c r="V185" i="58" s="1"/>
  <c r="AM116" i="58" s="1"/>
  <c r="C177" i="55"/>
  <c r="D176" i="55"/>
  <c r="V184" i="58" s="1"/>
  <c r="AM96" i="58" s="1"/>
  <c r="C176" i="55"/>
  <c r="D175" i="55"/>
  <c r="V183" i="58" s="1"/>
  <c r="AM76" i="58" s="1"/>
  <c r="C175" i="55"/>
  <c r="D174" i="55"/>
  <c r="V182" i="58" s="1"/>
  <c r="AM56" i="58" s="1"/>
  <c r="C174" i="55"/>
  <c r="D173" i="55"/>
  <c r="V181" i="58" s="1"/>
  <c r="C173" i="55"/>
  <c r="C172" i="55"/>
  <c r="C171" i="55"/>
  <c r="D167" i="55"/>
  <c r="V174" i="58" s="1"/>
  <c r="AM215" i="58" s="1"/>
  <c r="C167" i="55"/>
  <c r="K174" i="1" s="1"/>
  <c r="D166" i="55"/>
  <c r="V173" i="58" s="1"/>
  <c r="AM195" i="58" s="1"/>
  <c r="C166" i="55"/>
  <c r="K173" i="1" s="1"/>
  <c r="D165" i="55"/>
  <c r="V172" i="58" s="1"/>
  <c r="AM175" i="58" s="1"/>
  <c r="C165" i="55"/>
  <c r="K172" i="1" s="1"/>
  <c r="D164" i="55"/>
  <c r="V171" i="58" s="1"/>
  <c r="AM155" i="58" s="1"/>
  <c r="C164" i="55"/>
  <c r="K171" i="1" s="1"/>
  <c r="D163" i="55"/>
  <c r="V170" i="58" s="1"/>
  <c r="AM135" i="58" s="1"/>
  <c r="C163" i="55"/>
  <c r="K170" i="1" s="1"/>
  <c r="D162" i="55"/>
  <c r="V169" i="58" s="1"/>
  <c r="AM115" i="58" s="1"/>
  <c r="C162" i="55"/>
  <c r="K169" i="1" s="1"/>
  <c r="D161" i="55"/>
  <c r="V168" i="58" s="1"/>
  <c r="AM95" i="58" s="1"/>
  <c r="C161" i="55"/>
  <c r="K168" i="1" s="1"/>
  <c r="D160" i="55"/>
  <c r="V167" i="58" s="1"/>
  <c r="AM75" i="58" s="1"/>
  <c r="C160" i="55"/>
  <c r="K167" i="1" s="1"/>
  <c r="D159" i="55"/>
  <c r="V166" i="58" s="1"/>
  <c r="AM55" i="58" s="1"/>
  <c r="C159" i="55"/>
  <c r="K166" i="1" s="1"/>
  <c r="D158" i="55"/>
  <c r="V165" i="58" s="1"/>
  <c r="C158" i="55"/>
  <c r="K165" i="1" s="1"/>
  <c r="C157" i="55"/>
  <c r="C156" i="55"/>
  <c r="N81" i="55" s="1"/>
  <c r="K153" i="55"/>
  <c r="I153" i="55"/>
  <c r="N152" i="55"/>
  <c r="H152" i="55"/>
  <c r="D152" i="55"/>
  <c r="V158" i="58" s="1"/>
  <c r="AM214" i="58" s="1"/>
  <c r="C152" i="55"/>
  <c r="K158" i="1" s="1"/>
  <c r="N151" i="55"/>
  <c r="H151" i="55"/>
  <c r="D151" i="55"/>
  <c r="V157" i="58" s="1"/>
  <c r="AM194" i="58" s="1"/>
  <c r="C151" i="55"/>
  <c r="K157" i="1" s="1"/>
  <c r="N150" i="55"/>
  <c r="H150" i="55"/>
  <c r="D150" i="55"/>
  <c r="V156" i="58" s="1"/>
  <c r="AM174" i="58" s="1"/>
  <c r="C150" i="55"/>
  <c r="K156" i="1" s="1"/>
  <c r="N149" i="55"/>
  <c r="H149" i="55"/>
  <c r="D149" i="55"/>
  <c r="V155" i="58" s="1"/>
  <c r="AM154" i="58" s="1"/>
  <c r="C149" i="55"/>
  <c r="K155" i="1" s="1"/>
  <c r="N148" i="55"/>
  <c r="H148" i="55"/>
  <c r="D148" i="55"/>
  <c r="V154" i="58" s="1"/>
  <c r="AM134" i="58" s="1"/>
  <c r="C148" i="55"/>
  <c r="K154" i="1" s="1"/>
  <c r="N147" i="55"/>
  <c r="H147" i="55"/>
  <c r="D147" i="55"/>
  <c r="V153" i="58" s="1"/>
  <c r="AM114" i="58" s="1"/>
  <c r="C147" i="55"/>
  <c r="K153" i="1" s="1"/>
  <c r="N146" i="55"/>
  <c r="H146" i="55"/>
  <c r="D146" i="55"/>
  <c r="V152" i="58" s="1"/>
  <c r="AM94" i="58" s="1"/>
  <c r="C146" i="55"/>
  <c r="K152" i="1" s="1"/>
  <c r="N145" i="55"/>
  <c r="H145" i="55"/>
  <c r="D145" i="55"/>
  <c r="V151" i="58" s="1"/>
  <c r="AM74" i="58" s="1"/>
  <c r="C145" i="55"/>
  <c r="K151" i="1" s="1"/>
  <c r="N144" i="55"/>
  <c r="H144" i="55"/>
  <c r="D144" i="55"/>
  <c r="V150" i="58" s="1"/>
  <c r="AM54" i="58" s="1"/>
  <c r="C144" i="55"/>
  <c r="K150" i="1" s="1"/>
  <c r="N143" i="55"/>
  <c r="H143" i="55"/>
  <c r="D143" i="55"/>
  <c r="V149" i="58" s="1"/>
  <c r="V160" i="58" s="1"/>
  <c r="C143" i="55"/>
  <c r="K149" i="1" s="1"/>
  <c r="N142" i="55"/>
  <c r="H142" i="55"/>
  <c r="C142" i="55"/>
  <c r="N141" i="55"/>
  <c r="I141" i="55"/>
  <c r="H141" i="55"/>
  <c r="C141" i="55"/>
  <c r="H81" i="55" s="1"/>
  <c r="K138" i="55"/>
  <c r="I138" i="55"/>
  <c r="N137" i="55"/>
  <c r="H137" i="55"/>
  <c r="D137" i="55"/>
  <c r="V142" i="58" s="1"/>
  <c r="AM213" i="58" s="1"/>
  <c r="C137" i="55"/>
  <c r="K142" i="1" s="1"/>
  <c r="N136" i="55"/>
  <c r="H136" i="55"/>
  <c r="D136" i="55"/>
  <c r="V141" i="58" s="1"/>
  <c r="AM193" i="58" s="1"/>
  <c r="C136" i="55"/>
  <c r="K141" i="1" s="1"/>
  <c r="N135" i="55"/>
  <c r="H135" i="55"/>
  <c r="D135" i="55"/>
  <c r="V140" i="58" s="1"/>
  <c r="AM173" i="58" s="1"/>
  <c r="C135" i="55"/>
  <c r="K140" i="1" s="1"/>
  <c r="N134" i="55"/>
  <c r="H134" i="55"/>
  <c r="D134" i="55"/>
  <c r="V139" i="58" s="1"/>
  <c r="AM153" i="58" s="1"/>
  <c r="C134" i="55"/>
  <c r="K139" i="1" s="1"/>
  <c r="N133" i="55"/>
  <c r="H133" i="55"/>
  <c r="D133" i="55"/>
  <c r="V138" i="58" s="1"/>
  <c r="AM133" i="58" s="1"/>
  <c r="C133" i="55"/>
  <c r="K138" i="1" s="1"/>
  <c r="N132" i="55"/>
  <c r="H132" i="55"/>
  <c r="D132" i="55"/>
  <c r="V137" i="58" s="1"/>
  <c r="AM113" i="58" s="1"/>
  <c r="C132" i="55"/>
  <c r="K137" i="1" s="1"/>
  <c r="N131" i="55"/>
  <c r="H131" i="55"/>
  <c r="D131" i="55"/>
  <c r="V136" i="58" s="1"/>
  <c r="AM93" i="58" s="1"/>
  <c r="C131" i="55"/>
  <c r="K136" i="1" s="1"/>
  <c r="N130" i="55"/>
  <c r="H130" i="55"/>
  <c r="D130" i="55"/>
  <c r="V135" i="58" s="1"/>
  <c r="AM73" i="58" s="1"/>
  <c r="C130" i="55"/>
  <c r="K135" i="1" s="1"/>
  <c r="N129" i="55"/>
  <c r="H129" i="55"/>
  <c r="D129" i="55"/>
  <c r="V134" i="58" s="1"/>
  <c r="AM53" i="58" s="1"/>
  <c r="C129" i="55"/>
  <c r="K134" i="1" s="1"/>
  <c r="N128" i="55"/>
  <c r="H128" i="55"/>
  <c r="D128" i="55"/>
  <c r="V133" i="58" s="1"/>
  <c r="C128" i="55"/>
  <c r="K133" i="1" s="1"/>
  <c r="N127" i="55"/>
  <c r="H127" i="55"/>
  <c r="C127" i="55"/>
  <c r="N126" i="55"/>
  <c r="I126" i="55"/>
  <c r="H126" i="55"/>
  <c r="C126" i="55"/>
  <c r="H66" i="55" s="1"/>
  <c r="K123" i="55"/>
  <c r="I123" i="55"/>
  <c r="N122" i="55"/>
  <c r="H122" i="55"/>
  <c r="D122" i="55"/>
  <c r="V126" i="58" s="1"/>
  <c r="AM212" i="58" s="1"/>
  <c r="C122" i="55"/>
  <c r="K126" i="1" s="1"/>
  <c r="N121" i="55"/>
  <c r="H121" i="55"/>
  <c r="D121" i="55"/>
  <c r="V125" i="58" s="1"/>
  <c r="AM192" i="58" s="1"/>
  <c r="C121" i="55"/>
  <c r="K125" i="1" s="1"/>
  <c r="N120" i="55"/>
  <c r="H120" i="55"/>
  <c r="D120" i="55"/>
  <c r="V124" i="58" s="1"/>
  <c r="AM172" i="58" s="1"/>
  <c r="C120" i="55"/>
  <c r="K124" i="1" s="1"/>
  <c r="N119" i="55"/>
  <c r="H119" i="55"/>
  <c r="D119" i="55"/>
  <c r="V123" i="58" s="1"/>
  <c r="AM152" i="58" s="1"/>
  <c r="C119" i="55"/>
  <c r="K123" i="1" s="1"/>
  <c r="N118" i="55"/>
  <c r="H118" i="55"/>
  <c r="D118" i="55"/>
  <c r="V122" i="58" s="1"/>
  <c r="AM132" i="58" s="1"/>
  <c r="C118" i="55"/>
  <c r="K122" i="1" s="1"/>
  <c r="N117" i="55"/>
  <c r="H117" i="55"/>
  <c r="D117" i="55"/>
  <c r="V121" i="58" s="1"/>
  <c r="AM112" i="58" s="1"/>
  <c r="C117" i="55"/>
  <c r="K121" i="1" s="1"/>
  <c r="N116" i="55"/>
  <c r="H116" i="55"/>
  <c r="D116" i="55"/>
  <c r="V120" i="58" s="1"/>
  <c r="AM92" i="58" s="1"/>
  <c r="C116" i="55"/>
  <c r="K120" i="1" s="1"/>
  <c r="N115" i="55"/>
  <c r="H115" i="55"/>
  <c r="D115" i="55"/>
  <c r="V119" i="58" s="1"/>
  <c r="AM72" i="58" s="1"/>
  <c r="C115" i="55"/>
  <c r="K119" i="1" s="1"/>
  <c r="N114" i="55"/>
  <c r="H114" i="55"/>
  <c r="D114" i="55"/>
  <c r="V118" i="58" s="1"/>
  <c r="AM52" i="58" s="1"/>
  <c r="C114" i="55"/>
  <c r="K118" i="1" s="1"/>
  <c r="N113" i="55"/>
  <c r="H113" i="55"/>
  <c r="D113" i="55"/>
  <c r="V117" i="58" s="1"/>
  <c r="C113" i="55"/>
  <c r="K117" i="1" s="1"/>
  <c r="N112" i="55"/>
  <c r="H112" i="55"/>
  <c r="C112" i="55"/>
  <c r="N111" i="55"/>
  <c r="I111" i="55"/>
  <c r="H111" i="55"/>
  <c r="C111" i="55"/>
  <c r="H51" i="55" s="1"/>
  <c r="K108" i="55"/>
  <c r="I108" i="55"/>
  <c r="N107" i="55"/>
  <c r="H107" i="55"/>
  <c r="D107" i="55"/>
  <c r="V110" i="58" s="1"/>
  <c r="AM211" i="58" s="1"/>
  <c r="C107" i="55"/>
  <c r="K110" i="1" s="1"/>
  <c r="N106" i="55"/>
  <c r="H106" i="55"/>
  <c r="D106" i="55"/>
  <c r="V109" i="58" s="1"/>
  <c r="AM191" i="58" s="1"/>
  <c r="C106" i="55"/>
  <c r="K109" i="1" s="1"/>
  <c r="N105" i="55"/>
  <c r="H105" i="55"/>
  <c r="D105" i="55"/>
  <c r="V108" i="58" s="1"/>
  <c r="AM171" i="58" s="1"/>
  <c r="C105" i="55"/>
  <c r="K108" i="1" s="1"/>
  <c r="N104" i="55"/>
  <c r="H104" i="55"/>
  <c r="D104" i="55"/>
  <c r="V107" i="58" s="1"/>
  <c r="AM151" i="58" s="1"/>
  <c r="C104" i="55"/>
  <c r="K107" i="1" s="1"/>
  <c r="N103" i="55"/>
  <c r="H103" i="55"/>
  <c r="D103" i="55"/>
  <c r="V106" i="58" s="1"/>
  <c r="AM131" i="58" s="1"/>
  <c r="C103" i="55"/>
  <c r="K106" i="1" s="1"/>
  <c r="N102" i="55"/>
  <c r="H102" i="55"/>
  <c r="D102" i="55"/>
  <c r="V105" i="58" s="1"/>
  <c r="AM111" i="58" s="1"/>
  <c r="C102" i="55"/>
  <c r="K105" i="1" s="1"/>
  <c r="N101" i="55"/>
  <c r="H101" i="55"/>
  <c r="D101" i="55"/>
  <c r="V104" i="58" s="1"/>
  <c r="AM91" i="58" s="1"/>
  <c r="C101" i="55"/>
  <c r="K104" i="1" s="1"/>
  <c r="N100" i="55"/>
  <c r="H100" i="55"/>
  <c r="D100" i="55"/>
  <c r="V103" i="58" s="1"/>
  <c r="AM71" i="58" s="1"/>
  <c r="C100" i="55"/>
  <c r="K103" i="1" s="1"/>
  <c r="N99" i="55"/>
  <c r="H99" i="55"/>
  <c r="D99" i="55"/>
  <c r="V102" i="58" s="1"/>
  <c r="AM51" i="58" s="1"/>
  <c r="C99" i="55"/>
  <c r="K102" i="1" s="1"/>
  <c r="N98" i="55"/>
  <c r="H98" i="55"/>
  <c r="D98" i="55"/>
  <c r="V101" i="58" s="1"/>
  <c r="AM31" i="58" s="1"/>
  <c r="C98" i="55"/>
  <c r="K101" i="1" s="1"/>
  <c r="N97" i="55"/>
  <c r="H97" i="55"/>
  <c r="C97" i="55"/>
  <c r="N96" i="55"/>
  <c r="I96" i="55"/>
  <c r="H96" i="55"/>
  <c r="C96" i="55"/>
  <c r="H36" i="55" s="1"/>
  <c r="K93" i="55"/>
  <c r="I93" i="55"/>
  <c r="D92" i="55"/>
  <c r="V94" i="58" s="1"/>
  <c r="AM210" i="58" s="1"/>
  <c r="C92" i="55"/>
  <c r="K94" i="1" s="1"/>
  <c r="D91" i="55"/>
  <c r="V93" i="58" s="1"/>
  <c r="AM190" i="58" s="1"/>
  <c r="C91" i="55"/>
  <c r="K93" i="1" s="1"/>
  <c r="D90" i="55"/>
  <c r="V92" i="58" s="1"/>
  <c r="AM170" i="58" s="1"/>
  <c r="C90" i="55"/>
  <c r="K92" i="1" s="1"/>
  <c r="D89" i="55"/>
  <c r="V91" i="58" s="1"/>
  <c r="AM150" i="58" s="1"/>
  <c r="C89" i="55"/>
  <c r="K91" i="1" s="1"/>
  <c r="D88" i="55"/>
  <c r="V90" i="58" s="1"/>
  <c r="AM130" i="58" s="1"/>
  <c r="C88" i="55"/>
  <c r="K90" i="1" s="1"/>
  <c r="D87" i="55"/>
  <c r="V89" i="58" s="1"/>
  <c r="AM110" i="58" s="1"/>
  <c r="C87" i="55"/>
  <c r="K89" i="1" s="1"/>
  <c r="D86" i="55"/>
  <c r="V88" i="58" s="1"/>
  <c r="AM90" i="58" s="1"/>
  <c r="C86" i="55"/>
  <c r="K88" i="1" s="1"/>
  <c r="D85" i="55"/>
  <c r="V87" i="58" s="1"/>
  <c r="AM70" i="58" s="1"/>
  <c r="C85" i="55"/>
  <c r="K87" i="1" s="1"/>
  <c r="D84" i="55"/>
  <c r="V86" i="58" s="1"/>
  <c r="AM50" i="58" s="1"/>
  <c r="C84" i="55"/>
  <c r="K86" i="1" s="1"/>
  <c r="D83" i="55"/>
  <c r="V85" i="58" s="1"/>
  <c r="C83" i="55"/>
  <c r="K85" i="1" s="1"/>
  <c r="N82" i="55"/>
  <c r="C82" i="55"/>
  <c r="I81" i="55"/>
  <c r="C81" i="55"/>
  <c r="H21" i="55" s="1"/>
  <c r="K78" i="55"/>
  <c r="I78" i="55"/>
  <c r="D77" i="55"/>
  <c r="V78" i="58" s="1"/>
  <c r="AM209" i="58" s="1"/>
  <c r="C77" i="55"/>
  <c r="K78" i="1" s="1"/>
  <c r="D76" i="55"/>
  <c r="V77" i="58" s="1"/>
  <c r="AM189" i="58" s="1"/>
  <c r="C76" i="55"/>
  <c r="K77" i="1" s="1"/>
  <c r="D75" i="55"/>
  <c r="V76" i="58" s="1"/>
  <c r="AM169" i="58" s="1"/>
  <c r="C75" i="55"/>
  <c r="K76" i="1" s="1"/>
  <c r="D74" i="55"/>
  <c r="V75" i="58" s="1"/>
  <c r="AM149" i="58" s="1"/>
  <c r="C74" i="55"/>
  <c r="K75" i="1" s="1"/>
  <c r="D73" i="55"/>
  <c r="V74" i="58" s="1"/>
  <c r="AM129" i="58" s="1"/>
  <c r="C73" i="55"/>
  <c r="K74" i="1" s="1"/>
  <c r="D72" i="55"/>
  <c r="V73" i="58" s="1"/>
  <c r="AM109" i="58" s="1"/>
  <c r="C72" i="55"/>
  <c r="K73" i="1" s="1"/>
  <c r="D71" i="55"/>
  <c r="V72" i="58" s="1"/>
  <c r="AM89" i="58" s="1"/>
  <c r="C71" i="55"/>
  <c r="K72" i="1" s="1"/>
  <c r="D70" i="55"/>
  <c r="V71" i="58" s="1"/>
  <c r="AM69" i="58" s="1"/>
  <c r="C70" i="55"/>
  <c r="K71" i="1" s="1"/>
  <c r="D69" i="55"/>
  <c r="V70" i="58" s="1"/>
  <c r="AM49" i="58" s="1"/>
  <c r="C69" i="55"/>
  <c r="K70" i="1" s="1"/>
  <c r="D68" i="55"/>
  <c r="V69" i="58" s="1"/>
  <c r="C68" i="55"/>
  <c r="K69" i="1" s="1"/>
  <c r="C67" i="55"/>
  <c r="H67" i="55" s="1"/>
  <c r="I66" i="55"/>
  <c r="C66" i="55"/>
  <c r="K63" i="55"/>
  <c r="I63" i="55"/>
  <c r="D62" i="55"/>
  <c r="V62" i="58" s="1"/>
  <c r="AM208" i="58" s="1"/>
  <c r="C62" i="55"/>
  <c r="K62" i="1" s="1"/>
  <c r="D61" i="55"/>
  <c r="V61" i="58" s="1"/>
  <c r="AM188" i="58" s="1"/>
  <c r="C61" i="55"/>
  <c r="K61" i="1" s="1"/>
  <c r="D60" i="55"/>
  <c r="V60" i="58" s="1"/>
  <c r="AM168" i="58" s="1"/>
  <c r="C60" i="55"/>
  <c r="K60" i="1" s="1"/>
  <c r="D59" i="55"/>
  <c r="V59" i="58" s="1"/>
  <c r="AM148" i="58" s="1"/>
  <c r="C59" i="55"/>
  <c r="K59" i="1" s="1"/>
  <c r="D58" i="55"/>
  <c r="V58" i="58" s="1"/>
  <c r="AM128" i="58" s="1"/>
  <c r="C58" i="55"/>
  <c r="K58" i="1" s="1"/>
  <c r="D57" i="55"/>
  <c r="V57" i="58" s="1"/>
  <c r="AM108" i="58" s="1"/>
  <c r="C57" i="55"/>
  <c r="K57" i="1" s="1"/>
  <c r="D56" i="55"/>
  <c r="V56" i="58" s="1"/>
  <c r="AM88" i="58" s="1"/>
  <c r="C56" i="55"/>
  <c r="K56" i="1" s="1"/>
  <c r="D55" i="55"/>
  <c r="V55" i="58" s="1"/>
  <c r="AM68" i="58" s="1"/>
  <c r="C55" i="55"/>
  <c r="K55" i="1" s="1"/>
  <c r="D54" i="55"/>
  <c r="V54" i="58" s="1"/>
  <c r="AM48" i="58" s="1"/>
  <c r="C54" i="55"/>
  <c r="K54" i="1" s="1"/>
  <c r="D53" i="55"/>
  <c r="V53" i="58" s="1"/>
  <c r="C53" i="55"/>
  <c r="K53" i="1" s="1"/>
  <c r="C52" i="55"/>
  <c r="I51" i="55"/>
  <c r="C51" i="55"/>
  <c r="N21" i="55" s="1"/>
  <c r="K48" i="55"/>
  <c r="I48" i="55"/>
  <c r="D47" i="55"/>
  <c r="V46" i="58" s="1"/>
  <c r="AM207" i="58" s="1"/>
  <c r="C47" i="55"/>
  <c r="K46" i="1" s="1"/>
  <c r="D46" i="55"/>
  <c r="V45" i="58" s="1"/>
  <c r="AM187" i="58" s="1"/>
  <c r="C46" i="55"/>
  <c r="K45" i="1" s="1"/>
  <c r="D45" i="55"/>
  <c r="V44" i="58" s="1"/>
  <c r="AM167" i="58" s="1"/>
  <c r="C45" i="55"/>
  <c r="K44" i="1" s="1"/>
  <c r="D44" i="55"/>
  <c r="V43" i="58" s="1"/>
  <c r="AM147" i="58" s="1"/>
  <c r="C44" i="55"/>
  <c r="K43" i="1" s="1"/>
  <c r="D43" i="55"/>
  <c r="V42" i="58" s="1"/>
  <c r="AM127" i="58" s="1"/>
  <c r="C43" i="55"/>
  <c r="K42" i="1" s="1"/>
  <c r="D42" i="55"/>
  <c r="V41" i="58" s="1"/>
  <c r="AM107" i="58" s="1"/>
  <c r="C42" i="55"/>
  <c r="K41" i="1" s="1"/>
  <c r="D41" i="55"/>
  <c r="V40" i="58" s="1"/>
  <c r="AM87" i="58" s="1"/>
  <c r="C41" i="55"/>
  <c r="K40" i="1" s="1"/>
  <c r="D40" i="55"/>
  <c r="V39" i="58" s="1"/>
  <c r="AM67" i="58" s="1"/>
  <c r="C40" i="55"/>
  <c r="K39" i="1" s="1"/>
  <c r="D39" i="55"/>
  <c r="V38" i="58" s="1"/>
  <c r="C39" i="55"/>
  <c r="K38" i="1" s="1"/>
  <c r="D38" i="55"/>
  <c r="V37" i="58" s="1"/>
  <c r="AM27" i="58" s="1"/>
  <c r="C38" i="55"/>
  <c r="K37" i="1" s="1"/>
  <c r="C37" i="55"/>
  <c r="I36" i="55"/>
  <c r="C36" i="55"/>
  <c r="N36" i="55" s="1"/>
  <c r="K33" i="55"/>
  <c r="I33" i="55"/>
  <c r="D93" i="55" s="1"/>
  <c r="AM206" i="58"/>
  <c r="C32" i="55"/>
  <c r="K30" i="1" s="1"/>
  <c r="AM186" i="58"/>
  <c r="C31" i="55"/>
  <c r="K29" i="1" s="1"/>
  <c r="AM166" i="58"/>
  <c r="C30" i="55"/>
  <c r="K28" i="1" s="1"/>
  <c r="C29" i="55"/>
  <c r="K27" i="1" s="1"/>
  <c r="AM126" i="58"/>
  <c r="C28" i="55"/>
  <c r="K26" i="1" s="1"/>
  <c r="AM106" i="58"/>
  <c r="C27" i="55"/>
  <c r="K25" i="1" s="1"/>
  <c r="AM86" i="58"/>
  <c r="C26" i="55"/>
  <c r="K24" i="1" s="1"/>
  <c r="AM66" i="58"/>
  <c r="C25" i="55"/>
  <c r="K23" i="1" s="1"/>
  <c r="AM46" i="58"/>
  <c r="C24" i="55"/>
  <c r="K22" i="1" s="1"/>
  <c r="D23" i="55"/>
  <c r="V21" i="58" s="1"/>
  <c r="C23" i="55"/>
  <c r="K21" i="1" s="1"/>
  <c r="C22" i="55"/>
  <c r="I21" i="55"/>
  <c r="C21" i="55"/>
  <c r="N51" i="55" s="1"/>
  <c r="K18" i="55"/>
  <c r="D183" i="55" s="1"/>
  <c r="I18" i="55"/>
  <c r="D18" i="55" s="1"/>
  <c r="V14" i="58"/>
  <c r="AM205" i="58" s="1"/>
  <c r="C17" i="55"/>
  <c r="V13" i="58"/>
  <c r="AM185" i="58" s="1"/>
  <c r="C16" i="55"/>
  <c r="V12" i="58"/>
  <c r="AM165" i="58" s="1"/>
  <c r="C15" i="55"/>
  <c r="V11" i="58"/>
  <c r="AM145" i="58" s="1"/>
  <c r="C14" i="55"/>
  <c r="V10" i="58"/>
  <c r="AM125" i="58" s="1"/>
  <c r="C13" i="55"/>
  <c r="V9" i="58"/>
  <c r="AM105" i="58" s="1"/>
  <c r="C12" i="55"/>
  <c r="V8" i="58"/>
  <c r="AM85" i="58" s="1"/>
  <c r="C11" i="55"/>
  <c r="V7" i="58"/>
  <c r="AM65" i="58" s="1"/>
  <c r="C10" i="55"/>
  <c r="V6" i="58"/>
  <c r="AM45" i="58" s="1"/>
  <c r="C9" i="55"/>
  <c r="D8" i="55"/>
  <c r="V5" i="58" s="1"/>
  <c r="C8" i="55"/>
  <c r="C7" i="55"/>
  <c r="I6" i="55"/>
  <c r="C6" i="55"/>
  <c r="A6" i="55"/>
  <c r="D303" i="54"/>
  <c r="D302" i="54"/>
  <c r="C302" i="54"/>
  <c r="D301" i="54"/>
  <c r="C301" i="54"/>
  <c r="D300" i="54"/>
  <c r="C300" i="54"/>
  <c r="D299" i="54"/>
  <c r="C299" i="54"/>
  <c r="D298" i="54"/>
  <c r="C298" i="54"/>
  <c r="D297" i="54"/>
  <c r="C297" i="54"/>
  <c r="D296" i="54"/>
  <c r="C296" i="54"/>
  <c r="D295" i="54"/>
  <c r="C295" i="54"/>
  <c r="D294" i="54"/>
  <c r="C294" i="54"/>
  <c r="D293" i="54"/>
  <c r="C293" i="54"/>
  <c r="C292" i="54"/>
  <c r="C291" i="54"/>
  <c r="D288" i="54"/>
  <c r="D287" i="54"/>
  <c r="C287" i="54"/>
  <c r="D286" i="54"/>
  <c r="C286" i="54"/>
  <c r="D285" i="54"/>
  <c r="C285" i="54"/>
  <c r="D284" i="54"/>
  <c r="C284" i="54"/>
  <c r="D283" i="54"/>
  <c r="C283" i="54"/>
  <c r="D282" i="54"/>
  <c r="C282" i="54"/>
  <c r="D281" i="54"/>
  <c r="C281" i="54"/>
  <c r="D280" i="54"/>
  <c r="C280" i="54"/>
  <c r="D279" i="54"/>
  <c r="C279" i="54"/>
  <c r="D278" i="54"/>
  <c r="C278" i="54"/>
  <c r="C277" i="54"/>
  <c r="C276" i="54"/>
  <c r="D273" i="54"/>
  <c r="D272" i="54"/>
  <c r="C272" i="54"/>
  <c r="D271" i="54"/>
  <c r="C271" i="54"/>
  <c r="D270" i="54"/>
  <c r="C270" i="54"/>
  <c r="D269" i="54"/>
  <c r="C269" i="54"/>
  <c r="D268" i="54"/>
  <c r="C268" i="54"/>
  <c r="D267" i="54"/>
  <c r="C267" i="54"/>
  <c r="D266" i="54"/>
  <c r="C266" i="54"/>
  <c r="D265" i="54"/>
  <c r="C265" i="54"/>
  <c r="D264" i="54"/>
  <c r="C264" i="54"/>
  <c r="D263" i="54"/>
  <c r="C263" i="54"/>
  <c r="C262" i="54"/>
  <c r="C261" i="54"/>
  <c r="D258" i="54"/>
  <c r="D257" i="54"/>
  <c r="C257" i="54"/>
  <c r="D256" i="54"/>
  <c r="C256" i="54"/>
  <c r="D255" i="54"/>
  <c r="C255" i="54"/>
  <c r="D254" i="54"/>
  <c r="C254" i="54"/>
  <c r="D253" i="54"/>
  <c r="C253" i="54"/>
  <c r="D252" i="54"/>
  <c r="C252" i="54"/>
  <c r="D251" i="54"/>
  <c r="C251" i="54"/>
  <c r="D250" i="54"/>
  <c r="C250" i="54"/>
  <c r="D249" i="54"/>
  <c r="C249" i="54"/>
  <c r="D248" i="54"/>
  <c r="C248" i="54"/>
  <c r="C247" i="54"/>
  <c r="C246" i="54"/>
  <c r="D243" i="54"/>
  <c r="D242" i="54"/>
  <c r="C242" i="54"/>
  <c r="D241" i="54"/>
  <c r="C241" i="54"/>
  <c r="D240" i="54"/>
  <c r="C240" i="54"/>
  <c r="D239" i="54"/>
  <c r="C239" i="54"/>
  <c r="D238" i="54"/>
  <c r="C238" i="54"/>
  <c r="D237" i="54"/>
  <c r="C237" i="54"/>
  <c r="D236" i="54"/>
  <c r="C236" i="54"/>
  <c r="D235" i="54"/>
  <c r="C235" i="54"/>
  <c r="D234" i="54"/>
  <c r="C234" i="54"/>
  <c r="D233" i="54"/>
  <c r="C233" i="54"/>
  <c r="C232" i="54"/>
  <c r="C231" i="54"/>
  <c r="D228" i="54"/>
  <c r="D227" i="54"/>
  <c r="C227" i="54"/>
  <c r="D226" i="54"/>
  <c r="C226" i="54"/>
  <c r="D225" i="54"/>
  <c r="C225" i="54"/>
  <c r="D224" i="54"/>
  <c r="C224" i="54"/>
  <c r="D223" i="54"/>
  <c r="C223" i="54"/>
  <c r="D222" i="54"/>
  <c r="C222" i="54"/>
  <c r="D221" i="54"/>
  <c r="C221" i="54"/>
  <c r="D220" i="54"/>
  <c r="C220" i="54"/>
  <c r="D219" i="54"/>
  <c r="C219" i="54"/>
  <c r="D218" i="54"/>
  <c r="C218" i="54"/>
  <c r="C217" i="54"/>
  <c r="C216" i="54"/>
  <c r="D213" i="54"/>
  <c r="D212" i="54"/>
  <c r="C212" i="54"/>
  <c r="D211" i="54"/>
  <c r="C211" i="54"/>
  <c r="D210" i="54"/>
  <c r="C210" i="54"/>
  <c r="D209" i="54"/>
  <c r="C209" i="54"/>
  <c r="D208" i="54"/>
  <c r="C208" i="54"/>
  <c r="D207" i="54"/>
  <c r="C207" i="54"/>
  <c r="D206" i="54"/>
  <c r="C206" i="54"/>
  <c r="D205" i="54"/>
  <c r="C205" i="54"/>
  <c r="D204" i="54"/>
  <c r="C204" i="54"/>
  <c r="D203" i="54"/>
  <c r="C203" i="54"/>
  <c r="C202" i="54"/>
  <c r="C201" i="54"/>
  <c r="D198" i="54"/>
  <c r="D197" i="54"/>
  <c r="C197" i="54"/>
  <c r="D196" i="54"/>
  <c r="C196" i="54"/>
  <c r="D195" i="54"/>
  <c r="C195" i="54"/>
  <c r="D194" i="54"/>
  <c r="C194" i="54"/>
  <c r="D193" i="54"/>
  <c r="C193" i="54"/>
  <c r="D192" i="54"/>
  <c r="C192" i="54"/>
  <c r="D191" i="54"/>
  <c r="C191" i="54"/>
  <c r="D190" i="54"/>
  <c r="C190" i="54"/>
  <c r="D189" i="54"/>
  <c r="C189" i="54"/>
  <c r="D188" i="54"/>
  <c r="C188" i="54"/>
  <c r="C187" i="54"/>
  <c r="C186" i="54"/>
  <c r="D182" i="54"/>
  <c r="U190" i="58" s="1"/>
  <c r="AL216" i="58" s="1"/>
  <c r="C182" i="54"/>
  <c r="D181" i="54"/>
  <c r="U189" i="58" s="1"/>
  <c r="AL196" i="58" s="1"/>
  <c r="C181" i="54"/>
  <c r="D180" i="54"/>
  <c r="U188" i="58" s="1"/>
  <c r="AL176" i="58" s="1"/>
  <c r="C180" i="54"/>
  <c r="D179" i="54"/>
  <c r="U187" i="58" s="1"/>
  <c r="AL156" i="58" s="1"/>
  <c r="C179" i="54"/>
  <c r="D178" i="54"/>
  <c r="U186" i="58" s="1"/>
  <c r="AL136" i="58" s="1"/>
  <c r="C178" i="54"/>
  <c r="D177" i="54"/>
  <c r="U185" i="58" s="1"/>
  <c r="AL116" i="58" s="1"/>
  <c r="C177" i="54"/>
  <c r="D176" i="54"/>
  <c r="U184" i="58" s="1"/>
  <c r="AL96" i="58" s="1"/>
  <c r="C176" i="54"/>
  <c r="D175" i="54"/>
  <c r="U183" i="58" s="1"/>
  <c r="AL76" i="58" s="1"/>
  <c r="C175" i="54"/>
  <c r="D174" i="54"/>
  <c r="U182" i="58" s="1"/>
  <c r="AL56" i="58" s="1"/>
  <c r="C174" i="54"/>
  <c r="D173" i="54"/>
  <c r="U181" i="58" s="1"/>
  <c r="C173" i="54"/>
  <c r="C172" i="54"/>
  <c r="C171" i="54"/>
  <c r="D167" i="54"/>
  <c r="U174" i="58" s="1"/>
  <c r="AL215" i="58" s="1"/>
  <c r="C167" i="54"/>
  <c r="J174" i="1" s="1"/>
  <c r="D166" i="54"/>
  <c r="U173" i="58" s="1"/>
  <c r="AL195" i="58" s="1"/>
  <c r="C166" i="54"/>
  <c r="J173" i="1" s="1"/>
  <c r="D165" i="54"/>
  <c r="U172" i="58" s="1"/>
  <c r="AL175" i="58" s="1"/>
  <c r="C165" i="54"/>
  <c r="J172" i="1" s="1"/>
  <c r="D164" i="54"/>
  <c r="U171" i="58" s="1"/>
  <c r="AL155" i="58" s="1"/>
  <c r="C164" i="54"/>
  <c r="J171" i="1" s="1"/>
  <c r="D163" i="54"/>
  <c r="U170" i="58" s="1"/>
  <c r="AL135" i="58" s="1"/>
  <c r="C163" i="54"/>
  <c r="J170" i="1" s="1"/>
  <c r="D162" i="54"/>
  <c r="U169" i="58" s="1"/>
  <c r="AL115" i="58" s="1"/>
  <c r="C162" i="54"/>
  <c r="J169" i="1" s="1"/>
  <c r="D161" i="54"/>
  <c r="U168" i="58" s="1"/>
  <c r="AL95" i="58" s="1"/>
  <c r="C161" i="54"/>
  <c r="J168" i="1" s="1"/>
  <c r="D160" i="54"/>
  <c r="U167" i="58" s="1"/>
  <c r="AL75" i="58" s="1"/>
  <c r="C160" i="54"/>
  <c r="J167" i="1" s="1"/>
  <c r="D159" i="54"/>
  <c r="U166" i="58" s="1"/>
  <c r="AL55" i="58" s="1"/>
  <c r="C159" i="54"/>
  <c r="J166" i="1" s="1"/>
  <c r="D158" i="54"/>
  <c r="U165" i="58" s="1"/>
  <c r="C158" i="54"/>
  <c r="J165" i="1" s="1"/>
  <c r="C157" i="54"/>
  <c r="C156" i="54"/>
  <c r="K153" i="54"/>
  <c r="I153" i="54"/>
  <c r="N152" i="54"/>
  <c r="H152" i="54"/>
  <c r="D152" i="54"/>
  <c r="U158" i="58" s="1"/>
  <c r="AL214" i="58" s="1"/>
  <c r="C152" i="54"/>
  <c r="J158" i="1" s="1"/>
  <c r="N151" i="54"/>
  <c r="H151" i="54"/>
  <c r="D151" i="54"/>
  <c r="U157" i="58" s="1"/>
  <c r="AL194" i="58" s="1"/>
  <c r="C151" i="54"/>
  <c r="J157" i="1" s="1"/>
  <c r="N150" i="54"/>
  <c r="H150" i="54"/>
  <c r="D150" i="54"/>
  <c r="U156" i="58" s="1"/>
  <c r="AL174" i="58" s="1"/>
  <c r="C150" i="54"/>
  <c r="J156" i="1" s="1"/>
  <c r="N149" i="54"/>
  <c r="H149" i="54"/>
  <c r="D149" i="54"/>
  <c r="U155" i="58" s="1"/>
  <c r="AL154" i="58" s="1"/>
  <c r="C149" i="54"/>
  <c r="J155" i="1" s="1"/>
  <c r="N148" i="54"/>
  <c r="H148" i="54"/>
  <c r="D148" i="54"/>
  <c r="U154" i="58" s="1"/>
  <c r="AL134" i="58" s="1"/>
  <c r="C148" i="54"/>
  <c r="J154" i="1" s="1"/>
  <c r="N147" i="54"/>
  <c r="H147" i="54"/>
  <c r="D147" i="54"/>
  <c r="U153" i="58" s="1"/>
  <c r="AL114" i="58" s="1"/>
  <c r="C147" i="54"/>
  <c r="J153" i="1" s="1"/>
  <c r="N146" i="54"/>
  <c r="H146" i="54"/>
  <c r="D146" i="54"/>
  <c r="U152" i="58" s="1"/>
  <c r="AL94" i="58" s="1"/>
  <c r="C146" i="54"/>
  <c r="J152" i="1" s="1"/>
  <c r="N145" i="54"/>
  <c r="H145" i="54"/>
  <c r="D145" i="54"/>
  <c r="U151" i="58" s="1"/>
  <c r="AL74" i="58" s="1"/>
  <c r="C145" i="54"/>
  <c r="J151" i="1" s="1"/>
  <c r="N144" i="54"/>
  <c r="H144" i="54"/>
  <c r="D144" i="54"/>
  <c r="U150" i="58" s="1"/>
  <c r="AL54" i="58" s="1"/>
  <c r="C144" i="54"/>
  <c r="J150" i="1" s="1"/>
  <c r="N143" i="54"/>
  <c r="H143" i="54"/>
  <c r="D143" i="54"/>
  <c r="U149" i="58" s="1"/>
  <c r="AL34" i="58" s="1"/>
  <c r="C143" i="54"/>
  <c r="J149" i="1" s="1"/>
  <c r="N142" i="54"/>
  <c r="H142" i="54"/>
  <c r="C142" i="54"/>
  <c r="N141" i="54"/>
  <c r="I141" i="54"/>
  <c r="H141" i="54"/>
  <c r="C141" i="54"/>
  <c r="K138" i="54"/>
  <c r="I138" i="54"/>
  <c r="N137" i="54"/>
  <c r="H137" i="54"/>
  <c r="D137" i="54"/>
  <c r="U142" i="58" s="1"/>
  <c r="AL213" i="58" s="1"/>
  <c r="C137" i="54"/>
  <c r="J142" i="1" s="1"/>
  <c r="N136" i="54"/>
  <c r="H136" i="54"/>
  <c r="D136" i="54"/>
  <c r="U141" i="58" s="1"/>
  <c r="AL193" i="58" s="1"/>
  <c r="C136" i="54"/>
  <c r="J141" i="1" s="1"/>
  <c r="N135" i="54"/>
  <c r="H135" i="54"/>
  <c r="D135" i="54"/>
  <c r="U140" i="58" s="1"/>
  <c r="AL173" i="58" s="1"/>
  <c r="C135" i="54"/>
  <c r="J140" i="1" s="1"/>
  <c r="N134" i="54"/>
  <c r="H134" i="54"/>
  <c r="D134" i="54"/>
  <c r="U139" i="58" s="1"/>
  <c r="AL153" i="58" s="1"/>
  <c r="C134" i="54"/>
  <c r="J139" i="1" s="1"/>
  <c r="N133" i="54"/>
  <c r="H133" i="54"/>
  <c r="D133" i="54"/>
  <c r="U138" i="58" s="1"/>
  <c r="AL133" i="58" s="1"/>
  <c r="C133" i="54"/>
  <c r="J138" i="1" s="1"/>
  <c r="N132" i="54"/>
  <c r="H132" i="54"/>
  <c r="D132" i="54"/>
  <c r="U137" i="58" s="1"/>
  <c r="AL113" i="58" s="1"/>
  <c r="C132" i="54"/>
  <c r="J137" i="1" s="1"/>
  <c r="N131" i="54"/>
  <c r="H131" i="54"/>
  <c r="D131" i="54"/>
  <c r="U136" i="58" s="1"/>
  <c r="AL93" i="58" s="1"/>
  <c r="C131" i="54"/>
  <c r="J136" i="1" s="1"/>
  <c r="N130" i="54"/>
  <c r="H130" i="54"/>
  <c r="D130" i="54"/>
  <c r="U135" i="58" s="1"/>
  <c r="AL73" i="58" s="1"/>
  <c r="C130" i="54"/>
  <c r="J135" i="1" s="1"/>
  <c r="N129" i="54"/>
  <c r="H129" i="54"/>
  <c r="D129" i="54"/>
  <c r="U134" i="58" s="1"/>
  <c r="AL53" i="58" s="1"/>
  <c r="C129" i="54"/>
  <c r="J134" i="1" s="1"/>
  <c r="N128" i="54"/>
  <c r="H128" i="54"/>
  <c r="D128" i="54"/>
  <c r="U133" i="58" s="1"/>
  <c r="C128" i="54"/>
  <c r="J133" i="1" s="1"/>
  <c r="N127" i="54"/>
  <c r="H127" i="54"/>
  <c r="C127" i="54"/>
  <c r="N126" i="54"/>
  <c r="I126" i="54"/>
  <c r="H126" i="54"/>
  <c r="C126" i="54"/>
  <c r="N21" i="54" s="1"/>
  <c r="K123" i="54"/>
  <c r="I123" i="54"/>
  <c r="N122" i="54"/>
  <c r="H122" i="54"/>
  <c r="D122" i="54"/>
  <c r="U126" i="58" s="1"/>
  <c r="AL212" i="58" s="1"/>
  <c r="C122" i="54"/>
  <c r="J126" i="1" s="1"/>
  <c r="N121" i="54"/>
  <c r="H121" i="54"/>
  <c r="D121" i="54"/>
  <c r="U125" i="58" s="1"/>
  <c r="AL192" i="58" s="1"/>
  <c r="C121" i="54"/>
  <c r="J125" i="1" s="1"/>
  <c r="N120" i="54"/>
  <c r="H120" i="54"/>
  <c r="D120" i="54"/>
  <c r="U124" i="58" s="1"/>
  <c r="AL172" i="58" s="1"/>
  <c r="C120" i="54"/>
  <c r="J124" i="1" s="1"/>
  <c r="N119" i="54"/>
  <c r="H119" i="54"/>
  <c r="D119" i="54"/>
  <c r="U123" i="58" s="1"/>
  <c r="AL152" i="58" s="1"/>
  <c r="C119" i="54"/>
  <c r="J123" i="1" s="1"/>
  <c r="N118" i="54"/>
  <c r="H118" i="54"/>
  <c r="D118" i="54"/>
  <c r="U122" i="58" s="1"/>
  <c r="AL132" i="58" s="1"/>
  <c r="C118" i="54"/>
  <c r="J122" i="1" s="1"/>
  <c r="N117" i="54"/>
  <c r="H117" i="54"/>
  <c r="D117" i="54"/>
  <c r="U121" i="58" s="1"/>
  <c r="AL112" i="58" s="1"/>
  <c r="C117" i="54"/>
  <c r="J121" i="1" s="1"/>
  <c r="N116" i="54"/>
  <c r="H116" i="54"/>
  <c r="D116" i="54"/>
  <c r="U120" i="58" s="1"/>
  <c r="AL92" i="58" s="1"/>
  <c r="C116" i="54"/>
  <c r="J120" i="1" s="1"/>
  <c r="N115" i="54"/>
  <c r="H115" i="54"/>
  <c r="D115" i="54"/>
  <c r="U119" i="58" s="1"/>
  <c r="AL72" i="58" s="1"/>
  <c r="C115" i="54"/>
  <c r="J119" i="1" s="1"/>
  <c r="N114" i="54"/>
  <c r="H114" i="54"/>
  <c r="D114" i="54"/>
  <c r="U118" i="58" s="1"/>
  <c r="C114" i="54"/>
  <c r="J118" i="1" s="1"/>
  <c r="N113" i="54"/>
  <c r="H113" i="54"/>
  <c r="D113" i="54"/>
  <c r="U117" i="58" s="1"/>
  <c r="AL32" i="58" s="1"/>
  <c r="C113" i="54"/>
  <c r="J117" i="1" s="1"/>
  <c r="N112" i="54"/>
  <c r="H112" i="54"/>
  <c r="C112" i="54"/>
  <c r="N111" i="54"/>
  <c r="I111" i="54"/>
  <c r="H111" i="54"/>
  <c r="C111" i="54"/>
  <c r="K108" i="54"/>
  <c r="I108" i="54"/>
  <c r="N107" i="54"/>
  <c r="H107" i="54"/>
  <c r="D107" i="54"/>
  <c r="U110" i="58" s="1"/>
  <c r="AL211" i="58" s="1"/>
  <c r="C107" i="54"/>
  <c r="J110" i="1" s="1"/>
  <c r="N106" i="54"/>
  <c r="H106" i="54"/>
  <c r="D106" i="54"/>
  <c r="U109" i="58" s="1"/>
  <c r="AL191" i="58" s="1"/>
  <c r="C106" i="54"/>
  <c r="J109" i="1" s="1"/>
  <c r="N105" i="54"/>
  <c r="H105" i="54"/>
  <c r="D105" i="54"/>
  <c r="U108" i="58" s="1"/>
  <c r="AL171" i="58" s="1"/>
  <c r="C105" i="54"/>
  <c r="J108" i="1" s="1"/>
  <c r="N104" i="54"/>
  <c r="H104" i="54"/>
  <c r="D104" i="54"/>
  <c r="U107" i="58" s="1"/>
  <c r="AL151" i="58" s="1"/>
  <c r="C104" i="54"/>
  <c r="J107" i="1" s="1"/>
  <c r="N103" i="54"/>
  <c r="H103" i="54"/>
  <c r="D103" i="54"/>
  <c r="U106" i="58" s="1"/>
  <c r="AL131" i="58" s="1"/>
  <c r="C103" i="54"/>
  <c r="J106" i="1" s="1"/>
  <c r="N102" i="54"/>
  <c r="H102" i="54"/>
  <c r="D102" i="54"/>
  <c r="U105" i="58" s="1"/>
  <c r="AL111" i="58" s="1"/>
  <c r="C102" i="54"/>
  <c r="J105" i="1" s="1"/>
  <c r="N101" i="54"/>
  <c r="H101" i="54"/>
  <c r="D101" i="54"/>
  <c r="U104" i="58" s="1"/>
  <c r="AL91" i="58" s="1"/>
  <c r="C101" i="54"/>
  <c r="J104" i="1" s="1"/>
  <c r="N100" i="54"/>
  <c r="H100" i="54"/>
  <c r="D100" i="54"/>
  <c r="U103" i="58" s="1"/>
  <c r="AL71" i="58" s="1"/>
  <c r="C100" i="54"/>
  <c r="J103" i="1" s="1"/>
  <c r="N99" i="54"/>
  <c r="H99" i="54"/>
  <c r="D99" i="54"/>
  <c r="U102" i="58" s="1"/>
  <c r="AL51" i="58" s="1"/>
  <c r="C99" i="54"/>
  <c r="J102" i="1" s="1"/>
  <c r="N98" i="54"/>
  <c r="H98" i="54"/>
  <c r="D98" i="54"/>
  <c r="U101" i="58" s="1"/>
  <c r="AL31" i="58" s="1"/>
  <c r="C98" i="54"/>
  <c r="J101" i="1" s="1"/>
  <c r="N97" i="54"/>
  <c r="H97" i="54"/>
  <c r="C97" i="54"/>
  <c r="N96" i="54"/>
  <c r="I96" i="54"/>
  <c r="H96" i="54"/>
  <c r="C96" i="54"/>
  <c r="K93" i="54"/>
  <c r="D92" i="54"/>
  <c r="U94" i="58" s="1"/>
  <c r="AL210" i="58" s="1"/>
  <c r="C92" i="54"/>
  <c r="J94" i="1" s="1"/>
  <c r="D91" i="54"/>
  <c r="U93" i="58" s="1"/>
  <c r="AL190" i="58" s="1"/>
  <c r="C91" i="54"/>
  <c r="J93" i="1" s="1"/>
  <c r="D90" i="54"/>
  <c r="U92" i="58" s="1"/>
  <c r="AL170" i="58" s="1"/>
  <c r="C90" i="54"/>
  <c r="J92" i="1" s="1"/>
  <c r="D89" i="54"/>
  <c r="U91" i="58" s="1"/>
  <c r="AL150" i="58" s="1"/>
  <c r="C89" i="54"/>
  <c r="J91" i="1" s="1"/>
  <c r="D88" i="54"/>
  <c r="U90" i="58" s="1"/>
  <c r="AL130" i="58" s="1"/>
  <c r="C88" i="54"/>
  <c r="J90" i="1" s="1"/>
  <c r="D87" i="54"/>
  <c r="U89" i="58" s="1"/>
  <c r="AL110" i="58" s="1"/>
  <c r="C87" i="54"/>
  <c r="J89" i="1" s="1"/>
  <c r="D86" i="54"/>
  <c r="U88" i="58" s="1"/>
  <c r="AL90" i="58" s="1"/>
  <c r="C86" i="54"/>
  <c r="J88" i="1" s="1"/>
  <c r="D85" i="54"/>
  <c r="U87" i="58" s="1"/>
  <c r="AL70" i="58" s="1"/>
  <c r="C85" i="54"/>
  <c r="J87" i="1" s="1"/>
  <c r="D84" i="54"/>
  <c r="U86" i="58" s="1"/>
  <c r="AL50" i="58" s="1"/>
  <c r="C84" i="54"/>
  <c r="J86" i="1" s="1"/>
  <c r="D83" i="54"/>
  <c r="U85" i="58" s="1"/>
  <c r="AL30" i="58" s="1"/>
  <c r="C83" i="54"/>
  <c r="J85" i="1" s="1"/>
  <c r="C82" i="54"/>
  <c r="I81" i="54"/>
  <c r="C81" i="54"/>
  <c r="K78" i="54"/>
  <c r="I78" i="54"/>
  <c r="U78" i="58"/>
  <c r="AL209" i="58" s="1"/>
  <c r="C77" i="54"/>
  <c r="J78" i="1" s="1"/>
  <c r="U77" i="58"/>
  <c r="AL189" i="58" s="1"/>
  <c r="C76" i="54"/>
  <c r="J77" i="1" s="1"/>
  <c r="U76" i="58"/>
  <c r="AL169" i="58" s="1"/>
  <c r="C75" i="54"/>
  <c r="J76" i="1" s="1"/>
  <c r="C74" i="54"/>
  <c r="J75" i="1" s="1"/>
  <c r="U74" i="58"/>
  <c r="AL129" i="58" s="1"/>
  <c r="C73" i="54"/>
  <c r="J74" i="1" s="1"/>
  <c r="U73" i="58"/>
  <c r="AL109" i="58" s="1"/>
  <c r="C72" i="54"/>
  <c r="J73" i="1" s="1"/>
  <c r="U72" i="58"/>
  <c r="AL89" i="58" s="1"/>
  <c r="C71" i="54"/>
  <c r="J72" i="1" s="1"/>
  <c r="U71" i="58"/>
  <c r="AL69" i="58" s="1"/>
  <c r="C70" i="54"/>
  <c r="J71" i="1" s="1"/>
  <c r="U70" i="58"/>
  <c r="C69" i="54"/>
  <c r="J70" i="1" s="1"/>
  <c r="D68" i="54"/>
  <c r="U69" i="58" s="1"/>
  <c r="AL29" i="58" s="1"/>
  <c r="C68" i="54"/>
  <c r="J69" i="1" s="1"/>
  <c r="C67" i="54"/>
  <c r="I66" i="54"/>
  <c r="C66" i="54"/>
  <c r="N81" i="54" s="1"/>
  <c r="K63" i="54"/>
  <c r="I63" i="54"/>
  <c r="U62" i="58"/>
  <c r="AL208" i="58" s="1"/>
  <c r="C62" i="54"/>
  <c r="J62" i="1" s="1"/>
  <c r="U61" i="58"/>
  <c r="AL188" i="58" s="1"/>
  <c r="C61" i="54"/>
  <c r="J61" i="1" s="1"/>
  <c r="U60" i="58"/>
  <c r="AL168" i="58" s="1"/>
  <c r="C60" i="54"/>
  <c r="J60" i="1" s="1"/>
  <c r="U59" i="58"/>
  <c r="AL148" i="58" s="1"/>
  <c r="C59" i="54"/>
  <c r="J59" i="1" s="1"/>
  <c r="U58" i="58"/>
  <c r="AL128" i="58" s="1"/>
  <c r="C58" i="54"/>
  <c r="J58" i="1" s="1"/>
  <c r="U57" i="58"/>
  <c r="AL108" i="58" s="1"/>
  <c r="C57" i="54"/>
  <c r="J57" i="1" s="1"/>
  <c r="U56" i="58"/>
  <c r="AL88" i="58" s="1"/>
  <c r="C56" i="54"/>
  <c r="J56" i="1" s="1"/>
  <c r="U55" i="58"/>
  <c r="AL68" i="58" s="1"/>
  <c r="C55" i="54"/>
  <c r="J55" i="1" s="1"/>
  <c r="U54" i="58"/>
  <c r="AL48" i="58" s="1"/>
  <c r="C54" i="54"/>
  <c r="J54" i="1" s="1"/>
  <c r="D53" i="54"/>
  <c r="U53" i="58" s="1"/>
  <c r="AL28" i="58" s="1"/>
  <c r="C53" i="54"/>
  <c r="J53" i="1" s="1"/>
  <c r="C52" i="54"/>
  <c r="I51" i="54"/>
  <c r="C51" i="54"/>
  <c r="H81" i="54" s="1"/>
  <c r="K48" i="54"/>
  <c r="I48" i="54"/>
  <c r="U46" i="58"/>
  <c r="AL207" i="58" s="1"/>
  <c r="C47" i="54"/>
  <c r="J46" i="1" s="1"/>
  <c r="U45" i="58"/>
  <c r="AL187" i="58" s="1"/>
  <c r="C46" i="54"/>
  <c r="J45" i="1" s="1"/>
  <c r="U44" i="58"/>
  <c r="AL167" i="58" s="1"/>
  <c r="C45" i="54"/>
  <c r="J44" i="1" s="1"/>
  <c r="U43" i="58"/>
  <c r="AL147" i="58" s="1"/>
  <c r="C44" i="54"/>
  <c r="J43" i="1" s="1"/>
  <c r="U42" i="58"/>
  <c r="AL127" i="58" s="1"/>
  <c r="C43" i="54"/>
  <c r="J42" i="1" s="1"/>
  <c r="U41" i="58"/>
  <c r="AL107" i="58" s="1"/>
  <c r="C42" i="54"/>
  <c r="J41" i="1" s="1"/>
  <c r="U40" i="58"/>
  <c r="AL87" i="58" s="1"/>
  <c r="C41" i="54"/>
  <c r="J40" i="1" s="1"/>
  <c r="U39" i="58"/>
  <c r="AL67" i="58" s="1"/>
  <c r="C40" i="54"/>
  <c r="J39" i="1" s="1"/>
  <c r="U38" i="58"/>
  <c r="AL47" i="58" s="1"/>
  <c r="C39" i="54"/>
  <c r="J38" i="1" s="1"/>
  <c r="D38" i="54"/>
  <c r="U37" i="58" s="1"/>
  <c r="AL27" i="58" s="1"/>
  <c r="C38" i="54"/>
  <c r="J37" i="1" s="1"/>
  <c r="C37" i="54"/>
  <c r="I36" i="54"/>
  <c r="C36" i="54"/>
  <c r="H66" i="54" s="1"/>
  <c r="K33" i="54"/>
  <c r="I33" i="54"/>
  <c r="U30" i="58"/>
  <c r="AL206" i="58" s="1"/>
  <c r="C32" i="54"/>
  <c r="J30" i="1" s="1"/>
  <c r="U29" i="58"/>
  <c r="AL186" i="58" s="1"/>
  <c r="C31" i="54"/>
  <c r="J29" i="1" s="1"/>
  <c r="U28" i="58"/>
  <c r="AL166" i="58" s="1"/>
  <c r="C30" i="54"/>
  <c r="J28" i="1" s="1"/>
  <c r="U27" i="58"/>
  <c r="AL146" i="58" s="1"/>
  <c r="C29" i="54"/>
  <c r="J27" i="1" s="1"/>
  <c r="U26" i="58"/>
  <c r="AL126" i="58" s="1"/>
  <c r="C28" i="54"/>
  <c r="J26" i="1" s="1"/>
  <c r="U25" i="58"/>
  <c r="AL106" i="58" s="1"/>
  <c r="C27" i="54"/>
  <c r="J25" i="1" s="1"/>
  <c r="U24" i="58"/>
  <c r="AL86" i="58" s="1"/>
  <c r="C26" i="54"/>
  <c r="J24" i="1" s="1"/>
  <c r="U23" i="58"/>
  <c r="AL66" i="58" s="1"/>
  <c r="C25" i="54"/>
  <c r="J23" i="1" s="1"/>
  <c r="U22" i="58"/>
  <c r="AL46" i="58" s="1"/>
  <c r="C24" i="54"/>
  <c r="J22" i="1" s="1"/>
  <c r="D23" i="54"/>
  <c r="U21" i="58" s="1"/>
  <c r="AL26" i="58" s="1"/>
  <c r="C23" i="54"/>
  <c r="J21" i="1" s="1"/>
  <c r="C22" i="54"/>
  <c r="I21" i="54"/>
  <c r="C21" i="54"/>
  <c r="K18" i="54"/>
  <c r="I18" i="54"/>
  <c r="U14" i="58"/>
  <c r="AL205" i="58" s="1"/>
  <c r="C17" i="54"/>
  <c r="U13" i="58"/>
  <c r="AL185" i="58" s="1"/>
  <c r="C16" i="54"/>
  <c r="U12" i="58"/>
  <c r="AL165" i="58" s="1"/>
  <c r="C15" i="54"/>
  <c r="U11" i="58"/>
  <c r="AL145" i="58" s="1"/>
  <c r="C14" i="54"/>
  <c r="U10" i="58"/>
  <c r="AL125" i="58" s="1"/>
  <c r="C13" i="54"/>
  <c r="U9" i="1"/>
  <c r="C12" i="54"/>
  <c r="U8" i="1"/>
  <c r="C11" i="54"/>
  <c r="U7" i="1"/>
  <c r="C10" i="54"/>
  <c r="U6" i="1"/>
  <c r="C9" i="54"/>
  <c r="D8" i="54"/>
  <c r="U5" i="58" s="1"/>
  <c r="C8" i="54"/>
  <c r="C7" i="54"/>
  <c r="H7" i="54" s="1"/>
  <c r="I6" i="54"/>
  <c r="C6" i="54"/>
  <c r="A6" i="54"/>
  <c r="D303" i="53"/>
  <c r="D302" i="53"/>
  <c r="C302" i="53"/>
  <c r="D301" i="53"/>
  <c r="C301" i="53"/>
  <c r="D300" i="53"/>
  <c r="C300" i="53"/>
  <c r="D299" i="53"/>
  <c r="C299" i="53"/>
  <c r="D298" i="53"/>
  <c r="C298" i="53"/>
  <c r="D297" i="53"/>
  <c r="C297" i="53"/>
  <c r="D296" i="53"/>
  <c r="C296" i="53"/>
  <c r="D295" i="53"/>
  <c r="C295" i="53"/>
  <c r="D294" i="53"/>
  <c r="C294" i="53"/>
  <c r="D293" i="53"/>
  <c r="C293" i="53"/>
  <c r="C292" i="53"/>
  <c r="C291" i="53"/>
  <c r="D288" i="53"/>
  <c r="D287" i="53"/>
  <c r="C287" i="53"/>
  <c r="D286" i="53"/>
  <c r="C286" i="53"/>
  <c r="D285" i="53"/>
  <c r="C285" i="53"/>
  <c r="D284" i="53"/>
  <c r="C284" i="53"/>
  <c r="D283" i="53"/>
  <c r="C283" i="53"/>
  <c r="D282" i="53"/>
  <c r="C282" i="53"/>
  <c r="D281" i="53"/>
  <c r="C281" i="53"/>
  <c r="D280" i="53"/>
  <c r="C280" i="53"/>
  <c r="D279" i="53"/>
  <c r="C279" i="53"/>
  <c r="D278" i="53"/>
  <c r="C278" i="53"/>
  <c r="C277" i="53"/>
  <c r="C276" i="53"/>
  <c r="D273" i="53"/>
  <c r="D272" i="53"/>
  <c r="C272" i="53"/>
  <c r="D271" i="53"/>
  <c r="C271" i="53"/>
  <c r="D270" i="53"/>
  <c r="C270" i="53"/>
  <c r="D269" i="53"/>
  <c r="C269" i="53"/>
  <c r="D268" i="53"/>
  <c r="C268" i="53"/>
  <c r="D267" i="53"/>
  <c r="C267" i="53"/>
  <c r="D266" i="53"/>
  <c r="C266" i="53"/>
  <c r="D265" i="53"/>
  <c r="C265" i="53"/>
  <c r="D264" i="53"/>
  <c r="C264" i="53"/>
  <c r="D263" i="53"/>
  <c r="C263" i="53"/>
  <c r="C262" i="53"/>
  <c r="C261" i="53"/>
  <c r="D258" i="53"/>
  <c r="D257" i="53"/>
  <c r="C257" i="53"/>
  <c r="D256" i="53"/>
  <c r="C256" i="53"/>
  <c r="D255" i="53"/>
  <c r="C255" i="53"/>
  <c r="D254" i="53"/>
  <c r="C254" i="53"/>
  <c r="D253" i="53"/>
  <c r="C253" i="53"/>
  <c r="D252" i="53"/>
  <c r="C252" i="53"/>
  <c r="D251" i="53"/>
  <c r="C251" i="53"/>
  <c r="D250" i="53"/>
  <c r="C250" i="53"/>
  <c r="D249" i="53"/>
  <c r="C249" i="53"/>
  <c r="D248" i="53"/>
  <c r="C248" i="53"/>
  <c r="C247" i="53"/>
  <c r="C246" i="53"/>
  <c r="D243" i="53"/>
  <c r="D242" i="53"/>
  <c r="C242" i="53"/>
  <c r="D241" i="53"/>
  <c r="C241" i="53"/>
  <c r="D240" i="53"/>
  <c r="C240" i="53"/>
  <c r="D239" i="53"/>
  <c r="C239" i="53"/>
  <c r="D238" i="53"/>
  <c r="C238" i="53"/>
  <c r="D237" i="53"/>
  <c r="C237" i="53"/>
  <c r="D236" i="53"/>
  <c r="C236" i="53"/>
  <c r="D235" i="53"/>
  <c r="C235" i="53"/>
  <c r="D234" i="53"/>
  <c r="C234" i="53"/>
  <c r="D233" i="53"/>
  <c r="C233" i="53"/>
  <c r="C232" i="53"/>
  <c r="C231" i="53"/>
  <c r="D228" i="53"/>
  <c r="D227" i="53"/>
  <c r="C227" i="53"/>
  <c r="D226" i="53"/>
  <c r="C226" i="53"/>
  <c r="D225" i="53"/>
  <c r="C225" i="53"/>
  <c r="D224" i="53"/>
  <c r="C224" i="53"/>
  <c r="D223" i="53"/>
  <c r="C223" i="53"/>
  <c r="D222" i="53"/>
  <c r="C222" i="53"/>
  <c r="D221" i="53"/>
  <c r="C221" i="53"/>
  <c r="D220" i="53"/>
  <c r="C220" i="53"/>
  <c r="D219" i="53"/>
  <c r="C219" i="53"/>
  <c r="D218" i="53"/>
  <c r="C218" i="53"/>
  <c r="C217" i="53"/>
  <c r="C216" i="53"/>
  <c r="D213" i="53"/>
  <c r="D212" i="53"/>
  <c r="C212" i="53"/>
  <c r="D211" i="53"/>
  <c r="C211" i="53"/>
  <c r="D210" i="53"/>
  <c r="C210" i="53"/>
  <c r="D209" i="53"/>
  <c r="C209" i="53"/>
  <c r="D208" i="53"/>
  <c r="C208" i="53"/>
  <c r="D207" i="53"/>
  <c r="C207" i="53"/>
  <c r="D206" i="53"/>
  <c r="C206" i="53"/>
  <c r="D205" i="53"/>
  <c r="C205" i="53"/>
  <c r="D204" i="53"/>
  <c r="C204" i="53"/>
  <c r="D203" i="53"/>
  <c r="C203" i="53"/>
  <c r="C202" i="53"/>
  <c r="C201" i="53"/>
  <c r="D198" i="53"/>
  <c r="D197" i="53"/>
  <c r="C197" i="53"/>
  <c r="D196" i="53"/>
  <c r="C196" i="53"/>
  <c r="D195" i="53"/>
  <c r="C195" i="53"/>
  <c r="D194" i="53"/>
  <c r="C194" i="53"/>
  <c r="D193" i="53"/>
  <c r="C193" i="53"/>
  <c r="D192" i="53"/>
  <c r="C192" i="53"/>
  <c r="D191" i="53"/>
  <c r="C191" i="53"/>
  <c r="D190" i="53"/>
  <c r="C190" i="53"/>
  <c r="D189" i="53"/>
  <c r="C189" i="53"/>
  <c r="D188" i="53"/>
  <c r="C188" i="53"/>
  <c r="C187" i="53"/>
  <c r="C186" i="53"/>
  <c r="T190" i="58"/>
  <c r="AK216" i="58" s="1"/>
  <c r="C182" i="53"/>
  <c r="T189" i="58"/>
  <c r="AK196" i="58" s="1"/>
  <c r="C181" i="53"/>
  <c r="T188" i="58"/>
  <c r="AK176" i="58" s="1"/>
  <c r="C180" i="53"/>
  <c r="T187" i="58"/>
  <c r="AK156" i="58" s="1"/>
  <c r="C179" i="53"/>
  <c r="T186" i="58"/>
  <c r="AK136" i="58" s="1"/>
  <c r="C178" i="53"/>
  <c r="T185" i="58"/>
  <c r="AK116" i="58" s="1"/>
  <c r="C177" i="53"/>
  <c r="T184" i="58"/>
  <c r="AK96" i="58" s="1"/>
  <c r="C176" i="53"/>
  <c r="T183" i="58"/>
  <c r="AK76" i="58" s="1"/>
  <c r="C175" i="53"/>
  <c r="T182" i="58"/>
  <c r="AK56" i="58" s="1"/>
  <c r="C174" i="53"/>
  <c r="D173" i="53"/>
  <c r="T181" i="58" s="1"/>
  <c r="C173" i="53"/>
  <c r="C172" i="53"/>
  <c r="N7" i="53" s="1"/>
  <c r="C171" i="53"/>
  <c r="T174" i="58"/>
  <c r="AK215" i="58" s="1"/>
  <c r="C167" i="53"/>
  <c r="I174" i="1" s="1"/>
  <c r="T173" i="58"/>
  <c r="AK195" i="58" s="1"/>
  <c r="C166" i="53"/>
  <c r="I173" i="1" s="1"/>
  <c r="T172" i="58"/>
  <c r="AK175" i="58" s="1"/>
  <c r="C165" i="53"/>
  <c r="I172" i="1" s="1"/>
  <c r="T171" i="58"/>
  <c r="AK155" i="58" s="1"/>
  <c r="C164" i="53"/>
  <c r="I171" i="1" s="1"/>
  <c r="T170" i="58"/>
  <c r="AK135" i="58" s="1"/>
  <c r="C163" i="53"/>
  <c r="I170" i="1" s="1"/>
  <c r="T169" i="58"/>
  <c r="AK115" i="58" s="1"/>
  <c r="C162" i="53"/>
  <c r="I169" i="1" s="1"/>
  <c r="T168" i="58"/>
  <c r="AK95" i="58" s="1"/>
  <c r="C161" i="53"/>
  <c r="I168" i="1" s="1"/>
  <c r="T167" i="58"/>
  <c r="AK75" i="58" s="1"/>
  <c r="C160" i="53"/>
  <c r="I167" i="1" s="1"/>
  <c r="T166" i="58"/>
  <c r="AK55" i="58" s="1"/>
  <c r="C159" i="53"/>
  <c r="I166" i="1" s="1"/>
  <c r="D158" i="53"/>
  <c r="T165" i="58" s="1"/>
  <c r="C158" i="53"/>
  <c r="I165" i="1" s="1"/>
  <c r="C157" i="53"/>
  <c r="C156" i="53"/>
  <c r="N66" i="53" s="1"/>
  <c r="K153" i="53"/>
  <c r="I153" i="53"/>
  <c r="N152" i="53"/>
  <c r="H152" i="53"/>
  <c r="T158" i="58"/>
  <c r="AK214" i="58" s="1"/>
  <c r="C152" i="53"/>
  <c r="I158" i="1" s="1"/>
  <c r="N151" i="53"/>
  <c r="H151" i="53"/>
  <c r="T157" i="58"/>
  <c r="AK194" i="58" s="1"/>
  <c r="C151" i="53"/>
  <c r="I157" i="1" s="1"/>
  <c r="N150" i="53"/>
  <c r="H150" i="53"/>
  <c r="T156" i="58"/>
  <c r="AK174" i="58" s="1"/>
  <c r="C150" i="53"/>
  <c r="I156" i="1" s="1"/>
  <c r="N149" i="53"/>
  <c r="H149" i="53"/>
  <c r="T155" i="58"/>
  <c r="AK154" i="58" s="1"/>
  <c r="C149" i="53"/>
  <c r="I155" i="1" s="1"/>
  <c r="N148" i="53"/>
  <c r="H148" i="53"/>
  <c r="T154" i="58"/>
  <c r="AK134" i="58" s="1"/>
  <c r="C148" i="53"/>
  <c r="I154" i="1" s="1"/>
  <c r="N147" i="53"/>
  <c r="H147" i="53"/>
  <c r="T153" i="58"/>
  <c r="AK114" i="58" s="1"/>
  <c r="C147" i="53"/>
  <c r="I153" i="1" s="1"/>
  <c r="N146" i="53"/>
  <c r="H146" i="53"/>
  <c r="T152" i="58"/>
  <c r="AK94" i="58" s="1"/>
  <c r="C146" i="53"/>
  <c r="I152" i="1" s="1"/>
  <c r="N145" i="53"/>
  <c r="H145" i="53"/>
  <c r="T151" i="58"/>
  <c r="AK74" i="58" s="1"/>
  <c r="C145" i="53"/>
  <c r="I151" i="1" s="1"/>
  <c r="N144" i="53"/>
  <c r="H144" i="53"/>
  <c r="T150" i="58"/>
  <c r="AK54" i="58" s="1"/>
  <c r="C144" i="53"/>
  <c r="I150" i="1" s="1"/>
  <c r="N143" i="53"/>
  <c r="H143" i="53"/>
  <c r="D143" i="53"/>
  <c r="T149" i="58" s="1"/>
  <c r="C143" i="53"/>
  <c r="I149" i="1" s="1"/>
  <c r="N142" i="53"/>
  <c r="H142" i="53"/>
  <c r="C142" i="53"/>
  <c r="N141" i="53"/>
  <c r="I141" i="53"/>
  <c r="H141" i="53"/>
  <c r="C141" i="53"/>
  <c r="N81" i="53" s="1"/>
  <c r="K138" i="53"/>
  <c r="I138" i="53"/>
  <c r="N137" i="53"/>
  <c r="H137" i="53"/>
  <c r="T142" i="58"/>
  <c r="AK213" i="58" s="1"/>
  <c r="C137" i="53"/>
  <c r="I142" i="1" s="1"/>
  <c r="N136" i="53"/>
  <c r="H136" i="53"/>
  <c r="T141" i="58"/>
  <c r="AK193" i="58" s="1"/>
  <c r="C136" i="53"/>
  <c r="I141" i="1" s="1"/>
  <c r="N135" i="53"/>
  <c r="H135" i="53"/>
  <c r="T140" i="58"/>
  <c r="AK173" i="58" s="1"/>
  <c r="C135" i="53"/>
  <c r="I140" i="1" s="1"/>
  <c r="N134" i="53"/>
  <c r="H134" i="53"/>
  <c r="T139" i="58"/>
  <c r="AK153" i="58" s="1"/>
  <c r="C134" i="53"/>
  <c r="I139" i="1" s="1"/>
  <c r="N133" i="53"/>
  <c r="H133" i="53"/>
  <c r="T138" i="58"/>
  <c r="AK133" i="58" s="1"/>
  <c r="C133" i="53"/>
  <c r="I138" i="1" s="1"/>
  <c r="N132" i="53"/>
  <c r="H132" i="53"/>
  <c r="T137" i="58"/>
  <c r="AK113" i="58" s="1"/>
  <c r="C132" i="53"/>
  <c r="I137" i="1" s="1"/>
  <c r="N131" i="53"/>
  <c r="H131" i="53"/>
  <c r="T136" i="58"/>
  <c r="AK93" i="58" s="1"/>
  <c r="C131" i="53"/>
  <c r="I136" i="1" s="1"/>
  <c r="N130" i="53"/>
  <c r="H130" i="53"/>
  <c r="T135" i="58"/>
  <c r="AK73" i="58" s="1"/>
  <c r="C130" i="53"/>
  <c r="I135" i="1" s="1"/>
  <c r="N129" i="53"/>
  <c r="H129" i="53"/>
  <c r="T134" i="58"/>
  <c r="AK53" i="58" s="1"/>
  <c r="C129" i="53"/>
  <c r="I134" i="1" s="1"/>
  <c r="N128" i="53"/>
  <c r="H128" i="53"/>
  <c r="D128" i="53"/>
  <c r="T133" i="58" s="1"/>
  <c r="C128" i="53"/>
  <c r="I133" i="1" s="1"/>
  <c r="N127" i="53"/>
  <c r="H127" i="53"/>
  <c r="C127" i="53"/>
  <c r="N126" i="53"/>
  <c r="I126" i="53"/>
  <c r="H126" i="53"/>
  <c r="C126" i="53"/>
  <c r="H81" i="53" s="1"/>
  <c r="K123" i="53"/>
  <c r="I123" i="53"/>
  <c r="N122" i="53"/>
  <c r="H122" i="53"/>
  <c r="T126" i="58"/>
  <c r="AK212" i="58" s="1"/>
  <c r="C122" i="53"/>
  <c r="I126" i="1" s="1"/>
  <c r="N121" i="53"/>
  <c r="H121" i="53"/>
  <c r="T125" i="58"/>
  <c r="AK192" i="58" s="1"/>
  <c r="C121" i="53"/>
  <c r="I125" i="1" s="1"/>
  <c r="N120" i="53"/>
  <c r="H120" i="53"/>
  <c r="T124" i="58"/>
  <c r="AK172" i="58" s="1"/>
  <c r="C120" i="53"/>
  <c r="I124" i="1" s="1"/>
  <c r="N119" i="53"/>
  <c r="H119" i="53"/>
  <c r="T123" i="58"/>
  <c r="AK152" i="58" s="1"/>
  <c r="C119" i="53"/>
  <c r="I123" i="1" s="1"/>
  <c r="N118" i="53"/>
  <c r="H118" i="53"/>
  <c r="T122" i="58"/>
  <c r="AK132" i="58" s="1"/>
  <c r="C118" i="53"/>
  <c r="I122" i="1" s="1"/>
  <c r="N117" i="53"/>
  <c r="H117" i="53"/>
  <c r="T121" i="58"/>
  <c r="AK112" i="58" s="1"/>
  <c r="C117" i="53"/>
  <c r="I121" i="1" s="1"/>
  <c r="N116" i="53"/>
  <c r="H116" i="53"/>
  <c r="T120" i="58"/>
  <c r="AK92" i="58" s="1"/>
  <c r="C116" i="53"/>
  <c r="I120" i="1" s="1"/>
  <c r="N115" i="53"/>
  <c r="H115" i="53"/>
  <c r="T119" i="58"/>
  <c r="AK72" i="58" s="1"/>
  <c r="C115" i="53"/>
  <c r="I119" i="1" s="1"/>
  <c r="N114" i="53"/>
  <c r="H114" i="53"/>
  <c r="T118" i="58"/>
  <c r="AK52" i="58" s="1"/>
  <c r="C114" i="53"/>
  <c r="I118" i="1" s="1"/>
  <c r="N113" i="53"/>
  <c r="H113" i="53"/>
  <c r="D113" i="53"/>
  <c r="T117" i="58" s="1"/>
  <c r="C113" i="53"/>
  <c r="I117" i="1" s="1"/>
  <c r="N112" i="53"/>
  <c r="H112" i="53"/>
  <c r="C112" i="53"/>
  <c r="N67" i="53" s="1"/>
  <c r="N111" i="53"/>
  <c r="I111" i="53"/>
  <c r="H111" i="53"/>
  <c r="C111" i="53"/>
  <c r="H66" i="53" s="1"/>
  <c r="K108" i="53"/>
  <c r="I108" i="53"/>
  <c r="N107" i="53"/>
  <c r="H107" i="53"/>
  <c r="T110" i="58"/>
  <c r="AK211" i="58" s="1"/>
  <c r="C107" i="53"/>
  <c r="I110" i="1" s="1"/>
  <c r="N106" i="53"/>
  <c r="H106" i="53"/>
  <c r="T109" i="58"/>
  <c r="AK191" i="58" s="1"/>
  <c r="C106" i="53"/>
  <c r="I109" i="1" s="1"/>
  <c r="N105" i="53"/>
  <c r="H105" i="53"/>
  <c r="T108" i="58"/>
  <c r="AK171" i="58" s="1"/>
  <c r="C105" i="53"/>
  <c r="I108" i="1" s="1"/>
  <c r="N104" i="53"/>
  <c r="H104" i="53"/>
  <c r="T107" i="58"/>
  <c r="AK151" i="58" s="1"/>
  <c r="C104" i="53"/>
  <c r="I107" i="1" s="1"/>
  <c r="N103" i="53"/>
  <c r="H103" i="53"/>
  <c r="T106" i="58"/>
  <c r="AK131" i="58" s="1"/>
  <c r="C103" i="53"/>
  <c r="I106" i="1" s="1"/>
  <c r="N102" i="53"/>
  <c r="H102" i="53"/>
  <c r="T105" i="58"/>
  <c r="AK111" i="58" s="1"/>
  <c r="C102" i="53"/>
  <c r="I105" i="1" s="1"/>
  <c r="N101" i="53"/>
  <c r="H101" i="53"/>
  <c r="T104" i="58"/>
  <c r="AK91" i="58" s="1"/>
  <c r="C101" i="53"/>
  <c r="I104" i="1" s="1"/>
  <c r="N100" i="53"/>
  <c r="H100" i="53"/>
  <c r="T103" i="58"/>
  <c r="AK71" i="58" s="1"/>
  <c r="C100" i="53"/>
  <c r="I103" i="1" s="1"/>
  <c r="N99" i="53"/>
  <c r="H99" i="53"/>
  <c r="T102" i="58"/>
  <c r="AK51" i="58" s="1"/>
  <c r="C99" i="53"/>
  <c r="I102" i="1" s="1"/>
  <c r="N98" i="53"/>
  <c r="H98" i="53"/>
  <c r="D98" i="53"/>
  <c r="T101" i="58" s="1"/>
  <c r="AK31" i="58" s="1"/>
  <c r="C98" i="53"/>
  <c r="I101" i="1" s="1"/>
  <c r="N97" i="53"/>
  <c r="H97" i="53"/>
  <c r="C97" i="53"/>
  <c r="N96" i="53"/>
  <c r="I96" i="53"/>
  <c r="H96" i="53"/>
  <c r="C96" i="53"/>
  <c r="H51" i="53" s="1"/>
  <c r="K93" i="53"/>
  <c r="I93" i="53"/>
  <c r="T94" i="58"/>
  <c r="AK210" i="58" s="1"/>
  <c r="C92" i="53"/>
  <c r="I94" i="1" s="1"/>
  <c r="T93" i="58"/>
  <c r="AK190" i="58" s="1"/>
  <c r="C91" i="53"/>
  <c r="I93" i="1" s="1"/>
  <c r="T92" i="58"/>
  <c r="AK170" i="58" s="1"/>
  <c r="C90" i="53"/>
  <c r="I92" i="1" s="1"/>
  <c r="T91" i="58"/>
  <c r="AK150" i="58" s="1"/>
  <c r="C89" i="53"/>
  <c r="I91" i="1" s="1"/>
  <c r="T90" i="58"/>
  <c r="AK130" i="58" s="1"/>
  <c r="C88" i="53"/>
  <c r="I90" i="1" s="1"/>
  <c r="T89" i="58"/>
  <c r="AK110" i="58" s="1"/>
  <c r="C87" i="53"/>
  <c r="I89" i="1" s="1"/>
  <c r="T88" i="58"/>
  <c r="AK90" i="58" s="1"/>
  <c r="C86" i="53"/>
  <c r="I88" i="1" s="1"/>
  <c r="T87" i="58"/>
  <c r="AK70" i="58" s="1"/>
  <c r="C85" i="53"/>
  <c r="I87" i="1" s="1"/>
  <c r="T86" i="58"/>
  <c r="AK50" i="58" s="1"/>
  <c r="C84" i="53"/>
  <c r="I86" i="1" s="1"/>
  <c r="D83" i="53"/>
  <c r="T85" i="58" s="1"/>
  <c r="C83" i="53"/>
  <c r="I85" i="1" s="1"/>
  <c r="C82" i="53"/>
  <c r="I81" i="53"/>
  <c r="C81" i="53"/>
  <c r="H36" i="53" s="1"/>
  <c r="K78" i="53"/>
  <c r="I78" i="53"/>
  <c r="T78" i="58"/>
  <c r="AK209" i="58" s="1"/>
  <c r="C77" i="53"/>
  <c r="I78" i="1" s="1"/>
  <c r="T77" i="58"/>
  <c r="AK189" i="58" s="1"/>
  <c r="C76" i="53"/>
  <c r="I77" i="1" s="1"/>
  <c r="T76" i="58"/>
  <c r="AK169" i="58" s="1"/>
  <c r="C75" i="53"/>
  <c r="I76" i="1" s="1"/>
  <c r="T75" i="58"/>
  <c r="AK149" i="58" s="1"/>
  <c r="C74" i="53"/>
  <c r="I75" i="1" s="1"/>
  <c r="T74" i="58"/>
  <c r="AK129" i="58" s="1"/>
  <c r="C73" i="53"/>
  <c r="I74" i="1" s="1"/>
  <c r="T73" i="58"/>
  <c r="AK109" i="58" s="1"/>
  <c r="C72" i="53"/>
  <c r="I73" i="1" s="1"/>
  <c r="T72" i="58"/>
  <c r="AK89" i="58" s="1"/>
  <c r="C71" i="53"/>
  <c r="I72" i="1" s="1"/>
  <c r="T71" i="58"/>
  <c r="AK69" i="58" s="1"/>
  <c r="C70" i="53"/>
  <c r="I71" i="1" s="1"/>
  <c r="T70" i="58"/>
  <c r="AK49" i="58" s="1"/>
  <c r="C69" i="53"/>
  <c r="I70" i="1" s="1"/>
  <c r="D68" i="53"/>
  <c r="T69" i="58" s="1"/>
  <c r="C68" i="53"/>
  <c r="I69" i="1" s="1"/>
  <c r="C67" i="53"/>
  <c r="I66" i="53"/>
  <c r="C66" i="53"/>
  <c r="H21" i="53" s="1"/>
  <c r="K63" i="53"/>
  <c r="I63" i="53"/>
  <c r="T62" i="58"/>
  <c r="AK208" i="58" s="1"/>
  <c r="C62" i="53"/>
  <c r="I62" i="1" s="1"/>
  <c r="T61" i="58"/>
  <c r="AK188" i="58" s="1"/>
  <c r="C61" i="53"/>
  <c r="I61" i="1" s="1"/>
  <c r="T60" i="58"/>
  <c r="AK168" i="58" s="1"/>
  <c r="C60" i="53"/>
  <c r="I60" i="1" s="1"/>
  <c r="T59" i="58"/>
  <c r="AK148" i="58" s="1"/>
  <c r="C59" i="53"/>
  <c r="I59" i="1" s="1"/>
  <c r="T58" i="58"/>
  <c r="AK128" i="58" s="1"/>
  <c r="C58" i="53"/>
  <c r="I58" i="1" s="1"/>
  <c r="T57" i="58"/>
  <c r="AK108" i="58" s="1"/>
  <c r="C57" i="53"/>
  <c r="I57" i="1" s="1"/>
  <c r="T56" i="58"/>
  <c r="AK88" i="58" s="1"/>
  <c r="C56" i="53"/>
  <c r="I56" i="1" s="1"/>
  <c r="T55" i="58"/>
  <c r="AK68" i="58" s="1"/>
  <c r="C55" i="53"/>
  <c r="I55" i="1" s="1"/>
  <c r="T54" i="58"/>
  <c r="AK48" i="58" s="1"/>
  <c r="C54" i="53"/>
  <c r="I54" i="1" s="1"/>
  <c r="D53" i="53"/>
  <c r="T53" i="58" s="1"/>
  <c r="C53" i="53"/>
  <c r="I53" i="1" s="1"/>
  <c r="C52" i="53"/>
  <c r="H52" i="53" s="1"/>
  <c r="I51" i="53"/>
  <c r="C51" i="53"/>
  <c r="K48" i="53"/>
  <c r="I48" i="53"/>
  <c r="D47" i="53"/>
  <c r="T46" i="58" s="1"/>
  <c r="AK207" i="58" s="1"/>
  <c r="C47" i="53"/>
  <c r="I46" i="1" s="1"/>
  <c r="D46" i="53"/>
  <c r="T45" i="58" s="1"/>
  <c r="AK187" i="58" s="1"/>
  <c r="C46" i="53"/>
  <c r="I45" i="1" s="1"/>
  <c r="D45" i="53"/>
  <c r="T44" i="58" s="1"/>
  <c r="AK167" i="58" s="1"/>
  <c r="C45" i="53"/>
  <c r="I44" i="1" s="1"/>
  <c r="D44" i="53"/>
  <c r="T43" i="58" s="1"/>
  <c r="AK147" i="58" s="1"/>
  <c r="C44" i="53"/>
  <c r="I43" i="1" s="1"/>
  <c r="D43" i="53"/>
  <c r="T42" i="58" s="1"/>
  <c r="AK127" i="58" s="1"/>
  <c r="C43" i="53"/>
  <c r="I42" i="1" s="1"/>
  <c r="D42" i="53"/>
  <c r="T41" i="58" s="1"/>
  <c r="AK107" i="58" s="1"/>
  <c r="C42" i="53"/>
  <c r="I41" i="1" s="1"/>
  <c r="D41" i="53"/>
  <c r="T40" i="58" s="1"/>
  <c r="AK87" i="58" s="1"/>
  <c r="C41" i="53"/>
  <c r="I40" i="1" s="1"/>
  <c r="D40" i="53"/>
  <c r="T39" i="58" s="1"/>
  <c r="AK67" i="58" s="1"/>
  <c r="C40" i="53"/>
  <c r="I39" i="1" s="1"/>
  <c r="D39" i="53"/>
  <c r="T38" i="58" s="1"/>
  <c r="C39" i="53"/>
  <c r="I38" i="1" s="1"/>
  <c r="D38" i="53"/>
  <c r="T37" i="58" s="1"/>
  <c r="AK27" i="58" s="1"/>
  <c r="C38" i="53"/>
  <c r="I37" i="1" s="1"/>
  <c r="C37" i="53"/>
  <c r="I36" i="53"/>
  <c r="C36" i="53"/>
  <c r="N21" i="53" s="1"/>
  <c r="K33" i="53"/>
  <c r="I33" i="53"/>
  <c r="T30" i="58"/>
  <c r="AK206" i="58" s="1"/>
  <c r="C32" i="53"/>
  <c r="I30" i="1" s="1"/>
  <c r="T29" i="58"/>
  <c r="AK186" i="58" s="1"/>
  <c r="C31" i="53"/>
  <c r="I29" i="1" s="1"/>
  <c r="T28" i="58"/>
  <c r="AK166" i="58" s="1"/>
  <c r="C30" i="53"/>
  <c r="I28" i="1" s="1"/>
  <c r="AK146" i="58"/>
  <c r="C29" i="53"/>
  <c r="I27" i="1" s="1"/>
  <c r="T26" i="58"/>
  <c r="AK126" i="58" s="1"/>
  <c r="C28" i="53"/>
  <c r="I26" i="1" s="1"/>
  <c r="T25" i="58"/>
  <c r="AK106" i="58" s="1"/>
  <c r="C27" i="53"/>
  <c r="I25" i="1" s="1"/>
  <c r="T24" i="58"/>
  <c r="AK86" i="58" s="1"/>
  <c r="C26" i="53"/>
  <c r="I24" i="1" s="1"/>
  <c r="T23" i="58"/>
  <c r="AK66" i="58" s="1"/>
  <c r="C25" i="53"/>
  <c r="I23" i="1" s="1"/>
  <c r="T22" i="58"/>
  <c r="AK46" i="58" s="1"/>
  <c r="C24" i="53"/>
  <c r="I22" i="1" s="1"/>
  <c r="D23" i="53"/>
  <c r="T21" i="58" s="1"/>
  <c r="C23" i="53"/>
  <c r="I21" i="1" s="1"/>
  <c r="C22" i="53"/>
  <c r="H22" i="53" s="1"/>
  <c r="I21" i="53"/>
  <c r="C21" i="53"/>
  <c r="N36" i="53" s="1"/>
  <c r="K18" i="53"/>
  <c r="D183" i="53" s="1"/>
  <c r="I18" i="53"/>
  <c r="T14" i="58"/>
  <c r="AK205" i="58" s="1"/>
  <c r="C17" i="53"/>
  <c r="T13" i="58"/>
  <c r="AK185" i="58" s="1"/>
  <c r="C16" i="53"/>
  <c r="T12" i="58"/>
  <c r="AK165" i="58" s="1"/>
  <c r="C15" i="53"/>
  <c r="C14" i="53"/>
  <c r="T10" i="58"/>
  <c r="AK125" i="58" s="1"/>
  <c r="C13" i="53"/>
  <c r="T9" i="58"/>
  <c r="AK105" i="58" s="1"/>
  <c r="C12" i="53"/>
  <c r="T8" i="58"/>
  <c r="AK85" i="58" s="1"/>
  <c r="C11" i="53"/>
  <c r="T7" i="58"/>
  <c r="AK65" i="58" s="1"/>
  <c r="C10" i="53"/>
  <c r="T6" i="58"/>
  <c r="AK45" i="58" s="1"/>
  <c r="C9" i="53"/>
  <c r="D8" i="53"/>
  <c r="T5" i="58" s="1"/>
  <c r="AK25" i="58" s="1"/>
  <c r="C8" i="53"/>
  <c r="C7" i="53"/>
  <c r="H7" i="53" s="1"/>
  <c r="I6" i="53"/>
  <c r="C6" i="53"/>
  <c r="A6" i="53"/>
  <c r="D303" i="52"/>
  <c r="D302" i="52"/>
  <c r="C302" i="52"/>
  <c r="D301" i="52"/>
  <c r="C301" i="52"/>
  <c r="D300" i="52"/>
  <c r="C300" i="52"/>
  <c r="D299" i="52"/>
  <c r="C299" i="52"/>
  <c r="D298" i="52"/>
  <c r="C298" i="52"/>
  <c r="D297" i="52"/>
  <c r="C297" i="52"/>
  <c r="D296" i="52"/>
  <c r="C296" i="52"/>
  <c r="D295" i="52"/>
  <c r="C295" i="52"/>
  <c r="D294" i="52"/>
  <c r="C294" i="52"/>
  <c r="D293" i="52"/>
  <c r="C293" i="52"/>
  <c r="C292" i="52"/>
  <c r="C291" i="52"/>
  <c r="D288" i="52"/>
  <c r="D287" i="52"/>
  <c r="C287" i="52"/>
  <c r="D286" i="52"/>
  <c r="C286" i="52"/>
  <c r="D285" i="52"/>
  <c r="C285" i="52"/>
  <c r="D284" i="52"/>
  <c r="C284" i="52"/>
  <c r="D283" i="52"/>
  <c r="C283" i="52"/>
  <c r="D282" i="52"/>
  <c r="C282" i="52"/>
  <c r="D281" i="52"/>
  <c r="C281" i="52"/>
  <c r="D280" i="52"/>
  <c r="C280" i="52"/>
  <c r="D279" i="52"/>
  <c r="C279" i="52"/>
  <c r="D278" i="52"/>
  <c r="C278" i="52"/>
  <c r="C277" i="52"/>
  <c r="C276" i="52"/>
  <c r="D273" i="52"/>
  <c r="D272" i="52"/>
  <c r="C272" i="52"/>
  <c r="D271" i="52"/>
  <c r="C271" i="52"/>
  <c r="D270" i="52"/>
  <c r="C270" i="52"/>
  <c r="D269" i="52"/>
  <c r="C269" i="52"/>
  <c r="D268" i="52"/>
  <c r="C268" i="52"/>
  <c r="D267" i="52"/>
  <c r="C267" i="52"/>
  <c r="D266" i="52"/>
  <c r="C266" i="52"/>
  <c r="D265" i="52"/>
  <c r="C265" i="52"/>
  <c r="D264" i="52"/>
  <c r="C264" i="52"/>
  <c r="D263" i="52"/>
  <c r="C263" i="52"/>
  <c r="C262" i="52"/>
  <c r="C261" i="52"/>
  <c r="D258" i="52"/>
  <c r="D257" i="52"/>
  <c r="C257" i="52"/>
  <c r="D256" i="52"/>
  <c r="C256" i="52"/>
  <c r="D255" i="52"/>
  <c r="C255" i="52"/>
  <c r="D254" i="52"/>
  <c r="C254" i="52"/>
  <c r="D253" i="52"/>
  <c r="C253" i="52"/>
  <c r="D252" i="52"/>
  <c r="C252" i="52"/>
  <c r="D251" i="52"/>
  <c r="C251" i="52"/>
  <c r="D250" i="52"/>
  <c r="C250" i="52"/>
  <c r="D249" i="52"/>
  <c r="C249" i="52"/>
  <c r="D248" i="52"/>
  <c r="C248" i="52"/>
  <c r="C247" i="52"/>
  <c r="C246" i="52"/>
  <c r="D243" i="52"/>
  <c r="D242" i="52"/>
  <c r="C242" i="52"/>
  <c r="D241" i="52"/>
  <c r="C241" i="52"/>
  <c r="D240" i="52"/>
  <c r="C240" i="52"/>
  <c r="D239" i="52"/>
  <c r="C239" i="52"/>
  <c r="D238" i="52"/>
  <c r="C238" i="52"/>
  <c r="D237" i="52"/>
  <c r="C237" i="52"/>
  <c r="D236" i="52"/>
  <c r="C236" i="52"/>
  <c r="D235" i="52"/>
  <c r="C235" i="52"/>
  <c r="D234" i="52"/>
  <c r="C234" i="52"/>
  <c r="D233" i="52"/>
  <c r="C233" i="52"/>
  <c r="C232" i="52"/>
  <c r="C231" i="52"/>
  <c r="D228" i="52"/>
  <c r="D227" i="52"/>
  <c r="C227" i="52"/>
  <c r="D226" i="52"/>
  <c r="C226" i="52"/>
  <c r="D225" i="52"/>
  <c r="C225" i="52"/>
  <c r="D224" i="52"/>
  <c r="C224" i="52"/>
  <c r="D223" i="52"/>
  <c r="C223" i="52"/>
  <c r="D222" i="52"/>
  <c r="C222" i="52"/>
  <c r="D221" i="52"/>
  <c r="C221" i="52"/>
  <c r="D220" i="52"/>
  <c r="C220" i="52"/>
  <c r="D219" i="52"/>
  <c r="C219" i="52"/>
  <c r="D218" i="52"/>
  <c r="C218" i="52"/>
  <c r="C217" i="52"/>
  <c r="C216" i="52"/>
  <c r="D213" i="52"/>
  <c r="D212" i="52"/>
  <c r="C212" i="52"/>
  <c r="D211" i="52"/>
  <c r="C211" i="52"/>
  <c r="D210" i="52"/>
  <c r="C210" i="52"/>
  <c r="D209" i="52"/>
  <c r="C209" i="52"/>
  <c r="D208" i="52"/>
  <c r="C208" i="52"/>
  <c r="D207" i="52"/>
  <c r="C207" i="52"/>
  <c r="D206" i="52"/>
  <c r="C206" i="52"/>
  <c r="D205" i="52"/>
  <c r="C205" i="52"/>
  <c r="D204" i="52"/>
  <c r="C204" i="52"/>
  <c r="D203" i="52"/>
  <c r="C203" i="52"/>
  <c r="C202" i="52"/>
  <c r="C201" i="52"/>
  <c r="D198" i="52"/>
  <c r="D197" i="52"/>
  <c r="C197" i="52"/>
  <c r="D196" i="52"/>
  <c r="C196" i="52"/>
  <c r="D195" i="52"/>
  <c r="C195" i="52"/>
  <c r="D194" i="52"/>
  <c r="C194" i="52"/>
  <c r="D193" i="52"/>
  <c r="C193" i="52"/>
  <c r="D192" i="52"/>
  <c r="C192" i="52"/>
  <c r="D191" i="52"/>
  <c r="C191" i="52"/>
  <c r="D190" i="52"/>
  <c r="C190" i="52"/>
  <c r="D189" i="52"/>
  <c r="C189" i="52"/>
  <c r="D188" i="52"/>
  <c r="C188" i="52"/>
  <c r="C187" i="52"/>
  <c r="C186" i="52"/>
  <c r="D182" i="52"/>
  <c r="C182" i="52"/>
  <c r="D181" i="52"/>
  <c r="C181" i="52"/>
  <c r="D180" i="52"/>
  <c r="C180" i="52"/>
  <c r="D179" i="52"/>
  <c r="C179" i="52"/>
  <c r="D178" i="52"/>
  <c r="C178" i="52"/>
  <c r="D177" i="52"/>
  <c r="C177" i="52"/>
  <c r="D176" i="52"/>
  <c r="C176" i="52"/>
  <c r="D175" i="52"/>
  <c r="C175" i="52"/>
  <c r="D174" i="52"/>
  <c r="C174" i="52"/>
  <c r="D173" i="52"/>
  <c r="C173" i="52"/>
  <c r="C172" i="52"/>
  <c r="C171" i="52"/>
  <c r="D167" i="52"/>
  <c r="C167" i="52"/>
  <c r="H174" i="1" s="1"/>
  <c r="D166" i="52"/>
  <c r="C166" i="52"/>
  <c r="H173" i="1" s="1"/>
  <c r="D165" i="52"/>
  <c r="C165" i="52"/>
  <c r="H172" i="1" s="1"/>
  <c r="D164" i="52"/>
  <c r="C164" i="52"/>
  <c r="H171" i="1" s="1"/>
  <c r="D163" i="52"/>
  <c r="C163" i="52"/>
  <c r="H170" i="1" s="1"/>
  <c r="D162" i="52"/>
  <c r="C162" i="52"/>
  <c r="H169" i="1" s="1"/>
  <c r="D161" i="52"/>
  <c r="C161" i="52"/>
  <c r="H168" i="1" s="1"/>
  <c r="D160" i="52"/>
  <c r="C160" i="52"/>
  <c r="H167" i="1" s="1"/>
  <c r="D159" i="52"/>
  <c r="C159" i="52"/>
  <c r="H166" i="1" s="1"/>
  <c r="D158" i="52"/>
  <c r="C158" i="52"/>
  <c r="H165" i="1" s="1"/>
  <c r="C157" i="52"/>
  <c r="C156" i="52"/>
  <c r="K153" i="52"/>
  <c r="I153" i="52"/>
  <c r="N152" i="52"/>
  <c r="H152" i="52"/>
  <c r="D152" i="52"/>
  <c r="C152" i="52"/>
  <c r="H158" i="1" s="1"/>
  <c r="N151" i="52"/>
  <c r="H151" i="52"/>
  <c r="D151" i="52"/>
  <c r="C151" i="52"/>
  <c r="H157" i="1" s="1"/>
  <c r="N150" i="52"/>
  <c r="H150" i="52"/>
  <c r="D150" i="52"/>
  <c r="C150" i="52"/>
  <c r="H156" i="1" s="1"/>
  <c r="N149" i="52"/>
  <c r="H149" i="52"/>
  <c r="D149" i="52"/>
  <c r="C149" i="52"/>
  <c r="H155" i="1" s="1"/>
  <c r="N148" i="52"/>
  <c r="H148" i="52"/>
  <c r="D148" i="52"/>
  <c r="C148" i="52"/>
  <c r="H154" i="1" s="1"/>
  <c r="N147" i="52"/>
  <c r="H147" i="52"/>
  <c r="D147" i="52"/>
  <c r="C147" i="52"/>
  <c r="H153" i="1" s="1"/>
  <c r="N146" i="52"/>
  <c r="H146" i="52"/>
  <c r="D146" i="52"/>
  <c r="C146" i="52"/>
  <c r="H152" i="1" s="1"/>
  <c r="N145" i="52"/>
  <c r="H145" i="52"/>
  <c r="D145" i="52"/>
  <c r="C145" i="52"/>
  <c r="H151" i="1" s="1"/>
  <c r="N144" i="52"/>
  <c r="H144" i="52"/>
  <c r="D144" i="52"/>
  <c r="C144" i="52"/>
  <c r="H150" i="1" s="1"/>
  <c r="N143" i="52"/>
  <c r="H143" i="52"/>
  <c r="D143" i="52"/>
  <c r="C143" i="52"/>
  <c r="H149" i="1" s="1"/>
  <c r="N142" i="52"/>
  <c r="H142" i="52"/>
  <c r="C142" i="52"/>
  <c r="N141" i="52"/>
  <c r="I141" i="52"/>
  <c r="H141" i="52"/>
  <c r="C141" i="52"/>
  <c r="K138" i="52"/>
  <c r="I138" i="52"/>
  <c r="N137" i="52"/>
  <c r="H137" i="52"/>
  <c r="D137" i="52"/>
  <c r="C137" i="52"/>
  <c r="H142" i="1" s="1"/>
  <c r="N136" i="52"/>
  <c r="H136" i="52"/>
  <c r="D136" i="52"/>
  <c r="C136" i="52"/>
  <c r="H141" i="1" s="1"/>
  <c r="N135" i="52"/>
  <c r="H135" i="52"/>
  <c r="D135" i="52"/>
  <c r="C135" i="52"/>
  <c r="H140" i="1" s="1"/>
  <c r="N134" i="52"/>
  <c r="H134" i="52"/>
  <c r="D134" i="52"/>
  <c r="C134" i="52"/>
  <c r="H139" i="1" s="1"/>
  <c r="N133" i="52"/>
  <c r="H133" i="52"/>
  <c r="D133" i="52"/>
  <c r="C133" i="52"/>
  <c r="H138" i="1" s="1"/>
  <c r="N132" i="52"/>
  <c r="H132" i="52"/>
  <c r="D132" i="52"/>
  <c r="C132" i="52"/>
  <c r="H137" i="1" s="1"/>
  <c r="N131" i="52"/>
  <c r="H131" i="52"/>
  <c r="D131" i="52"/>
  <c r="C131" i="52"/>
  <c r="H136" i="1" s="1"/>
  <c r="N130" i="52"/>
  <c r="H130" i="52"/>
  <c r="D130" i="52"/>
  <c r="C130" i="52"/>
  <c r="H135" i="1" s="1"/>
  <c r="N129" i="52"/>
  <c r="H129" i="52"/>
  <c r="D129" i="52"/>
  <c r="C129" i="52"/>
  <c r="H134" i="1" s="1"/>
  <c r="N128" i="52"/>
  <c r="H128" i="52"/>
  <c r="D128" i="52"/>
  <c r="C128" i="52"/>
  <c r="H133" i="1" s="1"/>
  <c r="N127" i="52"/>
  <c r="H127" i="52"/>
  <c r="C127" i="52"/>
  <c r="N126" i="52"/>
  <c r="I126" i="52"/>
  <c r="H126" i="52"/>
  <c r="C126" i="52"/>
  <c r="K123" i="52"/>
  <c r="I123" i="52"/>
  <c r="N122" i="52"/>
  <c r="H122" i="52"/>
  <c r="D122" i="52"/>
  <c r="C122" i="52"/>
  <c r="H126" i="1" s="1"/>
  <c r="N121" i="52"/>
  <c r="H121" i="52"/>
  <c r="D121" i="52"/>
  <c r="C121" i="52"/>
  <c r="H125" i="1" s="1"/>
  <c r="N120" i="52"/>
  <c r="H120" i="52"/>
  <c r="D120" i="52"/>
  <c r="C120" i="52"/>
  <c r="H124" i="1" s="1"/>
  <c r="N119" i="52"/>
  <c r="H119" i="52"/>
  <c r="D119" i="52"/>
  <c r="C119" i="52"/>
  <c r="H123" i="1" s="1"/>
  <c r="N118" i="52"/>
  <c r="H118" i="52"/>
  <c r="D118" i="52"/>
  <c r="C118" i="52"/>
  <c r="H122" i="1" s="1"/>
  <c r="N117" i="52"/>
  <c r="H117" i="52"/>
  <c r="D117" i="52"/>
  <c r="C117" i="52"/>
  <c r="H121" i="1" s="1"/>
  <c r="N116" i="52"/>
  <c r="H116" i="52"/>
  <c r="D116" i="52"/>
  <c r="C116" i="52"/>
  <c r="H120" i="1" s="1"/>
  <c r="N115" i="52"/>
  <c r="H115" i="52"/>
  <c r="D115" i="52"/>
  <c r="C115" i="52"/>
  <c r="H119" i="1" s="1"/>
  <c r="N114" i="52"/>
  <c r="H114" i="52"/>
  <c r="D114" i="52"/>
  <c r="C114" i="52"/>
  <c r="H118" i="1" s="1"/>
  <c r="N113" i="52"/>
  <c r="H113" i="52"/>
  <c r="D113" i="52"/>
  <c r="C113" i="52"/>
  <c r="H117" i="1" s="1"/>
  <c r="N112" i="52"/>
  <c r="H112" i="52"/>
  <c r="C112" i="52"/>
  <c r="N111" i="52"/>
  <c r="I111" i="52"/>
  <c r="H111" i="52"/>
  <c r="C111" i="52"/>
  <c r="N21" i="52" s="1"/>
  <c r="K108" i="52"/>
  <c r="I108" i="52"/>
  <c r="N107" i="52"/>
  <c r="H107" i="52"/>
  <c r="D107" i="52"/>
  <c r="C107" i="52"/>
  <c r="H110" i="1" s="1"/>
  <c r="N106" i="52"/>
  <c r="H106" i="52"/>
  <c r="D106" i="52"/>
  <c r="C106" i="52"/>
  <c r="H109" i="1" s="1"/>
  <c r="N105" i="52"/>
  <c r="H105" i="52"/>
  <c r="D105" i="52"/>
  <c r="C105" i="52"/>
  <c r="H108" i="1" s="1"/>
  <c r="N104" i="52"/>
  <c r="H104" i="52"/>
  <c r="D104" i="52"/>
  <c r="C104" i="52"/>
  <c r="H107" i="1" s="1"/>
  <c r="N103" i="52"/>
  <c r="H103" i="52"/>
  <c r="D103" i="52"/>
  <c r="C103" i="52"/>
  <c r="H106" i="1" s="1"/>
  <c r="N102" i="52"/>
  <c r="H102" i="52"/>
  <c r="D102" i="52"/>
  <c r="C102" i="52"/>
  <c r="H105" i="1" s="1"/>
  <c r="N101" i="52"/>
  <c r="H101" i="52"/>
  <c r="D101" i="52"/>
  <c r="C101" i="52"/>
  <c r="H104" i="1" s="1"/>
  <c r="N100" i="52"/>
  <c r="H100" i="52"/>
  <c r="D100" i="52"/>
  <c r="C100" i="52"/>
  <c r="H103" i="1" s="1"/>
  <c r="N99" i="52"/>
  <c r="H99" i="52"/>
  <c r="D99" i="52"/>
  <c r="C99" i="52"/>
  <c r="H102" i="1" s="1"/>
  <c r="N98" i="52"/>
  <c r="H98" i="52"/>
  <c r="D98" i="52"/>
  <c r="C98" i="52"/>
  <c r="H101" i="1" s="1"/>
  <c r="N97" i="52"/>
  <c r="H97" i="52"/>
  <c r="C97" i="52"/>
  <c r="N96" i="52"/>
  <c r="I96" i="52"/>
  <c r="H96" i="52"/>
  <c r="C96" i="52"/>
  <c r="K93" i="52"/>
  <c r="I93" i="52"/>
  <c r="D92" i="52"/>
  <c r="C92" i="52"/>
  <c r="H94" i="1" s="1"/>
  <c r="D91" i="52"/>
  <c r="C91" i="52"/>
  <c r="H93" i="1" s="1"/>
  <c r="D90" i="52"/>
  <c r="C90" i="52"/>
  <c r="H92" i="1" s="1"/>
  <c r="D89" i="52"/>
  <c r="C89" i="52"/>
  <c r="H91" i="1" s="1"/>
  <c r="D88" i="52"/>
  <c r="C88" i="52"/>
  <c r="H90" i="1" s="1"/>
  <c r="D87" i="52"/>
  <c r="C87" i="52"/>
  <c r="H89" i="1" s="1"/>
  <c r="D86" i="52"/>
  <c r="C86" i="52"/>
  <c r="H88" i="1" s="1"/>
  <c r="D85" i="52"/>
  <c r="C85" i="52"/>
  <c r="H87" i="1" s="1"/>
  <c r="D84" i="52"/>
  <c r="C84" i="52"/>
  <c r="H86" i="1" s="1"/>
  <c r="D83" i="52"/>
  <c r="C83" i="52"/>
  <c r="H85" i="1" s="1"/>
  <c r="C82" i="52"/>
  <c r="I81" i="52"/>
  <c r="C81" i="52"/>
  <c r="K78" i="52"/>
  <c r="I78" i="52"/>
  <c r="D77" i="52"/>
  <c r="C77" i="52"/>
  <c r="H78" i="1" s="1"/>
  <c r="D76" i="52"/>
  <c r="C76" i="52"/>
  <c r="H77" i="1" s="1"/>
  <c r="D75" i="52"/>
  <c r="C75" i="52"/>
  <c r="H76" i="1" s="1"/>
  <c r="D74" i="52"/>
  <c r="C74" i="52"/>
  <c r="H75" i="1" s="1"/>
  <c r="D73" i="52"/>
  <c r="C73" i="52"/>
  <c r="H74" i="1" s="1"/>
  <c r="D72" i="52"/>
  <c r="C72" i="52"/>
  <c r="H73" i="1" s="1"/>
  <c r="D71" i="52"/>
  <c r="C71" i="52"/>
  <c r="H72" i="1" s="1"/>
  <c r="D70" i="52"/>
  <c r="C70" i="52"/>
  <c r="H71" i="1" s="1"/>
  <c r="D69" i="52"/>
  <c r="C69" i="52"/>
  <c r="H70" i="1" s="1"/>
  <c r="D68" i="52"/>
  <c r="C68" i="52"/>
  <c r="H69" i="1" s="1"/>
  <c r="C67" i="52"/>
  <c r="N67" i="52" s="1"/>
  <c r="I66" i="52"/>
  <c r="C66" i="52"/>
  <c r="N66" i="52" s="1"/>
  <c r="K63" i="52"/>
  <c r="I63" i="52"/>
  <c r="S62" i="58"/>
  <c r="AJ208" i="58" s="1"/>
  <c r="C62" i="52"/>
  <c r="H62" i="1" s="1"/>
  <c r="S61" i="58"/>
  <c r="AJ188" i="58" s="1"/>
  <c r="C61" i="52"/>
  <c r="H61" i="1" s="1"/>
  <c r="S60" i="58"/>
  <c r="AJ168" i="58" s="1"/>
  <c r="C60" i="52"/>
  <c r="H60" i="1" s="1"/>
  <c r="C59" i="52"/>
  <c r="H59" i="1" s="1"/>
  <c r="C58" i="52"/>
  <c r="H58" i="1" s="1"/>
  <c r="C57" i="52"/>
  <c r="H57" i="1" s="1"/>
  <c r="C56" i="52"/>
  <c r="H56" i="1" s="1"/>
  <c r="C55" i="52"/>
  <c r="H55" i="1" s="1"/>
  <c r="C54" i="52"/>
  <c r="H54" i="1" s="1"/>
  <c r="D53" i="52"/>
  <c r="C53" i="52"/>
  <c r="H53" i="1" s="1"/>
  <c r="C52" i="52"/>
  <c r="I51" i="52"/>
  <c r="C51" i="52"/>
  <c r="N81" i="52" s="1"/>
  <c r="K48" i="52"/>
  <c r="I48" i="52"/>
  <c r="S46" i="58"/>
  <c r="AJ207" i="58" s="1"/>
  <c r="C47" i="52"/>
  <c r="H46" i="1" s="1"/>
  <c r="S45" i="58"/>
  <c r="AJ187" i="58" s="1"/>
  <c r="C46" i="52"/>
  <c r="H45" i="1" s="1"/>
  <c r="S44" i="58"/>
  <c r="AJ167" i="58" s="1"/>
  <c r="C45" i="52"/>
  <c r="H44" i="1" s="1"/>
  <c r="S43" i="58"/>
  <c r="AJ147" i="58" s="1"/>
  <c r="C44" i="52"/>
  <c r="H43" i="1" s="1"/>
  <c r="S42" i="58"/>
  <c r="AJ127" i="58" s="1"/>
  <c r="C43" i="52"/>
  <c r="H42" i="1" s="1"/>
  <c r="S41" i="58"/>
  <c r="AJ107" i="58" s="1"/>
  <c r="C42" i="52"/>
  <c r="H41" i="1" s="1"/>
  <c r="S40" i="58"/>
  <c r="AJ87" i="58" s="1"/>
  <c r="C41" i="52"/>
  <c r="H40" i="1" s="1"/>
  <c r="S39" i="58"/>
  <c r="AJ67" i="58" s="1"/>
  <c r="C40" i="52"/>
  <c r="H39" i="1" s="1"/>
  <c r="S38" i="58"/>
  <c r="AJ47" i="58" s="1"/>
  <c r="C39" i="52"/>
  <c r="H38" i="1" s="1"/>
  <c r="D38" i="52"/>
  <c r="C38" i="52"/>
  <c r="H37" i="1" s="1"/>
  <c r="C37" i="52"/>
  <c r="H37" i="52" s="1"/>
  <c r="I36" i="52"/>
  <c r="C36" i="52"/>
  <c r="H81" i="52" s="1"/>
  <c r="K33" i="52"/>
  <c r="D168" i="52" s="1"/>
  <c r="I33" i="52"/>
  <c r="S30" i="58"/>
  <c r="AJ206" i="58" s="1"/>
  <c r="C32" i="52"/>
  <c r="H30" i="1" s="1"/>
  <c r="S29" i="58"/>
  <c r="AJ186" i="58" s="1"/>
  <c r="C31" i="52"/>
  <c r="H29" i="1" s="1"/>
  <c r="S28" i="58"/>
  <c r="AJ166" i="58" s="1"/>
  <c r="C30" i="52"/>
  <c r="H28" i="1" s="1"/>
  <c r="S27" i="58"/>
  <c r="AJ146" i="58" s="1"/>
  <c r="C29" i="52"/>
  <c r="H27" i="1" s="1"/>
  <c r="S26" i="58"/>
  <c r="AJ126" i="58" s="1"/>
  <c r="C28" i="52"/>
  <c r="H26" i="1" s="1"/>
  <c r="S25" i="58"/>
  <c r="AJ106" i="58" s="1"/>
  <c r="C27" i="52"/>
  <c r="H25" i="1" s="1"/>
  <c r="S24" i="58"/>
  <c r="AJ86" i="58" s="1"/>
  <c r="C26" i="52"/>
  <c r="H24" i="1" s="1"/>
  <c r="S23" i="58"/>
  <c r="AJ66" i="58" s="1"/>
  <c r="C25" i="52"/>
  <c r="H23" i="1" s="1"/>
  <c r="S22" i="58"/>
  <c r="AJ46" i="58" s="1"/>
  <c r="C24" i="52"/>
  <c r="H22" i="1" s="1"/>
  <c r="D23" i="52"/>
  <c r="S21" i="58" s="1"/>
  <c r="AJ26" i="58" s="1"/>
  <c r="C23" i="52"/>
  <c r="H21" i="1" s="1"/>
  <c r="C22" i="52"/>
  <c r="I21" i="52"/>
  <c r="C21" i="52"/>
  <c r="H66" i="52" s="1"/>
  <c r="K18" i="52"/>
  <c r="D183" i="52" s="1"/>
  <c r="I18" i="52"/>
  <c r="S14" i="58"/>
  <c r="AJ205" i="58" s="1"/>
  <c r="C17" i="52"/>
  <c r="S13" i="58"/>
  <c r="AJ185" i="58" s="1"/>
  <c r="C16" i="52"/>
  <c r="S12" i="58"/>
  <c r="AJ165" i="58" s="1"/>
  <c r="C15" i="52"/>
  <c r="S11" i="58"/>
  <c r="AJ145" i="58" s="1"/>
  <c r="C14" i="52"/>
  <c r="S10" i="58"/>
  <c r="AJ125" i="58" s="1"/>
  <c r="C13" i="52"/>
  <c r="S9" i="58"/>
  <c r="AJ105" i="58" s="1"/>
  <c r="C12" i="52"/>
  <c r="S8" i="58"/>
  <c r="AJ85" i="58" s="1"/>
  <c r="C11" i="52"/>
  <c r="S7" i="58"/>
  <c r="AJ65" i="58" s="1"/>
  <c r="C10" i="52"/>
  <c r="S6" i="58"/>
  <c r="AJ45" i="58" s="1"/>
  <c r="C9" i="52"/>
  <c r="D8" i="52"/>
  <c r="S5" i="58" s="1"/>
  <c r="C8" i="52"/>
  <c r="N7" i="52"/>
  <c r="C7" i="52"/>
  <c r="I6" i="52"/>
  <c r="C6" i="52"/>
  <c r="A6" i="52"/>
  <c r="D303" i="51"/>
  <c r="D302" i="51"/>
  <c r="C302" i="51"/>
  <c r="D301" i="51"/>
  <c r="C301" i="51"/>
  <c r="D300" i="51"/>
  <c r="C300" i="51"/>
  <c r="D299" i="51"/>
  <c r="C299" i="51"/>
  <c r="D298" i="51"/>
  <c r="C298" i="51"/>
  <c r="D297" i="51"/>
  <c r="C297" i="51"/>
  <c r="D296" i="51"/>
  <c r="C296" i="51"/>
  <c r="D295" i="51"/>
  <c r="C295" i="51"/>
  <c r="D294" i="51"/>
  <c r="C294" i="51"/>
  <c r="D293" i="51"/>
  <c r="C293" i="51"/>
  <c r="C292" i="51"/>
  <c r="C291" i="51"/>
  <c r="D288" i="51"/>
  <c r="D287" i="51"/>
  <c r="C287" i="51"/>
  <c r="D286" i="51"/>
  <c r="C286" i="51"/>
  <c r="D285" i="51"/>
  <c r="C285" i="51"/>
  <c r="D284" i="51"/>
  <c r="C284" i="51"/>
  <c r="D283" i="51"/>
  <c r="C283" i="51"/>
  <c r="D282" i="51"/>
  <c r="C282" i="51"/>
  <c r="D281" i="51"/>
  <c r="C281" i="51"/>
  <c r="D280" i="51"/>
  <c r="C280" i="51"/>
  <c r="D279" i="51"/>
  <c r="C279" i="51"/>
  <c r="D278" i="51"/>
  <c r="C278" i="51"/>
  <c r="C277" i="51"/>
  <c r="C276" i="51"/>
  <c r="D273" i="51"/>
  <c r="D272" i="51"/>
  <c r="C272" i="51"/>
  <c r="D271" i="51"/>
  <c r="C271" i="51"/>
  <c r="D270" i="51"/>
  <c r="C270" i="51"/>
  <c r="D269" i="51"/>
  <c r="C269" i="51"/>
  <c r="D268" i="51"/>
  <c r="C268" i="51"/>
  <c r="D267" i="51"/>
  <c r="C267" i="51"/>
  <c r="D266" i="51"/>
  <c r="C266" i="51"/>
  <c r="D265" i="51"/>
  <c r="C265" i="51"/>
  <c r="D264" i="51"/>
  <c r="C264" i="51"/>
  <c r="D263" i="51"/>
  <c r="C263" i="51"/>
  <c r="C262" i="51"/>
  <c r="C261" i="51"/>
  <c r="D258" i="51"/>
  <c r="D257" i="51"/>
  <c r="C257" i="51"/>
  <c r="D256" i="51"/>
  <c r="C256" i="51"/>
  <c r="D255" i="51"/>
  <c r="C255" i="51"/>
  <c r="D254" i="51"/>
  <c r="C254" i="51"/>
  <c r="D253" i="51"/>
  <c r="C253" i="51"/>
  <c r="D252" i="51"/>
  <c r="C252" i="51"/>
  <c r="D251" i="51"/>
  <c r="C251" i="51"/>
  <c r="D250" i="51"/>
  <c r="C250" i="51"/>
  <c r="D249" i="51"/>
  <c r="C249" i="51"/>
  <c r="D248" i="51"/>
  <c r="C248" i="51"/>
  <c r="C247" i="51"/>
  <c r="C246" i="51"/>
  <c r="D243" i="51"/>
  <c r="D242" i="51"/>
  <c r="C242" i="51"/>
  <c r="D241" i="51"/>
  <c r="C241" i="51"/>
  <c r="D240" i="51"/>
  <c r="C240" i="51"/>
  <c r="D239" i="51"/>
  <c r="C239" i="51"/>
  <c r="D238" i="51"/>
  <c r="C238" i="51"/>
  <c r="D237" i="51"/>
  <c r="C237" i="51"/>
  <c r="D236" i="51"/>
  <c r="C236" i="51"/>
  <c r="D235" i="51"/>
  <c r="C235" i="51"/>
  <c r="D234" i="51"/>
  <c r="C234" i="51"/>
  <c r="D233" i="51"/>
  <c r="C233" i="51"/>
  <c r="C232" i="51"/>
  <c r="C231" i="51"/>
  <c r="D228" i="51"/>
  <c r="D227" i="51"/>
  <c r="C227" i="51"/>
  <c r="D226" i="51"/>
  <c r="C226" i="51"/>
  <c r="D225" i="51"/>
  <c r="C225" i="51"/>
  <c r="D224" i="51"/>
  <c r="C224" i="51"/>
  <c r="D223" i="51"/>
  <c r="C223" i="51"/>
  <c r="D222" i="51"/>
  <c r="C222" i="51"/>
  <c r="D221" i="51"/>
  <c r="C221" i="51"/>
  <c r="D220" i="51"/>
  <c r="C220" i="51"/>
  <c r="D219" i="51"/>
  <c r="C219" i="51"/>
  <c r="D218" i="51"/>
  <c r="C218" i="51"/>
  <c r="C217" i="51"/>
  <c r="C216" i="51"/>
  <c r="D213" i="51"/>
  <c r="D212" i="51"/>
  <c r="C212" i="51"/>
  <c r="D211" i="51"/>
  <c r="C211" i="51"/>
  <c r="D210" i="51"/>
  <c r="C210" i="51"/>
  <c r="D209" i="51"/>
  <c r="C209" i="51"/>
  <c r="D208" i="51"/>
  <c r="C208" i="51"/>
  <c r="D207" i="51"/>
  <c r="C207" i="51"/>
  <c r="D206" i="51"/>
  <c r="C206" i="51"/>
  <c r="D205" i="51"/>
  <c r="C205" i="51"/>
  <c r="D204" i="51"/>
  <c r="C204" i="51"/>
  <c r="D203" i="51"/>
  <c r="C203" i="51"/>
  <c r="C202" i="51"/>
  <c r="C201" i="51"/>
  <c r="D198" i="51"/>
  <c r="D197" i="51"/>
  <c r="C197" i="51"/>
  <c r="D196" i="51"/>
  <c r="C196" i="51"/>
  <c r="D195" i="51"/>
  <c r="C195" i="51"/>
  <c r="D194" i="51"/>
  <c r="C194" i="51"/>
  <c r="D193" i="51"/>
  <c r="C193" i="51"/>
  <c r="D192" i="51"/>
  <c r="C192" i="51"/>
  <c r="D191" i="51"/>
  <c r="C191" i="51"/>
  <c r="D190" i="51"/>
  <c r="C190" i="51"/>
  <c r="D189" i="51"/>
  <c r="C189" i="51"/>
  <c r="D188" i="51"/>
  <c r="C188" i="51"/>
  <c r="C187" i="51"/>
  <c r="C186" i="51"/>
  <c r="D182" i="51"/>
  <c r="R190" i="58" s="1"/>
  <c r="AI216" i="58" s="1"/>
  <c r="C182" i="51"/>
  <c r="D181" i="51"/>
  <c r="R189" i="58" s="1"/>
  <c r="AI196" i="58" s="1"/>
  <c r="C181" i="51"/>
  <c r="D180" i="51"/>
  <c r="R188" i="58" s="1"/>
  <c r="AI176" i="58" s="1"/>
  <c r="C180" i="51"/>
  <c r="D179" i="51"/>
  <c r="R187" i="58" s="1"/>
  <c r="AI156" i="58" s="1"/>
  <c r="C179" i="51"/>
  <c r="D178" i="51"/>
  <c r="R186" i="58" s="1"/>
  <c r="AI136" i="58" s="1"/>
  <c r="C178" i="51"/>
  <c r="D177" i="51"/>
  <c r="R185" i="58" s="1"/>
  <c r="AI116" i="58" s="1"/>
  <c r="C177" i="51"/>
  <c r="D176" i="51"/>
  <c r="R184" i="58" s="1"/>
  <c r="AI96" i="58" s="1"/>
  <c r="C176" i="51"/>
  <c r="D175" i="51"/>
  <c r="R183" i="58" s="1"/>
  <c r="AI76" i="58" s="1"/>
  <c r="C175" i="51"/>
  <c r="D174" i="51"/>
  <c r="R182" i="58" s="1"/>
  <c r="AI56" i="58" s="1"/>
  <c r="C174" i="51"/>
  <c r="D173" i="51"/>
  <c r="R181" i="58" s="1"/>
  <c r="C173" i="51"/>
  <c r="C172" i="51"/>
  <c r="C171" i="51"/>
  <c r="D167" i="51"/>
  <c r="R174" i="58" s="1"/>
  <c r="AI215" i="58" s="1"/>
  <c r="C167" i="51"/>
  <c r="G174" i="1" s="1"/>
  <c r="D166" i="51"/>
  <c r="R173" i="58" s="1"/>
  <c r="AI195" i="58" s="1"/>
  <c r="C166" i="51"/>
  <c r="G173" i="1" s="1"/>
  <c r="D165" i="51"/>
  <c r="R172" i="58" s="1"/>
  <c r="AI175" i="58" s="1"/>
  <c r="C165" i="51"/>
  <c r="G172" i="1" s="1"/>
  <c r="D164" i="51"/>
  <c r="R171" i="58" s="1"/>
  <c r="AI155" i="58" s="1"/>
  <c r="C164" i="51"/>
  <c r="G171" i="1" s="1"/>
  <c r="D163" i="51"/>
  <c r="R170" i="58" s="1"/>
  <c r="AI135" i="58" s="1"/>
  <c r="C163" i="51"/>
  <c r="G170" i="1" s="1"/>
  <c r="D162" i="51"/>
  <c r="R169" i="58" s="1"/>
  <c r="AI115" i="58" s="1"/>
  <c r="C162" i="51"/>
  <c r="G169" i="1" s="1"/>
  <c r="D161" i="51"/>
  <c r="R168" i="58" s="1"/>
  <c r="AI95" i="58" s="1"/>
  <c r="C161" i="51"/>
  <c r="G168" i="1" s="1"/>
  <c r="D160" i="51"/>
  <c r="R167" i="58" s="1"/>
  <c r="AI75" i="58" s="1"/>
  <c r="C160" i="51"/>
  <c r="G167" i="1" s="1"/>
  <c r="D159" i="51"/>
  <c r="R166" i="58" s="1"/>
  <c r="AI55" i="58" s="1"/>
  <c r="C159" i="51"/>
  <c r="G166" i="1" s="1"/>
  <c r="D158" i="51"/>
  <c r="R165" i="58" s="1"/>
  <c r="C158" i="51"/>
  <c r="G165" i="1" s="1"/>
  <c r="C157" i="51"/>
  <c r="C156" i="51"/>
  <c r="N51" i="51" s="1"/>
  <c r="K153" i="51"/>
  <c r="I153" i="51"/>
  <c r="N152" i="51"/>
  <c r="H152" i="51"/>
  <c r="D152" i="51"/>
  <c r="R158" i="58" s="1"/>
  <c r="AI214" i="58" s="1"/>
  <c r="C152" i="51"/>
  <c r="G158" i="1" s="1"/>
  <c r="N151" i="51"/>
  <c r="H151" i="51"/>
  <c r="D151" i="51"/>
  <c r="R157" i="58" s="1"/>
  <c r="AI194" i="58" s="1"/>
  <c r="C151" i="51"/>
  <c r="G157" i="1" s="1"/>
  <c r="N150" i="51"/>
  <c r="H150" i="51"/>
  <c r="D150" i="51"/>
  <c r="R156" i="58" s="1"/>
  <c r="AI174" i="58" s="1"/>
  <c r="C150" i="51"/>
  <c r="G156" i="1" s="1"/>
  <c r="N149" i="51"/>
  <c r="H149" i="51"/>
  <c r="D149" i="51"/>
  <c r="R155" i="58" s="1"/>
  <c r="AI154" i="58" s="1"/>
  <c r="C149" i="51"/>
  <c r="G155" i="1" s="1"/>
  <c r="N148" i="51"/>
  <c r="H148" i="51"/>
  <c r="D148" i="51"/>
  <c r="R154" i="58" s="1"/>
  <c r="AI134" i="58" s="1"/>
  <c r="C148" i="51"/>
  <c r="G154" i="1" s="1"/>
  <c r="N147" i="51"/>
  <c r="H147" i="51"/>
  <c r="D147" i="51"/>
  <c r="R153" i="58" s="1"/>
  <c r="AI114" i="58" s="1"/>
  <c r="C147" i="51"/>
  <c r="G153" i="1" s="1"/>
  <c r="N146" i="51"/>
  <c r="H146" i="51"/>
  <c r="D146" i="51"/>
  <c r="R152" i="58" s="1"/>
  <c r="AI94" i="58" s="1"/>
  <c r="C146" i="51"/>
  <c r="G152" i="1" s="1"/>
  <c r="N145" i="51"/>
  <c r="H145" i="51"/>
  <c r="D145" i="51"/>
  <c r="R151" i="58" s="1"/>
  <c r="AI74" i="58" s="1"/>
  <c r="C145" i="51"/>
  <c r="G151" i="1" s="1"/>
  <c r="N144" i="51"/>
  <c r="H144" i="51"/>
  <c r="D144" i="51"/>
  <c r="R150" i="58" s="1"/>
  <c r="AI54" i="58" s="1"/>
  <c r="C144" i="51"/>
  <c r="G150" i="1" s="1"/>
  <c r="N143" i="51"/>
  <c r="H143" i="51"/>
  <c r="D143" i="51"/>
  <c r="R149" i="58" s="1"/>
  <c r="R160" i="58" s="1"/>
  <c r="C143" i="51"/>
  <c r="G149" i="1" s="1"/>
  <c r="N142" i="51"/>
  <c r="H142" i="51"/>
  <c r="C142" i="51"/>
  <c r="N141" i="51"/>
  <c r="I141" i="51"/>
  <c r="H141" i="51"/>
  <c r="C141" i="51"/>
  <c r="N66" i="51" s="1"/>
  <c r="K138" i="51"/>
  <c r="I138" i="51"/>
  <c r="N137" i="51"/>
  <c r="H137" i="51"/>
  <c r="D137" i="51"/>
  <c r="R142" i="58" s="1"/>
  <c r="AI213" i="58" s="1"/>
  <c r="C137" i="51"/>
  <c r="G142" i="1" s="1"/>
  <c r="N136" i="51"/>
  <c r="H136" i="51"/>
  <c r="D136" i="51"/>
  <c r="R141" i="58" s="1"/>
  <c r="AI193" i="58" s="1"/>
  <c r="C136" i="51"/>
  <c r="G141" i="1" s="1"/>
  <c r="N135" i="51"/>
  <c r="H135" i="51"/>
  <c r="D135" i="51"/>
  <c r="R140" i="58" s="1"/>
  <c r="AI173" i="58" s="1"/>
  <c r="C135" i="51"/>
  <c r="G140" i="1" s="1"/>
  <c r="N134" i="51"/>
  <c r="H134" i="51"/>
  <c r="D134" i="51"/>
  <c r="R139" i="58" s="1"/>
  <c r="AI153" i="58" s="1"/>
  <c r="C134" i="51"/>
  <c r="G139" i="1" s="1"/>
  <c r="N133" i="51"/>
  <c r="H133" i="51"/>
  <c r="D133" i="51"/>
  <c r="R138" i="58" s="1"/>
  <c r="AI133" i="58" s="1"/>
  <c r="C133" i="51"/>
  <c r="G138" i="1" s="1"/>
  <c r="N132" i="51"/>
  <c r="H132" i="51"/>
  <c r="D132" i="51"/>
  <c r="R137" i="58" s="1"/>
  <c r="AI113" i="58" s="1"/>
  <c r="C132" i="51"/>
  <c r="G137" i="1" s="1"/>
  <c r="N131" i="51"/>
  <c r="H131" i="51"/>
  <c r="D131" i="51"/>
  <c r="R136" i="58" s="1"/>
  <c r="AI93" i="58" s="1"/>
  <c r="C131" i="51"/>
  <c r="G136" i="1" s="1"/>
  <c r="N130" i="51"/>
  <c r="H130" i="51"/>
  <c r="D130" i="51"/>
  <c r="R135" i="58" s="1"/>
  <c r="AI73" i="58" s="1"/>
  <c r="C130" i="51"/>
  <c r="G135" i="1" s="1"/>
  <c r="N129" i="51"/>
  <c r="H129" i="51"/>
  <c r="D129" i="51"/>
  <c r="R134" i="58" s="1"/>
  <c r="AI53" i="58" s="1"/>
  <c r="C129" i="51"/>
  <c r="G134" i="1" s="1"/>
  <c r="N128" i="51"/>
  <c r="H128" i="51"/>
  <c r="D128" i="51"/>
  <c r="R133" i="58" s="1"/>
  <c r="C128" i="51"/>
  <c r="G133" i="1" s="1"/>
  <c r="N127" i="51"/>
  <c r="H127" i="51"/>
  <c r="C127" i="51"/>
  <c r="N52" i="51" s="1"/>
  <c r="N126" i="51"/>
  <c r="I126" i="51"/>
  <c r="H126" i="51"/>
  <c r="C126" i="51"/>
  <c r="N81" i="51" s="1"/>
  <c r="K123" i="51"/>
  <c r="I123" i="51"/>
  <c r="N122" i="51"/>
  <c r="H122" i="51"/>
  <c r="D122" i="51"/>
  <c r="R126" i="58" s="1"/>
  <c r="AI212" i="58" s="1"/>
  <c r="C122" i="51"/>
  <c r="G126" i="1" s="1"/>
  <c r="N121" i="51"/>
  <c r="H121" i="51"/>
  <c r="D121" i="51"/>
  <c r="R125" i="58" s="1"/>
  <c r="AI192" i="58" s="1"/>
  <c r="C121" i="51"/>
  <c r="G125" i="1" s="1"/>
  <c r="N120" i="51"/>
  <c r="H120" i="51"/>
  <c r="D120" i="51"/>
  <c r="R124" i="58" s="1"/>
  <c r="AI172" i="58" s="1"/>
  <c r="C120" i="51"/>
  <c r="G124" i="1" s="1"/>
  <c r="N119" i="51"/>
  <c r="H119" i="51"/>
  <c r="D119" i="51"/>
  <c r="R123" i="58" s="1"/>
  <c r="AI152" i="58" s="1"/>
  <c r="C119" i="51"/>
  <c r="G123" i="1" s="1"/>
  <c r="N118" i="51"/>
  <c r="H118" i="51"/>
  <c r="D118" i="51"/>
  <c r="R122" i="58" s="1"/>
  <c r="AI132" i="58" s="1"/>
  <c r="C118" i="51"/>
  <c r="G122" i="1" s="1"/>
  <c r="N117" i="51"/>
  <c r="H117" i="51"/>
  <c r="D117" i="51"/>
  <c r="R121" i="58" s="1"/>
  <c r="AI112" i="58" s="1"/>
  <c r="C117" i="51"/>
  <c r="G121" i="1" s="1"/>
  <c r="N116" i="51"/>
  <c r="H116" i="51"/>
  <c r="D116" i="51"/>
  <c r="R120" i="58" s="1"/>
  <c r="AI92" i="58" s="1"/>
  <c r="C116" i="51"/>
  <c r="G120" i="1" s="1"/>
  <c r="N115" i="51"/>
  <c r="H115" i="51"/>
  <c r="D115" i="51"/>
  <c r="R119" i="58" s="1"/>
  <c r="AI72" i="58" s="1"/>
  <c r="C115" i="51"/>
  <c r="G119" i="1" s="1"/>
  <c r="N114" i="51"/>
  <c r="H114" i="51"/>
  <c r="D114" i="51"/>
  <c r="R118" i="58" s="1"/>
  <c r="AI52" i="58" s="1"/>
  <c r="C114" i="51"/>
  <c r="G118" i="1" s="1"/>
  <c r="N113" i="51"/>
  <c r="H113" i="51"/>
  <c r="D113" i="51"/>
  <c r="R117" i="58" s="1"/>
  <c r="C113" i="51"/>
  <c r="G117" i="1" s="1"/>
  <c r="N112" i="51"/>
  <c r="H112" i="51"/>
  <c r="C112" i="51"/>
  <c r="N67" i="51" s="1"/>
  <c r="N111" i="51"/>
  <c r="I111" i="51"/>
  <c r="H111" i="51"/>
  <c r="C111" i="51"/>
  <c r="H81" i="51" s="1"/>
  <c r="K108" i="51"/>
  <c r="I108" i="51"/>
  <c r="N107" i="51"/>
  <c r="H107" i="51"/>
  <c r="D107" i="51"/>
  <c r="R110" i="58" s="1"/>
  <c r="AI211" i="58" s="1"/>
  <c r="C107" i="51"/>
  <c r="G110" i="1" s="1"/>
  <c r="N106" i="51"/>
  <c r="H106" i="51"/>
  <c r="D106" i="51"/>
  <c r="R109" i="58" s="1"/>
  <c r="AI191" i="58" s="1"/>
  <c r="C106" i="51"/>
  <c r="G109" i="1" s="1"/>
  <c r="N105" i="51"/>
  <c r="H105" i="51"/>
  <c r="D105" i="51"/>
  <c r="R108" i="58" s="1"/>
  <c r="AI171" i="58" s="1"/>
  <c r="C105" i="51"/>
  <c r="G108" i="1" s="1"/>
  <c r="N104" i="51"/>
  <c r="H104" i="51"/>
  <c r="D104" i="51"/>
  <c r="R107" i="58" s="1"/>
  <c r="AI151" i="58" s="1"/>
  <c r="C104" i="51"/>
  <c r="G107" i="1" s="1"/>
  <c r="N103" i="51"/>
  <c r="H103" i="51"/>
  <c r="D103" i="51"/>
  <c r="R106" i="58" s="1"/>
  <c r="AI131" i="58" s="1"/>
  <c r="C103" i="51"/>
  <c r="G106" i="1" s="1"/>
  <c r="N102" i="51"/>
  <c r="H102" i="51"/>
  <c r="D102" i="51"/>
  <c r="R105" i="58" s="1"/>
  <c r="AI111" i="58" s="1"/>
  <c r="C102" i="51"/>
  <c r="G105" i="1" s="1"/>
  <c r="N101" i="51"/>
  <c r="H101" i="51"/>
  <c r="D101" i="51"/>
  <c r="R104" i="58" s="1"/>
  <c r="AI91" i="58" s="1"/>
  <c r="C101" i="51"/>
  <c r="G104" i="1" s="1"/>
  <c r="N100" i="51"/>
  <c r="H100" i="51"/>
  <c r="D100" i="51"/>
  <c r="R103" i="58" s="1"/>
  <c r="AI71" i="58" s="1"/>
  <c r="C100" i="51"/>
  <c r="G103" i="1" s="1"/>
  <c r="N99" i="51"/>
  <c r="H99" i="51"/>
  <c r="D99" i="51"/>
  <c r="R102" i="58" s="1"/>
  <c r="AI51" i="58" s="1"/>
  <c r="C99" i="51"/>
  <c r="G102" i="1" s="1"/>
  <c r="N98" i="51"/>
  <c r="H98" i="51"/>
  <c r="D98" i="51"/>
  <c r="R101" i="58" s="1"/>
  <c r="AI31" i="58" s="1"/>
  <c r="C98" i="51"/>
  <c r="G101" i="1" s="1"/>
  <c r="N97" i="51"/>
  <c r="H97" i="51"/>
  <c r="C97" i="51"/>
  <c r="N96" i="51"/>
  <c r="I96" i="51"/>
  <c r="H96" i="51"/>
  <c r="C96" i="51"/>
  <c r="H66" i="51" s="1"/>
  <c r="K93" i="51"/>
  <c r="I93" i="51"/>
  <c r="D92" i="51"/>
  <c r="R94" i="58" s="1"/>
  <c r="AI210" i="58" s="1"/>
  <c r="C92" i="51"/>
  <c r="G94" i="1" s="1"/>
  <c r="D91" i="51"/>
  <c r="R93" i="58" s="1"/>
  <c r="AI190" i="58" s="1"/>
  <c r="C91" i="51"/>
  <c r="G93" i="1" s="1"/>
  <c r="D90" i="51"/>
  <c r="R92" i="58" s="1"/>
  <c r="AI170" i="58" s="1"/>
  <c r="C90" i="51"/>
  <c r="G92" i="1" s="1"/>
  <c r="D89" i="51"/>
  <c r="R91" i="58" s="1"/>
  <c r="AI150" i="58" s="1"/>
  <c r="C89" i="51"/>
  <c r="G91" i="1" s="1"/>
  <c r="D88" i="51"/>
  <c r="R90" i="58" s="1"/>
  <c r="AI130" i="58" s="1"/>
  <c r="C88" i="51"/>
  <c r="G90" i="1" s="1"/>
  <c r="D87" i="51"/>
  <c r="R89" i="58" s="1"/>
  <c r="AI110" i="58" s="1"/>
  <c r="C87" i="51"/>
  <c r="G89" i="1" s="1"/>
  <c r="D86" i="51"/>
  <c r="R88" i="58" s="1"/>
  <c r="AI90" i="58" s="1"/>
  <c r="C86" i="51"/>
  <c r="G88" i="1" s="1"/>
  <c r="D85" i="51"/>
  <c r="R87" i="58" s="1"/>
  <c r="AI70" i="58" s="1"/>
  <c r="C85" i="51"/>
  <c r="G87" i="1" s="1"/>
  <c r="D84" i="51"/>
  <c r="R86" i="58" s="1"/>
  <c r="AI50" i="58" s="1"/>
  <c r="C84" i="51"/>
  <c r="G86" i="1" s="1"/>
  <c r="D83" i="51"/>
  <c r="R85" i="58" s="1"/>
  <c r="C83" i="51"/>
  <c r="G85" i="1" s="1"/>
  <c r="C82" i="51"/>
  <c r="H82" i="51" s="1"/>
  <c r="I81" i="51"/>
  <c r="C81" i="51"/>
  <c r="H51" i="51" s="1"/>
  <c r="K78" i="51"/>
  <c r="I78" i="51"/>
  <c r="D77" i="51"/>
  <c r="R78" i="58" s="1"/>
  <c r="AI209" i="58" s="1"/>
  <c r="C77" i="51"/>
  <c r="G78" i="1" s="1"/>
  <c r="D76" i="51"/>
  <c r="R77" i="58" s="1"/>
  <c r="AI189" i="58" s="1"/>
  <c r="C76" i="51"/>
  <c r="G77" i="1" s="1"/>
  <c r="D75" i="51"/>
  <c r="R76" i="58" s="1"/>
  <c r="AI169" i="58" s="1"/>
  <c r="C75" i="51"/>
  <c r="G76" i="1" s="1"/>
  <c r="D74" i="51"/>
  <c r="R75" i="58" s="1"/>
  <c r="AI149" i="58" s="1"/>
  <c r="C74" i="51"/>
  <c r="G75" i="1" s="1"/>
  <c r="D73" i="51"/>
  <c r="R74" i="58" s="1"/>
  <c r="AI129" i="58" s="1"/>
  <c r="C73" i="51"/>
  <c r="G74" i="1" s="1"/>
  <c r="D72" i="51"/>
  <c r="R73" i="58" s="1"/>
  <c r="AI109" i="58" s="1"/>
  <c r="C72" i="51"/>
  <c r="G73" i="1" s="1"/>
  <c r="D71" i="51"/>
  <c r="R72" i="58" s="1"/>
  <c r="AI89" i="58" s="1"/>
  <c r="C71" i="51"/>
  <c r="G72" i="1" s="1"/>
  <c r="D70" i="51"/>
  <c r="R71" i="58" s="1"/>
  <c r="AI69" i="58" s="1"/>
  <c r="C70" i="51"/>
  <c r="G71" i="1" s="1"/>
  <c r="D69" i="51"/>
  <c r="R70" i="58" s="1"/>
  <c r="AI49" i="58" s="1"/>
  <c r="C69" i="51"/>
  <c r="G70" i="1" s="1"/>
  <c r="D68" i="51"/>
  <c r="R69" i="58" s="1"/>
  <c r="C68" i="51"/>
  <c r="G69" i="1" s="1"/>
  <c r="C67" i="51"/>
  <c r="I66" i="51"/>
  <c r="C66" i="51"/>
  <c r="H36" i="51" s="1"/>
  <c r="K63" i="51"/>
  <c r="I63" i="51"/>
  <c r="D93" i="51" s="1"/>
  <c r="D62" i="51"/>
  <c r="R62" i="58" s="1"/>
  <c r="AI208" i="58" s="1"/>
  <c r="C62" i="51"/>
  <c r="G62" i="1" s="1"/>
  <c r="D61" i="51"/>
  <c r="R61" i="58" s="1"/>
  <c r="AI188" i="58" s="1"/>
  <c r="C61" i="51"/>
  <c r="G61" i="1" s="1"/>
  <c r="D60" i="51"/>
  <c r="R60" i="58" s="1"/>
  <c r="AI168" i="58" s="1"/>
  <c r="C60" i="51"/>
  <c r="G60" i="1" s="1"/>
  <c r="D59" i="51"/>
  <c r="R59" i="58" s="1"/>
  <c r="AI148" i="58" s="1"/>
  <c r="C59" i="51"/>
  <c r="G59" i="1" s="1"/>
  <c r="D58" i="51"/>
  <c r="R58" i="58" s="1"/>
  <c r="AI128" i="58" s="1"/>
  <c r="C58" i="51"/>
  <c r="G58" i="1" s="1"/>
  <c r="D57" i="51"/>
  <c r="R57" i="58" s="1"/>
  <c r="AI108" i="58" s="1"/>
  <c r="C57" i="51"/>
  <c r="G57" i="1" s="1"/>
  <c r="D56" i="51"/>
  <c r="R56" i="58" s="1"/>
  <c r="AI88" i="58" s="1"/>
  <c r="C56" i="51"/>
  <c r="G56" i="1" s="1"/>
  <c r="D55" i="51"/>
  <c r="R55" i="58" s="1"/>
  <c r="AI68" i="58" s="1"/>
  <c r="C55" i="51"/>
  <c r="G55" i="1" s="1"/>
  <c r="D54" i="51"/>
  <c r="R54" i="58" s="1"/>
  <c r="AI48" i="58" s="1"/>
  <c r="C54" i="51"/>
  <c r="G54" i="1" s="1"/>
  <c r="D53" i="51"/>
  <c r="R53" i="58" s="1"/>
  <c r="C53" i="51"/>
  <c r="G53" i="1" s="1"/>
  <c r="C52" i="51"/>
  <c r="I51" i="51"/>
  <c r="C51" i="51"/>
  <c r="H21" i="51" s="1"/>
  <c r="K48" i="51"/>
  <c r="D18" i="51" s="1"/>
  <c r="I48" i="51"/>
  <c r="D47" i="51"/>
  <c r="R46" i="58" s="1"/>
  <c r="AI207" i="58" s="1"/>
  <c r="C47" i="51"/>
  <c r="G46" i="1" s="1"/>
  <c r="D46" i="51"/>
  <c r="R45" i="58" s="1"/>
  <c r="AI187" i="58" s="1"/>
  <c r="C46" i="51"/>
  <c r="G45" i="1" s="1"/>
  <c r="D45" i="51"/>
  <c r="R44" i="58" s="1"/>
  <c r="AI167" i="58" s="1"/>
  <c r="C45" i="51"/>
  <c r="G44" i="1" s="1"/>
  <c r="D44" i="51"/>
  <c r="R43" i="58" s="1"/>
  <c r="AI147" i="58" s="1"/>
  <c r="C44" i="51"/>
  <c r="G43" i="1" s="1"/>
  <c r="D43" i="51"/>
  <c r="R42" i="58" s="1"/>
  <c r="AI127" i="58" s="1"/>
  <c r="C43" i="51"/>
  <c r="G42" i="1" s="1"/>
  <c r="D42" i="51"/>
  <c r="R41" i="58" s="1"/>
  <c r="AI107" i="58" s="1"/>
  <c r="C42" i="51"/>
  <c r="G41" i="1" s="1"/>
  <c r="D41" i="51"/>
  <c r="R40" i="58" s="1"/>
  <c r="AI87" i="58" s="1"/>
  <c r="C41" i="51"/>
  <c r="G40" i="1" s="1"/>
  <c r="D40" i="51"/>
  <c r="R39" i="58" s="1"/>
  <c r="AI67" i="58" s="1"/>
  <c r="C40" i="51"/>
  <c r="G39" i="1" s="1"/>
  <c r="D39" i="51"/>
  <c r="R38" i="58" s="1"/>
  <c r="C39" i="51"/>
  <c r="G38" i="1" s="1"/>
  <c r="D38" i="51"/>
  <c r="R37" i="58" s="1"/>
  <c r="AI27" i="58" s="1"/>
  <c r="C38" i="51"/>
  <c r="G37" i="1" s="1"/>
  <c r="C37" i="51"/>
  <c r="H37" i="51" s="1"/>
  <c r="I36" i="51"/>
  <c r="C36" i="51"/>
  <c r="K33" i="51"/>
  <c r="D33" i="51" s="1"/>
  <c r="I33" i="51"/>
  <c r="D32" i="51"/>
  <c r="R30" i="58" s="1"/>
  <c r="AI206" i="58" s="1"/>
  <c r="C32" i="51"/>
  <c r="G30" i="1" s="1"/>
  <c r="D31" i="51"/>
  <c r="R29" i="58" s="1"/>
  <c r="AI186" i="58" s="1"/>
  <c r="C31" i="51"/>
  <c r="G29" i="1" s="1"/>
  <c r="D30" i="51"/>
  <c r="R28" i="58" s="1"/>
  <c r="AI166" i="58" s="1"/>
  <c r="C30" i="51"/>
  <c r="G28" i="1" s="1"/>
  <c r="D29" i="51"/>
  <c r="R27" i="58" s="1"/>
  <c r="AI146" i="58" s="1"/>
  <c r="C29" i="51"/>
  <c r="G27" i="1" s="1"/>
  <c r="D28" i="51"/>
  <c r="R26" i="58" s="1"/>
  <c r="AI126" i="58" s="1"/>
  <c r="C28" i="51"/>
  <c r="G26" i="1" s="1"/>
  <c r="D27" i="51"/>
  <c r="R25" i="58" s="1"/>
  <c r="AI106" i="58" s="1"/>
  <c r="C27" i="51"/>
  <c r="G25" i="1" s="1"/>
  <c r="D26" i="51"/>
  <c r="R24" i="58" s="1"/>
  <c r="AI86" i="58" s="1"/>
  <c r="C26" i="51"/>
  <c r="G24" i="1" s="1"/>
  <c r="D25" i="51"/>
  <c r="R23" i="58" s="1"/>
  <c r="AI66" i="58" s="1"/>
  <c r="C25" i="51"/>
  <c r="G23" i="1" s="1"/>
  <c r="D24" i="51"/>
  <c r="R22" i="58" s="1"/>
  <c r="AI46" i="58" s="1"/>
  <c r="C24" i="51"/>
  <c r="G22" i="1" s="1"/>
  <c r="D23" i="51"/>
  <c r="R21" i="58" s="1"/>
  <c r="C23" i="51"/>
  <c r="G21" i="1" s="1"/>
  <c r="C22" i="51"/>
  <c r="I21" i="51"/>
  <c r="C21" i="51"/>
  <c r="N21" i="51" s="1"/>
  <c r="K18" i="51"/>
  <c r="D183" i="51" s="1"/>
  <c r="I18" i="51"/>
  <c r="R14" i="58"/>
  <c r="AI205" i="58" s="1"/>
  <c r="C17" i="51"/>
  <c r="R13" i="58"/>
  <c r="AI185" i="58" s="1"/>
  <c r="C16" i="51"/>
  <c r="R12" i="58"/>
  <c r="AI165" i="58" s="1"/>
  <c r="C15" i="51"/>
  <c r="C14" i="51"/>
  <c r="R10" i="58"/>
  <c r="AI125" i="58" s="1"/>
  <c r="C13" i="51"/>
  <c r="R9" i="58"/>
  <c r="AI105" i="58" s="1"/>
  <c r="C12" i="51"/>
  <c r="R8" i="58"/>
  <c r="AI85" i="58" s="1"/>
  <c r="C11" i="51"/>
  <c r="R7" i="58"/>
  <c r="AI65" i="58" s="1"/>
  <c r="C10" i="51"/>
  <c r="R6" i="58"/>
  <c r="AI45" i="58" s="1"/>
  <c r="C9" i="51"/>
  <c r="D8" i="51"/>
  <c r="R5" i="58" s="1"/>
  <c r="C8" i="51"/>
  <c r="N7" i="51"/>
  <c r="C7" i="51"/>
  <c r="I6" i="51"/>
  <c r="C6" i="51"/>
  <c r="A6" i="51"/>
  <c r="D303" i="50"/>
  <c r="D302" i="50"/>
  <c r="C302" i="50"/>
  <c r="D301" i="50"/>
  <c r="C301" i="50"/>
  <c r="D300" i="50"/>
  <c r="C300" i="50"/>
  <c r="D299" i="50"/>
  <c r="C299" i="50"/>
  <c r="D298" i="50"/>
  <c r="C298" i="50"/>
  <c r="D297" i="50"/>
  <c r="C297" i="50"/>
  <c r="D296" i="50"/>
  <c r="C296" i="50"/>
  <c r="D295" i="50"/>
  <c r="C295" i="50"/>
  <c r="D294" i="50"/>
  <c r="C294" i="50"/>
  <c r="D293" i="50"/>
  <c r="C293" i="50"/>
  <c r="C292" i="50"/>
  <c r="C291" i="50"/>
  <c r="D288" i="50"/>
  <c r="D287" i="50"/>
  <c r="C287" i="50"/>
  <c r="D286" i="50"/>
  <c r="C286" i="50"/>
  <c r="D285" i="50"/>
  <c r="C285" i="50"/>
  <c r="D284" i="50"/>
  <c r="C284" i="50"/>
  <c r="D283" i="50"/>
  <c r="C283" i="50"/>
  <c r="D282" i="50"/>
  <c r="C282" i="50"/>
  <c r="D281" i="50"/>
  <c r="C281" i="50"/>
  <c r="D280" i="50"/>
  <c r="C280" i="50"/>
  <c r="D279" i="50"/>
  <c r="C279" i="50"/>
  <c r="D278" i="50"/>
  <c r="C278" i="50"/>
  <c r="C277" i="50"/>
  <c r="C276" i="50"/>
  <c r="D273" i="50"/>
  <c r="D272" i="50"/>
  <c r="C272" i="50"/>
  <c r="D271" i="50"/>
  <c r="C271" i="50"/>
  <c r="D270" i="50"/>
  <c r="C270" i="50"/>
  <c r="D269" i="50"/>
  <c r="C269" i="50"/>
  <c r="D268" i="50"/>
  <c r="C268" i="50"/>
  <c r="D267" i="50"/>
  <c r="C267" i="50"/>
  <c r="D266" i="50"/>
  <c r="C266" i="50"/>
  <c r="D265" i="50"/>
  <c r="C265" i="50"/>
  <c r="D264" i="50"/>
  <c r="C264" i="50"/>
  <c r="D263" i="50"/>
  <c r="C263" i="50"/>
  <c r="C262" i="50"/>
  <c r="C261" i="50"/>
  <c r="D258" i="50"/>
  <c r="D257" i="50"/>
  <c r="C257" i="50"/>
  <c r="D256" i="50"/>
  <c r="C256" i="50"/>
  <c r="D255" i="50"/>
  <c r="C255" i="50"/>
  <c r="D254" i="50"/>
  <c r="C254" i="50"/>
  <c r="D253" i="50"/>
  <c r="C253" i="50"/>
  <c r="D252" i="50"/>
  <c r="C252" i="50"/>
  <c r="D251" i="50"/>
  <c r="C251" i="50"/>
  <c r="D250" i="50"/>
  <c r="C250" i="50"/>
  <c r="D249" i="50"/>
  <c r="C249" i="50"/>
  <c r="D248" i="50"/>
  <c r="C248" i="50"/>
  <c r="C247" i="50"/>
  <c r="C246" i="50"/>
  <c r="D243" i="50"/>
  <c r="D242" i="50"/>
  <c r="C242" i="50"/>
  <c r="D241" i="50"/>
  <c r="C241" i="50"/>
  <c r="D240" i="50"/>
  <c r="C240" i="50"/>
  <c r="D239" i="50"/>
  <c r="C239" i="50"/>
  <c r="D238" i="50"/>
  <c r="C238" i="50"/>
  <c r="D237" i="50"/>
  <c r="C237" i="50"/>
  <c r="D236" i="50"/>
  <c r="C236" i="50"/>
  <c r="D235" i="50"/>
  <c r="C235" i="50"/>
  <c r="D234" i="50"/>
  <c r="C234" i="50"/>
  <c r="D233" i="50"/>
  <c r="C233" i="50"/>
  <c r="C232" i="50"/>
  <c r="C231" i="50"/>
  <c r="D228" i="50"/>
  <c r="D227" i="50"/>
  <c r="C227" i="50"/>
  <c r="D226" i="50"/>
  <c r="C226" i="50"/>
  <c r="D225" i="50"/>
  <c r="C225" i="50"/>
  <c r="D224" i="50"/>
  <c r="C224" i="50"/>
  <c r="D223" i="50"/>
  <c r="C223" i="50"/>
  <c r="D222" i="50"/>
  <c r="C222" i="50"/>
  <c r="D221" i="50"/>
  <c r="C221" i="50"/>
  <c r="D220" i="50"/>
  <c r="C220" i="50"/>
  <c r="D219" i="50"/>
  <c r="C219" i="50"/>
  <c r="D218" i="50"/>
  <c r="C218" i="50"/>
  <c r="C217" i="50"/>
  <c r="C216" i="50"/>
  <c r="D213" i="50"/>
  <c r="D212" i="50"/>
  <c r="C212" i="50"/>
  <c r="D211" i="50"/>
  <c r="C211" i="50"/>
  <c r="D210" i="50"/>
  <c r="C210" i="50"/>
  <c r="D209" i="50"/>
  <c r="C209" i="50"/>
  <c r="D208" i="50"/>
  <c r="C208" i="50"/>
  <c r="D207" i="50"/>
  <c r="C207" i="50"/>
  <c r="D206" i="50"/>
  <c r="C206" i="50"/>
  <c r="D205" i="50"/>
  <c r="C205" i="50"/>
  <c r="D204" i="50"/>
  <c r="C204" i="50"/>
  <c r="D203" i="50"/>
  <c r="C203" i="50"/>
  <c r="C202" i="50"/>
  <c r="C201" i="50"/>
  <c r="D198" i="50"/>
  <c r="D197" i="50"/>
  <c r="C197" i="50"/>
  <c r="D196" i="50"/>
  <c r="C196" i="50"/>
  <c r="D195" i="50"/>
  <c r="C195" i="50"/>
  <c r="D194" i="50"/>
  <c r="C194" i="50"/>
  <c r="D193" i="50"/>
  <c r="C193" i="50"/>
  <c r="D192" i="50"/>
  <c r="C192" i="50"/>
  <c r="D191" i="50"/>
  <c r="C191" i="50"/>
  <c r="D190" i="50"/>
  <c r="C190" i="50"/>
  <c r="D189" i="50"/>
  <c r="C189" i="50"/>
  <c r="D188" i="50"/>
  <c r="C188" i="50"/>
  <c r="C187" i="50"/>
  <c r="C186" i="50"/>
  <c r="C182" i="50"/>
  <c r="C181" i="50"/>
  <c r="C180" i="50"/>
  <c r="C179" i="50"/>
  <c r="C178" i="50"/>
  <c r="C177" i="50"/>
  <c r="C176" i="50"/>
  <c r="C175" i="50"/>
  <c r="C174" i="50"/>
  <c r="C173" i="50"/>
  <c r="C172" i="50"/>
  <c r="C171" i="50"/>
  <c r="C167" i="50"/>
  <c r="F174" i="1" s="1"/>
  <c r="C166" i="50"/>
  <c r="F173" i="1" s="1"/>
  <c r="C165" i="50"/>
  <c r="F172" i="1" s="1"/>
  <c r="C164" i="50"/>
  <c r="F171" i="1" s="1"/>
  <c r="C163" i="50"/>
  <c r="F170" i="1" s="1"/>
  <c r="C162" i="50"/>
  <c r="F169" i="1" s="1"/>
  <c r="C161" i="50"/>
  <c r="F168" i="1" s="1"/>
  <c r="C160" i="50"/>
  <c r="F167" i="1" s="1"/>
  <c r="C159" i="50"/>
  <c r="F166" i="1" s="1"/>
  <c r="C158" i="50"/>
  <c r="F165" i="1" s="1"/>
  <c r="C157" i="50"/>
  <c r="N22" i="50" s="1"/>
  <c r="C156" i="50"/>
  <c r="K153" i="50"/>
  <c r="I153" i="50"/>
  <c r="N152" i="50"/>
  <c r="H152" i="50"/>
  <c r="D152" i="50"/>
  <c r="C152" i="50"/>
  <c r="F158" i="1" s="1"/>
  <c r="N151" i="50"/>
  <c r="H151" i="50"/>
  <c r="D151" i="50"/>
  <c r="C151" i="50"/>
  <c r="F157" i="1" s="1"/>
  <c r="N150" i="50"/>
  <c r="H150" i="50"/>
  <c r="D150" i="50"/>
  <c r="C150" i="50"/>
  <c r="F156" i="1" s="1"/>
  <c r="N149" i="50"/>
  <c r="H149" i="50"/>
  <c r="D149" i="50"/>
  <c r="C149" i="50"/>
  <c r="F155" i="1" s="1"/>
  <c r="N148" i="50"/>
  <c r="H148" i="50"/>
  <c r="D148" i="50"/>
  <c r="C148" i="50"/>
  <c r="F154" i="1" s="1"/>
  <c r="N147" i="50"/>
  <c r="H147" i="50"/>
  <c r="D147" i="50"/>
  <c r="C147" i="50"/>
  <c r="F153" i="1" s="1"/>
  <c r="N146" i="50"/>
  <c r="H146" i="50"/>
  <c r="D146" i="50"/>
  <c r="C146" i="50"/>
  <c r="F152" i="1" s="1"/>
  <c r="N145" i="50"/>
  <c r="H145" i="50"/>
  <c r="D145" i="50"/>
  <c r="C145" i="50"/>
  <c r="F151" i="1" s="1"/>
  <c r="N144" i="50"/>
  <c r="H144" i="50"/>
  <c r="D144" i="50"/>
  <c r="C144" i="50"/>
  <c r="F150" i="1" s="1"/>
  <c r="N143" i="50"/>
  <c r="H143" i="50"/>
  <c r="D143" i="50"/>
  <c r="C143" i="50"/>
  <c r="F149" i="1" s="1"/>
  <c r="N142" i="50"/>
  <c r="H142" i="50"/>
  <c r="C142" i="50"/>
  <c r="N141" i="50"/>
  <c r="I141" i="50"/>
  <c r="H141" i="50"/>
  <c r="C141" i="50"/>
  <c r="H36" i="50" s="1"/>
  <c r="K138" i="50"/>
  <c r="I138" i="50"/>
  <c r="N137" i="50"/>
  <c r="H137" i="50"/>
  <c r="D137" i="50"/>
  <c r="C137" i="50"/>
  <c r="F142" i="1" s="1"/>
  <c r="N136" i="50"/>
  <c r="H136" i="50"/>
  <c r="D136" i="50"/>
  <c r="C136" i="50"/>
  <c r="F141" i="1" s="1"/>
  <c r="N135" i="50"/>
  <c r="H135" i="50"/>
  <c r="D135" i="50"/>
  <c r="C135" i="50"/>
  <c r="F140" i="1" s="1"/>
  <c r="N134" i="50"/>
  <c r="H134" i="50"/>
  <c r="D134" i="50"/>
  <c r="C134" i="50"/>
  <c r="F139" i="1" s="1"/>
  <c r="N133" i="50"/>
  <c r="H133" i="50"/>
  <c r="D133" i="50"/>
  <c r="C133" i="50"/>
  <c r="F138" i="1" s="1"/>
  <c r="N132" i="50"/>
  <c r="H132" i="50"/>
  <c r="D132" i="50"/>
  <c r="C132" i="50"/>
  <c r="F137" i="1" s="1"/>
  <c r="N131" i="50"/>
  <c r="H131" i="50"/>
  <c r="D131" i="50"/>
  <c r="C131" i="50"/>
  <c r="F136" i="1" s="1"/>
  <c r="N130" i="50"/>
  <c r="H130" i="50"/>
  <c r="D130" i="50"/>
  <c r="C130" i="50"/>
  <c r="F135" i="1" s="1"/>
  <c r="N129" i="50"/>
  <c r="H129" i="50"/>
  <c r="D129" i="50"/>
  <c r="C129" i="50"/>
  <c r="F134" i="1" s="1"/>
  <c r="N128" i="50"/>
  <c r="H128" i="50"/>
  <c r="D128" i="50"/>
  <c r="C128" i="50"/>
  <c r="F133" i="1" s="1"/>
  <c r="N127" i="50"/>
  <c r="H127" i="50"/>
  <c r="C127" i="50"/>
  <c r="N126" i="50"/>
  <c r="I126" i="50"/>
  <c r="H126" i="50"/>
  <c r="C126" i="50"/>
  <c r="K123" i="50"/>
  <c r="I123" i="50"/>
  <c r="N122" i="50"/>
  <c r="H122" i="50"/>
  <c r="D122" i="50"/>
  <c r="C122" i="50"/>
  <c r="F126" i="1" s="1"/>
  <c r="N121" i="50"/>
  <c r="H121" i="50"/>
  <c r="D121" i="50"/>
  <c r="C121" i="50"/>
  <c r="F125" i="1" s="1"/>
  <c r="N120" i="50"/>
  <c r="H120" i="50"/>
  <c r="D120" i="50"/>
  <c r="C120" i="50"/>
  <c r="F124" i="1" s="1"/>
  <c r="N119" i="50"/>
  <c r="H119" i="50"/>
  <c r="D119" i="50"/>
  <c r="C119" i="50"/>
  <c r="F123" i="1" s="1"/>
  <c r="N118" i="50"/>
  <c r="H118" i="50"/>
  <c r="D118" i="50"/>
  <c r="C118" i="50"/>
  <c r="F122" i="1" s="1"/>
  <c r="N117" i="50"/>
  <c r="H117" i="50"/>
  <c r="D117" i="50"/>
  <c r="C117" i="50"/>
  <c r="F121" i="1" s="1"/>
  <c r="N116" i="50"/>
  <c r="H116" i="50"/>
  <c r="D116" i="50"/>
  <c r="C116" i="50"/>
  <c r="F120" i="1" s="1"/>
  <c r="N115" i="50"/>
  <c r="H115" i="50"/>
  <c r="D115" i="50"/>
  <c r="C115" i="50"/>
  <c r="F119" i="1" s="1"/>
  <c r="N114" i="50"/>
  <c r="H114" i="50"/>
  <c r="D114" i="50"/>
  <c r="C114" i="50"/>
  <c r="F118" i="1" s="1"/>
  <c r="N113" i="50"/>
  <c r="H113" i="50"/>
  <c r="D113" i="50"/>
  <c r="C113" i="50"/>
  <c r="F117" i="1" s="1"/>
  <c r="N112" i="50"/>
  <c r="H112" i="50"/>
  <c r="C112" i="50"/>
  <c r="N111" i="50"/>
  <c r="I111" i="50"/>
  <c r="H111" i="50"/>
  <c r="C111" i="50"/>
  <c r="N6" i="50" s="1"/>
  <c r="K108" i="50"/>
  <c r="I108" i="50"/>
  <c r="N107" i="50"/>
  <c r="H107" i="50"/>
  <c r="D107" i="50"/>
  <c r="C107" i="50"/>
  <c r="F110" i="1" s="1"/>
  <c r="N106" i="50"/>
  <c r="H106" i="50"/>
  <c r="D106" i="50"/>
  <c r="C106" i="50"/>
  <c r="F109" i="1" s="1"/>
  <c r="N105" i="50"/>
  <c r="H105" i="50"/>
  <c r="D105" i="50"/>
  <c r="C105" i="50"/>
  <c r="F108" i="1" s="1"/>
  <c r="N104" i="50"/>
  <c r="H104" i="50"/>
  <c r="D104" i="50"/>
  <c r="C104" i="50"/>
  <c r="F107" i="1" s="1"/>
  <c r="N103" i="50"/>
  <c r="H103" i="50"/>
  <c r="D103" i="50"/>
  <c r="C103" i="50"/>
  <c r="F106" i="1" s="1"/>
  <c r="N102" i="50"/>
  <c r="H102" i="50"/>
  <c r="D102" i="50"/>
  <c r="C102" i="50"/>
  <c r="F105" i="1" s="1"/>
  <c r="N101" i="50"/>
  <c r="H101" i="50"/>
  <c r="D101" i="50"/>
  <c r="C101" i="50"/>
  <c r="F104" i="1" s="1"/>
  <c r="N100" i="50"/>
  <c r="H100" i="50"/>
  <c r="D100" i="50"/>
  <c r="C100" i="50"/>
  <c r="F103" i="1" s="1"/>
  <c r="N99" i="50"/>
  <c r="H99" i="50"/>
  <c r="D99" i="50"/>
  <c r="C99" i="50"/>
  <c r="F102" i="1" s="1"/>
  <c r="N98" i="50"/>
  <c r="H98" i="50"/>
  <c r="D98" i="50"/>
  <c r="C98" i="50"/>
  <c r="F101" i="1" s="1"/>
  <c r="N97" i="50"/>
  <c r="H97" i="50"/>
  <c r="C97" i="50"/>
  <c r="N96" i="50"/>
  <c r="I96" i="50"/>
  <c r="H96" i="50"/>
  <c r="C96" i="50"/>
  <c r="K93" i="50"/>
  <c r="I93" i="50"/>
  <c r="C92" i="50"/>
  <c r="F94" i="1" s="1"/>
  <c r="C91" i="50"/>
  <c r="F93" i="1" s="1"/>
  <c r="C90" i="50"/>
  <c r="F92" i="1" s="1"/>
  <c r="C89" i="50"/>
  <c r="F91" i="1" s="1"/>
  <c r="C88" i="50"/>
  <c r="F90" i="1" s="1"/>
  <c r="C87" i="50"/>
  <c r="F89" i="1" s="1"/>
  <c r="C86" i="50"/>
  <c r="F88" i="1" s="1"/>
  <c r="C85" i="50"/>
  <c r="F87" i="1" s="1"/>
  <c r="C84" i="50"/>
  <c r="F86" i="1" s="1"/>
  <c r="C83" i="50"/>
  <c r="F85" i="1" s="1"/>
  <c r="C82" i="50"/>
  <c r="I81" i="50"/>
  <c r="C81" i="50"/>
  <c r="C77" i="50"/>
  <c r="F78" i="1" s="1"/>
  <c r="C76" i="50"/>
  <c r="F77" i="1" s="1"/>
  <c r="C75" i="50"/>
  <c r="F76" i="1" s="1"/>
  <c r="C74" i="50"/>
  <c r="F75" i="1" s="1"/>
  <c r="C73" i="50"/>
  <c r="F74" i="1" s="1"/>
  <c r="C72" i="50"/>
  <c r="F73" i="1" s="1"/>
  <c r="C71" i="50"/>
  <c r="F72" i="1" s="1"/>
  <c r="C70" i="50"/>
  <c r="F71" i="1" s="1"/>
  <c r="C69" i="50"/>
  <c r="F70" i="1" s="1"/>
  <c r="C68" i="50"/>
  <c r="F69" i="1" s="1"/>
  <c r="C67" i="50"/>
  <c r="I66" i="50"/>
  <c r="C66" i="50"/>
  <c r="N51" i="50" s="1"/>
  <c r="D63" i="50"/>
  <c r="C62" i="50"/>
  <c r="F62" i="1" s="1"/>
  <c r="C61" i="50"/>
  <c r="F61" i="1" s="1"/>
  <c r="C60" i="50"/>
  <c r="F60" i="1" s="1"/>
  <c r="C59" i="50"/>
  <c r="F59" i="1" s="1"/>
  <c r="C58" i="50"/>
  <c r="F58" i="1" s="1"/>
  <c r="C57" i="50"/>
  <c r="F57" i="1" s="1"/>
  <c r="C56" i="50"/>
  <c r="F56" i="1" s="1"/>
  <c r="C55" i="50"/>
  <c r="F55" i="1" s="1"/>
  <c r="C54" i="50"/>
  <c r="F54" i="1" s="1"/>
  <c r="C53" i="50"/>
  <c r="F53" i="1" s="1"/>
  <c r="C52" i="50"/>
  <c r="H52" i="50" s="1"/>
  <c r="I51" i="50"/>
  <c r="C51" i="50"/>
  <c r="K48" i="50"/>
  <c r="D78" i="50" s="1"/>
  <c r="I48" i="50"/>
  <c r="D48" i="50" s="1"/>
  <c r="Q46" i="58"/>
  <c r="AH207" i="58" s="1"/>
  <c r="C47" i="50"/>
  <c r="F46" i="1" s="1"/>
  <c r="Q45" i="58"/>
  <c r="AH187" i="58" s="1"/>
  <c r="C46" i="50"/>
  <c r="F45" i="1" s="1"/>
  <c r="Q44" i="58"/>
  <c r="AH167" i="58" s="1"/>
  <c r="C45" i="50"/>
  <c r="F44" i="1" s="1"/>
  <c r="Q43" i="58"/>
  <c r="AH147" i="58" s="1"/>
  <c r="C44" i="50"/>
  <c r="F43" i="1" s="1"/>
  <c r="Q42" i="58"/>
  <c r="AH127" i="58" s="1"/>
  <c r="C43" i="50"/>
  <c r="F42" i="1" s="1"/>
  <c r="C42" i="50"/>
  <c r="F41" i="1" s="1"/>
  <c r="C41" i="50"/>
  <c r="F40" i="1" s="1"/>
  <c r="C40" i="50"/>
  <c r="F39" i="1" s="1"/>
  <c r="C39" i="50"/>
  <c r="F38" i="1" s="1"/>
  <c r="C38" i="50"/>
  <c r="F37" i="1" s="1"/>
  <c r="C37" i="50"/>
  <c r="H37" i="50" s="1"/>
  <c r="I36" i="50"/>
  <c r="C36" i="50"/>
  <c r="N81" i="50" s="1"/>
  <c r="K33" i="50"/>
  <c r="D168" i="50" s="1"/>
  <c r="I33" i="50"/>
  <c r="D33" i="50"/>
  <c r="Q30" i="58"/>
  <c r="AH206" i="58" s="1"/>
  <c r="C32" i="50"/>
  <c r="F30" i="1" s="1"/>
  <c r="Q29" i="58"/>
  <c r="AH186" i="58" s="1"/>
  <c r="C31" i="50"/>
  <c r="F29" i="1" s="1"/>
  <c r="Q28" i="58"/>
  <c r="AH166" i="58" s="1"/>
  <c r="C30" i="50"/>
  <c r="F28" i="1" s="1"/>
  <c r="Q27" i="58"/>
  <c r="AH146" i="58" s="1"/>
  <c r="C29" i="50"/>
  <c r="F27" i="1" s="1"/>
  <c r="Q26" i="58"/>
  <c r="AH126" i="58" s="1"/>
  <c r="C28" i="50"/>
  <c r="F26" i="1" s="1"/>
  <c r="Q25" i="58"/>
  <c r="AH106" i="58" s="1"/>
  <c r="C27" i="50"/>
  <c r="F25" i="1" s="1"/>
  <c r="Q24" i="58"/>
  <c r="AH86" i="58" s="1"/>
  <c r="C26" i="50"/>
  <c r="F24" i="1" s="1"/>
  <c r="Q23" i="58"/>
  <c r="AH66" i="58" s="1"/>
  <c r="C25" i="50"/>
  <c r="F23" i="1" s="1"/>
  <c r="Q22" i="58"/>
  <c r="AH46" i="58" s="1"/>
  <c r="C24" i="50"/>
  <c r="F22" i="1" s="1"/>
  <c r="C23" i="50"/>
  <c r="F21" i="1" s="1"/>
  <c r="C22" i="50"/>
  <c r="H22" i="50" s="1"/>
  <c r="I21" i="50"/>
  <c r="C21" i="50"/>
  <c r="H81" i="50" s="1"/>
  <c r="K18" i="50"/>
  <c r="I18" i="50"/>
  <c r="D18" i="50"/>
  <c r="Q14" i="58"/>
  <c r="AH205" i="58" s="1"/>
  <c r="C17" i="50"/>
  <c r="Q13" i="58"/>
  <c r="AH185" i="58" s="1"/>
  <c r="C16" i="50"/>
  <c r="Q12" i="58"/>
  <c r="AH165" i="58" s="1"/>
  <c r="C15" i="50"/>
  <c r="Q11" i="58"/>
  <c r="AH145" i="58" s="1"/>
  <c r="C14" i="50"/>
  <c r="Q10" i="58"/>
  <c r="AH125" i="58" s="1"/>
  <c r="C13" i="50"/>
  <c r="Q9" i="58"/>
  <c r="AH105" i="58" s="1"/>
  <c r="C12" i="50"/>
  <c r="Q8" i="58"/>
  <c r="AH85" i="58" s="1"/>
  <c r="C11" i="50"/>
  <c r="Q7" i="58"/>
  <c r="AH65" i="58" s="1"/>
  <c r="C10" i="50"/>
  <c r="Q6" i="58"/>
  <c r="AH45" i="58" s="1"/>
  <c r="C9" i="50"/>
  <c r="C8" i="50"/>
  <c r="C7" i="50"/>
  <c r="I6" i="50"/>
  <c r="C6" i="50"/>
  <c r="A6" i="50"/>
  <c r="D303" i="49"/>
  <c r="D302" i="49"/>
  <c r="C302" i="49"/>
  <c r="D301" i="49"/>
  <c r="C301" i="49"/>
  <c r="D300" i="49"/>
  <c r="C300" i="49"/>
  <c r="D299" i="49"/>
  <c r="C299" i="49"/>
  <c r="D298" i="49"/>
  <c r="C298" i="49"/>
  <c r="D297" i="49"/>
  <c r="C297" i="49"/>
  <c r="D296" i="49"/>
  <c r="C296" i="49"/>
  <c r="D295" i="49"/>
  <c r="C295" i="49"/>
  <c r="D294" i="49"/>
  <c r="C294" i="49"/>
  <c r="D293" i="49"/>
  <c r="C293" i="49"/>
  <c r="C292" i="49"/>
  <c r="C291" i="49"/>
  <c r="D288" i="49"/>
  <c r="D287" i="49"/>
  <c r="C287" i="49"/>
  <c r="D286" i="49"/>
  <c r="C286" i="49"/>
  <c r="D285" i="49"/>
  <c r="C285" i="49"/>
  <c r="D284" i="49"/>
  <c r="C284" i="49"/>
  <c r="D283" i="49"/>
  <c r="C283" i="49"/>
  <c r="D282" i="49"/>
  <c r="C282" i="49"/>
  <c r="D281" i="49"/>
  <c r="C281" i="49"/>
  <c r="D280" i="49"/>
  <c r="C280" i="49"/>
  <c r="D279" i="49"/>
  <c r="C279" i="49"/>
  <c r="D278" i="49"/>
  <c r="C278" i="49"/>
  <c r="C277" i="49"/>
  <c r="C276" i="49"/>
  <c r="D273" i="49"/>
  <c r="D272" i="49"/>
  <c r="C272" i="49"/>
  <c r="D271" i="49"/>
  <c r="C271" i="49"/>
  <c r="D270" i="49"/>
  <c r="C270" i="49"/>
  <c r="D269" i="49"/>
  <c r="C269" i="49"/>
  <c r="D268" i="49"/>
  <c r="C268" i="49"/>
  <c r="D267" i="49"/>
  <c r="C267" i="49"/>
  <c r="D266" i="49"/>
  <c r="C266" i="49"/>
  <c r="D265" i="49"/>
  <c r="C265" i="49"/>
  <c r="D264" i="49"/>
  <c r="C264" i="49"/>
  <c r="D263" i="49"/>
  <c r="C263" i="49"/>
  <c r="C262" i="49"/>
  <c r="C261" i="49"/>
  <c r="D258" i="49"/>
  <c r="D257" i="49"/>
  <c r="C257" i="49"/>
  <c r="D256" i="49"/>
  <c r="C256" i="49"/>
  <c r="D255" i="49"/>
  <c r="C255" i="49"/>
  <c r="D254" i="49"/>
  <c r="C254" i="49"/>
  <c r="D253" i="49"/>
  <c r="C253" i="49"/>
  <c r="D252" i="49"/>
  <c r="C252" i="49"/>
  <c r="D251" i="49"/>
  <c r="C251" i="49"/>
  <c r="D250" i="49"/>
  <c r="C250" i="49"/>
  <c r="D249" i="49"/>
  <c r="C249" i="49"/>
  <c r="D248" i="49"/>
  <c r="C248" i="49"/>
  <c r="C247" i="49"/>
  <c r="C246" i="49"/>
  <c r="D243" i="49"/>
  <c r="D242" i="49"/>
  <c r="C242" i="49"/>
  <c r="D241" i="49"/>
  <c r="C241" i="49"/>
  <c r="D240" i="49"/>
  <c r="C240" i="49"/>
  <c r="D239" i="49"/>
  <c r="C239" i="49"/>
  <c r="D238" i="49"/>
  <c r="C238" i="49"/>
  <c r="D237" i="49"/>
  <c r="C237" i="49"/>
  <c r="D236" i="49"/>
  <c r="C236" i="49"/>
  <c r="D235" i="49"/>
  <c r="C235" i="49"/>
  <c r="D234" i="49"/>
  <c r="C234" i="49"/>
  <c r="D233" i="49"/>
  <c r="C233" i="49"/>
  <c r="C232" i="49"/>
  <c r="C231" i="49"/>
  <c r="D228" i="49"/>
  <c r="D227" i="49"/>
  <c r="C227" i="49"/>
  <c r="D226" i="49"/>
  <c r="C226" i="49"/>
  <c r="D225" i="49"/>
  <c r="C225" i="49"/>
  <c r="D224" i="49"/>
  <c r="C224" i="49"/>
  <c r="D223" i="49"/>
  <c r="C223" i="49"/>
  <c r="D222" i="49"/>
  <c r="C222" i="49"/>
  <c r="D221" i="49"/>
  <c r="C221" i="49"/>
  <c r="D220" i="49"/>
  <c r="C220" i="49"/>
  <c r="D219" i="49"/>
  <c r="C219" i="49"/>
  <c r="D218" i="49"/>
  <c r="C218" i="49"/>
  <c r="C217" i="49"/>
  <c r="C216" i="49"/>
  <c r="D213" i="49"/>
  <c r="D212" i="49"/>
  <c r="C212" i="49"/>
  <c r="D211" i="49"/>
  <c r="C211" i="49"/>
  <c r="D210" i="49"/>
  <c r="C210" i="49"/>
  <c r="D209" i="49"/>
  <c r="C209" i="49"/>
  <c r="D208" i="49"/>
  <c r="C208" i="49"/>
  <c r="D207" i="49"/>
  <c r="C207" i="49"/>
  <c r="D206" i="49"/>
  <c r="C206" i="49"/>
  <c r="D205" i="49"/>
  <c r="C205" i="49"/>
  <c r="D204" i="49"/>
  <c r="C204" i="49"/>
  <c r="D203" i="49"/>
  <c r="C203" i="49"/>
  <c r="C202" i="49"/>
  <c r="C201" i="49"/>
  <c r="D198" i="49"/>
  <c r="D197" i="49"/>
  <c r="C197" i="49"/>
  <c r="D196" i="49"/>
  <c r="C196" i="49"/>
  <c r="D195" i="49"/>
  <c r="C195" i="49"/>
  <c r="D194" i="49"/>
  <c r="C194" i="49"/>
  <c r="D193" i="49"/>
  <c r="C193" i="49"/>
  <c r="D192" i="49"/>
  <c r="C192" i="49"/>
  <c r="D191" i="49"/>
  <c r="C191" i="49"/>
  <c r="D190" i="49"/>
  <c r="C190" i="49"/>
  <c r="D189" i="49"/>
  <c r="C189" i="49"/>
  <c r="D188" i="49"/>
  <c r="C188" i="49"/>
  <c r="C187" i="49"/>
  <c r="C186" i="49"/>
  <c r="D182" i="49"/>
  <c r="P190" i="58" s="1"/>
  <c r="AG216" i="58" s="1"/>
  <c r="C182" i="49"/>
  <c r="D181" i="49"/>
  <c r="P189" i="58" s="1"/>
  <c r="AG196" i="58" s="1"/>
  <c r="C181" i="49"/>
  <c r="D180" i="49"/>
  <c r="P188" i="58" s="1"/>
  <c r="AG176" i="58" s="1"/>
  <c r="C180" i="49"/>
  <c r="D179" i="49"/>
  <c r="P187" i="58" s="1"/>
  <c r="AG156" i="58" s="1"/>
  <c r="C179" i="49"/>
  <c r="D178" i="49"/>
  <c r="P186" i="58" s="1"/>
  <c r="AG136" i="58" s="1"/>
  <c r="C178" i="49"/>
  <c r="D177" i="49"/>
  <c r="P185" i="58" s="1"/>
  <c r="AG116" i="58" s="1"/>
  <c r="C177" i="49"/>
  <c r="D176" i="49"/>
  <c r="C176" i="49"/>
  <c r="D175" i="49"/>
  <c r="C175" i="49"/>
  <c r="D174" i="49"/>
  <c r="C174" i="49"/>
  <c r="D173" i="49"/>
  <c r="P181" i="58" s="1"/>
  <c r="C173" i="49"/>
  <c r="C172" i="49"/>
  <c r="N7" i="49" s="1"/>
  <c r="C171" i="49"/>
  <c r="D167" i="49"/>
  <c r="P174" i="58" s="1"/>
  <c r="AG215" i="58" s="1"/>
  <c r="C167" i="49"/>
  <c r="E174" i="1" s="1"/>
  <c r="D166" i="49"/>
  <c r="P173" i="58" s="1"/>
  <c r="AG195" i="58" s="1"/>
  <c r="C166" i="49"/>
  <c r="E173" i="1" s="1"/>
  <c r="D165" i="49"/>
  <c r="P172" i="58" s="1"/>
  <c r="AG175" i="58" s="1"/>
  <c r="C165" i="49"/>
  <c r="E172" i="1" s="1"/>
  <c r="D164" i="49"/>
  <c r="P171" i="58" s="1"/>
  <c r="AG155" i="58" s="1"/>
  <c r="C164" i="49"/>
  <c r="E171" i="1" s="1"/>
  <c r="D163" i="49"/>
  <c r="P170" i="58" s="1"/>
  <c r="AG135" i="58" s="1"/>
  <c r="C163" i="49"/>
  <c r="E170" i="1" s="1"/>
  <c r="D162" i="49"/>
  <c r="P169" i="58" s="1"/>
  <c r="AG115" i="58" s="1"/>
  <c r="C162" i="49"/>
  <c r="E169" i="1" s="1"/>
  <c r="D161" i="49"/>
  <c r="P168" i="58" s="1"/>
  <c r="AG95" i="58" s="1"/>
  <c r="C161" i="49"/>
  <c r="E168" i="1" s="1"/>
  <c r="D160" i="49"/>
  <c r="P167" i="58" s="1"/>
  <c r="AG75" i="58" s="1"/>
  <c r="C160" i="49"/>
  <c r="E167" i="1" s="1"/>
  <c r="D159" i="49"/>
  <c r="P166" i="58" s="1"/>
  <c r="AG55" i="58" s="1"/>
  <c r="C159" i="49"/>
  <c r="E166" i="1" s="1"/>
  <c r="D158" i="49"/>
  <c r="P165" i="58" s="1"/>
  <c r="C158" i="49"/>
  <c r="E165" i="1" s="1"/>
  <c r="C157" i="49"/>
  <c r="C156" i="49"/>
  <c r="K153" i="49"/>
  <c r="I153" i="49"/>
  <c r="N152" i="49"/>
  <c r="H152" i="49"/>
  <c r="D152" i="49"/>
  <c r="P158" i="58" s="1"/>
  <c r="AG214" i="58" s="1"/>
  <c r="C152" i="49"/>
  <c r="E158" i="1" s="1"/>
  <c r="N151" i="49"/>
  <c r="H151" i="49"/>
  <c r="D151" i="49"/>
  <c r="P157" i="58" s="1"/>
  <c r="AG194" i="58" s="1"/>
  <c r="C151" i="49"/>
  <c r="E157" i="1" s="1"/>
  <c r="N150" i="49"/>
  <c r="H150" i="49"/>
  <c r="D150" i="49"/>
  <c r="P156" i="58" s="1"/>
  <c r="AG174" i="58" s="1"/>
  <c r="C150" i="49"/>
  <c r="E156" i="1" s="1"/>
  <c r="N149" i="49"/>
  <c r="H149" i="49"/>
  <c r="D149" i="49"/>
  <c r="P155" i="58" s="1"/>
  <c r="AG154" i="58" s="1"/>
  <c r="C149" i="49"/>
  <c r="E155" i="1" s="1"/>
  <c r="N148" i="49"/>
  <c r="H148" i="49"/>
  <c r="D148" i="49"/>
  <c r="P154" i="58" s="1"/>
  <c r="AG134" i="58" s="1"/>
  <c r="C148" i="49"/>
  <c r="E154" i="1" s="1"/>
  <c r="N147" i="49"/>
  <c r="H147" i="49"/>
  <c r="D147" i="49"/>
  <c r="P153" i="58" s="1"/>
  <c r="AG114" i="58" s="1"/>
  <c r="C147" i="49"/>
  <c r="E153" i="1" s="1"/>
  <c r="N146" i="49"/>
  <c r="H146" i="49"/>
  <c r="D146" i="49"/>
  <c r="P152" i="58" s="1"/>
  <c r="AG94" i="58" s="1"/>
  <c r="C146" i="49"/>
  <c r="E152" i="1" s="1"/>
  <c r="N145" i="49"/>
  <c r="H145" i="49"/>
  <c r="D145" i="49"/>
  <c r="P151" i="58" s="1"/>
  <c r="AG74" i="58" s="1"/>
  <c r="C145" i="49"/>
  <c r="E151" i="1" s="1"/>
  <c r="N144" i="49"/>
  <c r="H144" i="49"/>
  <c r="D144" i="49"/>
  <c r="P150" i="58" s="1"/>
  <c r="AG54" i="58" s="1"/>
  <c r="C144" i="49"/>
  <c r="E150" i="1" s="1"/>
  <c r="N143" i="49"/>
  <c r="H143" i="49"/>
  <c r="D143" i="49"/>
  <c r="P149" i="58" s="1"/>
  <c r="C143" i="49"/>
  <c r="E149" i="1" s="1"/>
  <c r="N142" i="49"/>
  <c r="H142" i="49"/>
  <c r="C142" i="49"/>
  <c r="N37" i="49" s="1"/>
  <c r="N141" i="49"/>
  <c r="I141" i="49"/>
  <c r="H141" i="49"/>
  <c r="C141" i="49"/>
  <c r="K138" i="49"/>
  <c r="I138" i="49"/>
  <c r="N137" i="49"/>
  <c r="H137" i="49"/>
  <c r="D137" i="49"/>
  <c r="P142" i="58" s="1"/>
  <c r="AG213" i="58" s="1"/>
  <c r="C137" i="49"/>
  <c r="E142" i="1" s="1"/>
  <c r="N136" i="49"/>
  <c r="H136" i="49"/>
  <c r="D136" i="49"/>
  <c r="P141" i="58" s="1"/>
  <c r="AG193" i="58" s="1"/>
  <c r="C136" i="49"/>
  <c r="E141" i="1" s="1"/>
  <c r="N135" i="49"/>
  <c r="H135" i="49"/>
  <c r="D135" i="49"/>
  <c r="P140" i="58" s="1"/>
  <c r="AG173" i="58" s="1"/>
  <c r="C135" i="49"/>
  <c r="E140" i="1" s="1"/>
  <c r="N134" i="49"/>
  <c r="H134" i="49"/>
  <c r="D134" i="49"/>
  <c r="P139" i="58" s="1"/>
  <c r="AG153" i="58" s="1"/>
  <c r="C134" i="49"/>
  <c r="E139" i="1" s="1"/>
  <c r="N133" i="49"/>
  <c r="H133" i="49"/>
  <c r="D133" i="49"/>
  <c r="P138" i="58" s="1"/>
  <c r="AG133" i="58" s="1"/>
  <c r="C133" i="49"/>
  <c r="E138" i="1" s="1"/>
  <c r="N132" i="49"/>
  <c r="H132" i="49"/>
  <c r="D132" i="49"/>
  <c r="P137" i="58" s="1"/>
  <c r="AG113" i="58" s="1"/>
  <c r="C132" i="49"/>
  <c r="E137" i="1" s="1"/>
  <c r="N131" i="49"/>
  <c r="H131" i="49"/>
  <c r="D131" i="49"/>
  <c r="P136" i="58" s="1"/>
  <c r="AG93" i="58" s="1"/>
  <c r="C131" i="49"/>
  <c r="E136" i="1" s="1"/>
  <c r="N130" i="49"/>
  <c r="H130" i="49"/>
  <c r="D130" i="49"/>
  <c r="P135" i="58" s="1"/>
  <c r="AG73" i="58" s="1"/>
  <c r="C130" i="49"/>
  <c r="E135" i="1" s="1"/>
  <c r="N129" i="49"/>
  <c r="H129" i="49"/>
  <c r="D129" i="49"/>
  <c r="P134" i="58" s="1"/>
  <c r="AG53" i="58" s="1"/>
  <c r="C129" i="49"/>
  <c r="E134" i="1" s="1"/>
  <c r="N128" i="49"/>
  <c r="H128" i="49"/>
  <c r="D128" i="49"/>
  <c r="P133" i="58" s="1"/>
  <c r="C128" i="49"/>
  <c r="E133" i="1" s="1"/>
  <c r="N127" i="49"/>
  <c r="H127" i="49"/>
  <c r="C127" i="49"/>
  <c r="N126" i="49"/>
  <c r="I126" i="49"/>
  <c r="H126" i="49"/>
  <c r="C126" i="49"/>
  <c r="K123" i="49"/>
  <c r="I123" i="49"/>
  <c r="N122" i="49"/>
  <c r="H122" i="49"/>
  <c r="D122" i="49"/>
  <c r="P126" i="58" s="1"/>
  <c r="AG212" i="58" s="1"/>
  <c r="C122" i="49"/>
  <c r="E126" i="1" s="1"/>
  <c r="N121" i="49"/>
  <c r="H121" i="49"/>
  <c r="D121" i="49"/>
  <c r="P125" i="58" s="1"/>
  <c r="AG192" i="58" s="1"/>
  <c r="C121" i="49"/>
  <c r="E125" i="1" s="1"/>
  <c r="N120" i="49"/>
  <c r="H120" i="49"/>
  <c r="D120" i="49"/>
  <c r="P124" i="58" s="1"/>
  <c r="AG172" i="58" s="1"/>
  <c r="C120" i="49"/>
  <c r="E124" i="1" s="1"/>
  <c r="N119" i="49"/>
  <c r="H119" i="49"/>
  <c r="D119" i="49"/>
  <c r="P123" i="58" s="1"/>
  <c r="AG152" i="58" s="1"/>
  <c r="C119" i="49"/>
  <c r="E123" i="1" s="1"/>
  <c r="N118" i="49"/>
  <c r="H118" i="49"/>
  <c r="D118" i="49"/>
  <c r="P122" i="58" s="1"/>
  <c r="AG132" i="58" s="1"/>
  <c r="C118" i="49"/>
  <c r="E122" i="1" s="1"/>
  <c r="N117" i="49"/>
  <c r="H117" i="49"/>
  <c r="D117" i="49"/>
  <c r="P121" i="58" s="1"/>
  <c r="AG112" i="58" s="1"/>
  <c r="C117" i="49"/>
  <c r="E121" i="1" s="1"/>
  <c r="N116" i="49"/>
  <c r="H116" i="49"/>
  <c r="D116" i="49"/>
  <c r="P120" i="58" s="1"/>
  <c r="AG92" i="58" s="1"/>
  <c r="C116" i="49"/>
  <c r="E120" i="1" s="1"/>
  <c r="N115" i="49"/>
  <c r="H115" i="49"/>
  <c r="D115" i="49"/>
  <c r="P119" i="58" s="1"/>
  <c r="AG72" i="58" s="1"/>
  <c r="C115" i="49"/>
  <c r="E119" i="1" s="1"/>
  <c r="N114" i="49"/>
  <c r="H114" i="49"/>
  <c r="D114" i="49"/>
  <c r="P118" i="58" s="1"/>
  <c r="AG52" i="58" s="1"/>
  <c r="C114" i="49"/>
  <c r="E118" i="1" s="1"/>
  <c r="N113" i="49"/>
  <c r="H113" i="49"/>
  <c r="D113" i="49"/>
  <c r="P117" i="58" s="1"/>
  <c r="C113" i="49"/>
  <c r="E117" i="1" s="1"/>
  <c r="N112" i="49"/>
  <c r="H112" i="49"/>
  <c r="C112" i="49"/>
  <c r="N111" i="49"/>
  <c r="I111" i="49"/>
  <c r="H111" i="49"/>
  <c r="C111" i="49"/>
  <c r="N81" i="49" s="1"/>
  <c r="K108" i="49"/>
  <c r="I108" i="49"/>
  <c r="N107" i="49"/>
  <c r="H107" i="49"/>
  <c r="D107" i="49"/>
  <c r="P110" i="58" s="1"/>
  <c r="AG211" i="58" s="1"/>
  <c r="C107" i="49"/>
  <c r="E110" i="1" s="1"/>
  <c r="N106" i="49"/>
  <c r="H106" i="49"/>
  <c r="D106" i="49"/>
  <c r="P109" i="58" s="1"/>
  <c r="AG191" i="58" s="1"/>
  <c r="C106" i="49"/>
  <c r="E109" i="1" s="1"/>
  <c r="N105" i="49"/>
  <c r="H105" i="49"/>
  <c r="D105" i="49"/>
  <c r="P108" i="58" s="1"/>
  <c r="AG171" i="58" s="1"/>
  <c r="C105" i="49"/>
  <c r="E108" i="1" s="1"/>
  <c r="N104" i="49"/>
  <c r="H104" i="49"/>
  <c r="D104" i="49"/>
  <c r="P107" i="58" s="1"/>
  <c r="AG151" i="58" s="1"/>
  <c r="C104" i="49"/>
  <c r="E107" i="1" s="1"/>
  <c r="N103" i="49"/>
  <c r="H103" i="49"/>
  <c r="D103" i="49"/>
  <c r="P106" i="58" s="1"/>
  <c r="AG131" i="58" s="1"/>
  <c r="C103" i="49"/>
  <c r="E106" i="1" s="1"/>
  <c r="N102" i="49"/>
  <c r="H102" i="49"/>
  <c r="D102" i="49"/>
  <c r="P105" i="58" s="1"/>
  <c r="AG111" i="58" s="1"/>
  <c r="C102" i="49"/>
  <c r="E105" i="1" s="1"/>
  <c r="N101" i="49"/>
  <c r="H101" i="49"/>
  <c r="P104" i="58"/>
  <c r="AG91" i="58" s="1"/>
  <c r="C101" i="49"/>
  <c r="E104" i="1" s="1"/>
  <c r="N100" i="49"/>
  <c r="H100" i="49"/>
  <c r="D100" i="49"/>
  <c r="P103" i="58" s="1"/>
  <c r="AG71" i="58" s="1"/>
  <c r="C100" i="49"/>
  <c r="E103" i="1" s="1"/>
  <c r="N99" i="49"/>
  <c r="H99" i="49"/>
  <c r="D99" i="49"/>
  <c r="P102" i="58" s="1"/>
  <c r="AG51" i="58" s="1"/>
  <c r="C99" i="49"/>
  <c r="E102" i="1" s="1"/>
  <c r="N98" i="49"/>
  <c r="H98" i="49"/>
  <c r="D98" i="49"/>
  <c r="P101" i="58" s="1"/>
  <c r="AG31" i="58" s="1"/>
  <c r="C98" i="49"/>
  <c r="E101" i="1" s="1"/>
  <c r="N97" i="49"/>
  <c r="H97" i="49"/>
  <c r="C97" i="49"/>
  <c r="N96" i="49"/>
  <c r="I96" i="49"/>
  <c r="H96" i="49"/>
  <c r="C96" i="49"/>
  <c r="D92" i="49"/>
  <c r="P94" i="58" s="1"/>
  <c r="AG210" i="58" s="1"/>
  <c r="C92" i="49"/>
  <c r="E94" i="1" s="1"/>
  <c r="D91" i="49"/>
  <c r="P93" i="58" s="1"/>
  <c r="AG190" i="58" s="1"/>
  <c r="C91" i="49"/>
  <c r="E93" i="1" s="1"/>
  <c r="D90" i="49"/>
  <c r="P92" i="58" s="1"/>
  <c r="AG170" i="58" s="1"/>
  <c r="C90" i="49"/>
  <c r="E92" i="1" s="1"/>
  <c r="D89" i="49"/>
  <c r="P91" i="58" s="1"/>
  <c r="AG150" i="58" s="1"/>
  <c r="C89" i="49"/>
  <c r="E91" i="1" s="1"/>
  <c r="D88" i="49"/>
  <c r="P90" i="58" s="1"/>
  <c r="AG130" i="58" s="1"/>
  <c r="C88" i="49"/>
  <c r="E90" i="1" s="1"/>
  <c r="D87" i="49"/>
  <c r="P89" i="58" s="1"/>
  <c r="AG110" i="58" s="1"/>
  <c r="C87" i="49"/>
  <c r="E89" i="1" s="1"/>
  <c r="D86" i="49"/>
  <c r="P88" i="58" s="1"/>
  <c r="AG90" i="58" s="1"/>
  <c r="C86" i="49"/>
  <c r="E88" i="1" s="1"/>
  <c r="D85" i="49"/>
  <c r="P87" i="58" s="1"/>
  <c r="AG70" i="58" s="1"/>
  <c r="C85" i="49"/>
  <c r="E87" i="1" s="1"/>
  <c r="D84" i="49"/>
  <c r="P86" i="58" s="1"/>
  <c r="AG50" i="58" s="1"/>
  <c r="C84" i="49"/>
  <c r="E86" i="1" s="1"/>
  <c r="D83" i="49"/>
  <c r="P85" i="58" s="1"/>
  <c r="C83" i="49"/>
  <c r="E85" i="1" s="1"/>
  <c r="N82" i="49"/>
  <c r="C82" i="49"/>
  <c r="H82" i="49" s="1"/>
  <c r="I81" i="49"/>
  <c r="C81" i="49"/>
  <c r="H66" i="49" s="1"/>
  <c r="K78" i="49"/>
  <c r="I78" i="49"/>
  <c r="D93" i="49" s="1"/>
  <c r="D77" i="49"/>
  <c r="P78" i="58" s="1"/>
  <c r="AG209" i="58" s="1"/>
  <c r="C77" i="49"/>
  <c r="E78" i="1" s="1"/>
  <c r="D76" i="49"/>
  <c r="P77" i="58" s="1"/>
  <c r="AG189" i="58" s="1"/>
  <c r="C76" i="49"/>
  <c r="E77" i="1" s="1"/>
  <c r="D75" i="49"/>
  <c r="P76" i="58" s="1"/>
  <c r="AG169" i="58" s="1"/>
  <c r="C75" i="49"/>
  <c r="E76" i="1" s="1"/>
  <c r="D74" i="49"/>
  <c r="P75" i="58" s="1"/>
  <c r="AG149" i="58" s="1"/>
  <c r="C74" i="49"/>
  <c r="E75" i="1" s="1"/>
  <c r="D73" i="49"/>
  <c r="P74" i="58" s="1"/>
  <c r="AG129" i="58" s="1"/>
  <c r="C73" i="49"/>
  <c r="E74" i="1" s="1"/>
  <c r="D72" i="49"/>
  <c r="P73" i="58" s="1"/>
  <c r="AG109" i="58" s="1"/>
  <c r="C72" i="49"/>
  <c r="E73" i="1" s="1"/>
  <c r="D71" i="49"/>
  <c r="P72" i="58" s="1"/>
  <c r="AG89" i="58" s="1"/>
  <c r="C71" i="49"/>
  <c r="E72" i="1" s="1"/>
  <c r="D70" i="49"/>
  <c r="P71" i="58" s="1"/>
  <c r="AG69" i="58" s="1"/>
  <c r="C70" i="49"/>
  <c r="E71" i="1" s="1"/>
  <c r="D69" i="49"/>
  <c r="P70" i="58" s="1"/>
  <c r="AG49" i="58" s="1"/>
  <c r="C69" i="49"/>
  <c r="E70" i="1" s="1"/>
  <c r="D68" i="49"/>
  <c r="P69" i="58" s="1"/>
  <c r="C68" i="49"/>
  <c r="E69" i="1" s="1"/>
  <c r="C67" i="49"/>
  <c r="H67" i="49" s="1"/>
  <c r="I66" i="49"/>
  <c r="C66" i="49"/>
  <c r="H51" i="49" s="1"/>
  <c r="K63" i="49"/>
  <c r="I63" i="49"/>
  <c r="D78" i="49" s="1"/>
  <c r="D62" i="49"/>
  <c r="P62" i="58" s="1"/>
  <c r="AG208" i="58" s="1"/>
  <c r="C62" i="49"/>
  <c r="E62" i="1" s="1"/>
  <c r="D61" i="49"/>
  <c r="P61" i="58" s="1"/>
  <c r="AG188" i="58" s="1"/>
  <c r="C61" i="49"/>
  <c r="E61" i="1" s="1"/>
  <c r="D60" i="49"/>
  <c r="P60" i="58" s="1"/>
  <c r="AG168" i="58" s="1"/>
  <c r="C60" i="49"/>
  <c r="E60" i="1" s="1"/>
  <c r="D59" i="49"/>
  <c r="P59" i="58" s="1"/>
  <c r="AG148" i="58" s="1"/>
  <c r="C59" i="49"/>
  <c r="E59" i="1" s="1"/>
  <c r="D58" i="49"/>
  <c r="P58" i="58" s="1"/>
  <c r="AG128" i="58" s="1"/>
  <c r="C58" i="49"/>
  <c r="E58" i="1" s="1"/>
  <c r="D57" i="49"/>
  <c r="P57" i="58" s="1"/>
  <c r="AG108" i="58" s="1"/>
  <c r="C57" i="49"/>
  <c r="E57" i="1" s="1"/>
  <c r="D56" i="49"/>
  <c r="P56" i="58" s="1"/>
  <c r="AG88" i="58" s="1"/>
  <c r="C56" i="49"/>
  <c r="E56" i="1" s="1"/>
  <c r="D55" i="49"/>
  <c r="P55" i="58" s="1"/>
  <c r="AG68" i="58" s="1"/>
  <c r="C55" i="49"/>
  <c r="E55" i="1" s="1"/>
  <c r="D54" i="49"/>
  <c r="P54" i="58" s="1"/>
  <c r="AG48" i="58" s="1"/>
  <c r="C54" i="49"/>
  <c r="E54" i="1" s="1"/>
  <c r="D53" i="49"/>
  <c r="P53" i="58" s="1"/>
  <c r="C53" i="49"/>
  <c r="E53" i="1" s="1"/>
  <c r="C52" i="49"/>
  <c r="I51" i="49"/>
  <c r="C51" i="49"/>
  <c r="H36" i="49" s="1"/>
  <c r="K48" i="49"/>
  <c r="I48" i="49"/>
  <c r="D63" i="49" s="1"/>
  <c r="D47" i="49"/>
  <c r="P46" i="58" s="1"/>
  <c r="AG207" i="58" s="1"/>
  <c r="C47" i="49"/>
  <c r="E46" i="1" s="1"/>
  <c r="D46" i="49"/>
  <c r="P45" i="58" s="1"/>
  <c r="AG187" i="58" s="1"/>
  <c r="C46" i="49"/>
  <c r="E45" i="1" s="1"/>
  <c r="D45" i="49"/>
  <c r="P44" i="58" s="1"/>
  <c r="AG167" i="58" s="1"/>
  <c r="C45" i="49"/>
  <c r="E44" i="1" s="1"/>
  <c r="D44" i="49"/>
  <c r="P43" i="58" s="1"/>
  <c r="AG147" i="58" s="1"/>
  <c r="C44" i="49"/>
  <c r="E43" i="1" s="1"/>
  <c r="D43" i="49"/>
  <c r="P42" i="58" s="1"/>
  <c r="AG127" i="58" s="1"/>
  <c r="C43" i="49"/>
  <c r="E42" i="1" s="1"/>
  <c r="D42" i="49"/>
  <c r="P41" i="58" s="1"/>
  <c r="AG107" i="58" s="1"/>
  <c r="C42" i="49"/>
  <c r="E41" i="1" s="1"/>
  <c r="D41" i="49"/>
  <c r="P40" i="58" s="1"/>
  <c r="AG87" i="58" s="1"/>
  <c r="C41" i="49"/>
  <c r="E40" i="1" s="1"/>
  <c r="D40" i="49"/>
  <c r="P39" i="58" s="1"/>
  <c r="AG67" i="58" s="1"/>
  <c r="C40" i="49"/>
  <c r="E39" i="1" s="1"/>
  <c r="D39" i="49"/>
  <c r="P38" i="58" s="1"/>
  <c r="C39" i="49"/>
  <c r="E38" i="1" s="1"/>
  <c r="D38" i="49"/>
  <c r="P37" i="58" s="1"/>
  <c r="AG27" i="58" s="1"/>
  <c r="C38" i="49"/>
  <c r="E37" i="1" s="1"/>
  <c r="C37" i="49"/>
  <c r="I36" i="49"/>
  <c r="C36" i="49"/>
  <c r="H21" i="49" s="1"/>
  <c r="K33" i="49"/>
  <c r="D168" i="49" s="1"/>
  <c r="I33" i="49"/>
  <c r="D48" i="49" s="1"/>
  <c r="D32" i="49"/>
  <c r="P30" i="58" s="1"/>
  <c r="AG206" i="58" s="1"/>
  <c r="C32" i="49"/>
  <c r="E30" i="1" s="1"/>
  <c r="D31" i="49"/>
  <c r="P29" i="58" s="1"/>
  <c r="AG186" i="58" s="1"/>
  <c r="C31" i="49"/>
  <c r="E29" i="1" s="1"/>
  <c r="D30" i="49"/>
  <c r="P28" i="58" s="1"/>
  <c r="AG166" i="58" s="1"/>
  <c r="C30" i="49"/>
  <c r="E28" i="1" s="1"/>
  <c r="D29" i="49"/>
  <c r="P27" i="58" s="1"/>
  <c r="AG146" i="58" s="1"/>
  <c r="C29" i="49"/>
  <c r="E27" i="1" s="1"/>
  <c r="D28" i="49"/>
  <c r="P26" i="58" s="1"/>
  <c r="AG126" i="58" s="1"/>
  <c r="C28" i="49"/>
  <c r="E26" i="1" s="1"/>
  <c r="D27" i="49"/>
  <c r="P25" i="58" s="1"/>
  <c r="AG106" i="58" s="1"/>
  <c r="C27" i="49"/>
  <c r="E25" i="1" s="1"/>
  <c r="D26" i="49"/>
  <c r="P24" i="58" s="1"/>
  <c r="AG86" i="58" s="1"/>
  <c r="C26" i="49"/>
  <c r="E24" i="1" s="1"/>
  <c r="D25" i="49"/>
  <c r="P23" i="58" s="1"/>
  <c r="AG66" i="58" s="1"/>
  <c r="C25" i="49"/>
  <c r="E23" i="1" s="1"/>
  <c r="D24" i="49"/>
  <c r="P22" i="58" s="1"/>
  <c r="AG46" i="58" s="1"/>
  <c r="C24" i="49"/>
  <c r="E22" i="1" s="1"/>
  <c r="D23" i="49"/>
  <c r="P21" i="58" s="1"/>
  <c r="C23" i="49"/>
  <c r="E21" i="1" s="1"/>
  <c r="C22" i="49"/>
  <c r="I21" i="49"/>
  <c r="C21" i="49"/>
  <c r="H6" i="49" s="1"/>
  <c r="K18" i="49"/>
  <c r="D183" i="49" s="1"/>
  <c r="I18" i="49"/>
  <c r="P14" i="58"/>
  <c r="AG205" i="58" s="1"/>
  <c r="P13" i="58"/>
  <c r="AG185" i="58" s="1"/>
  <c r="P12" i="58"/>
  <c r="AG165" i="58" s="1"/>
  <c r="P11" i="58"/>
  <c r="AG145" i="58" s="1"/>
  <c r="P10" i="58"/>
  <c r="AG125" i="58" s="1"/>
  <c r="P9" i="58"/>
  <c r="AG105" i="58" s="1"/>
  <c r="P8" i="58"/>
  <c r="AG85" i="58" s="1"/>
  <c r="P7" i="58"/>
  <c r="AG65" i="58" s="1"/>
  <c r="P6" i="58"/>
  <c r="AG45" i="58" s="1"/>
  <c r="P5" i="58"/>
  <c r="AG25" i="58" s="1"/>
  <c r="C7" i="49"/>
  <c r="I6" i="49"/>
  <c r="C6" i="49"/>
  <c r="N21" i="49" s="1"/>
  <c r="A6" i="49"/>
  <c r="D303" i="48"/>
  <c r="D302" i="48"/>
  <c r="C302" i="48"/>
  <c r="D301" i="48"/>
  <c r="C301" i="48"/>
  <c r="D300" i="48"/>
  <c r="C300" i="48"/>
  <c r="D299" i="48"/>
  <c r="C299" i="48"/>
  <c r="D298" i="48"/>
  <c r="C298" i="48"/>
  <c r="D297" i="48"/>
  <c r="C297" i="48"/>
  <c r="D296" i="48"/>
  <c r="C296" i="48"/>
  <c r="D295" i="48"/>
  <c r="C295" i="48"/>
  <c r="D294" i="48"/>
  <c r="C294" i="48"/>
  <c r="D293" i="48"/>
  <c r="C293" i="48"/>
  <c r="C292" i="48"/>
  <c r="C291" i="48"/>
  <c r="D288" i="48"/>
  <c r="D287" i="48"/>
  <c r="C287" i="48"/>
  <c r="D286" i="48"/>
  <c r="C286" i="48"/>
  <c r="D285" i="48"/>
  <c r="C285" i="48"/>
  <c r="D284" i="48"/>
  <c r="C284" i="48"/>
  <c r="D283" i="48"/>
  <c r="C283" i="48"/>
  <c r="D282" i="48"/>
  <c r="C282" i="48"/>
  <c r="D281" i="48"/>
  <c r="C281" i="48"/>
  <c r="D280" i="48"/>
  <c r="C280" i="48"/>
  <c r="D279" i="48"/>
  <c r="C279" i="48"/>
  <c r="D278" i="48"/>
  <c r="C278" i="48"/>
  <c r="C277" i="48"/>
  <c r="C276" i="48"/>
  <c r="D273" i="48"/>
  <c r="D272" i="48"/>
  <c r="C272" i="48"/>
  <c r="D271" i="48"/>
  <c r="C271" i="48"/>
  <c r="D270" i="48"/>
  <c r="C270" i="48"/>
  <c r="D269" i="48"/>
  <c r="C269" i="48"/>
  <c r="D268" i="48"/>
  <c r="C268" i="48"/>
  <c r="D267" i="48"/>
  <c r="C267" i="48"/>
  <c r="D266" i="48"/>
  <c r="C266" i="48"/>
  <c r="D265" i="48"/>
  <c r="C265" i="48"/>
  <c r="D264" i="48"/>
  <c r="C264" i="48"/>
  <c r="D263" i="48"/>
  <c r="C263" i="48"/>
  <c r="C262" i="48"/>
  <c r="C261" i="48"/>
  <c r="D258" i="48"/>
  <c r="D257" i="48"/>
  <c r="C257" i="48"/>
  <c r="D256" i="48"/>
  <c r="C256" i="48"/>
  <c r="D255" i="48"/>
  <c r="C255" i="48"/>
  <c r="D254" i="48"/>
  <c r="C254" i="48"/>
  <c r="D253" i="48"/>
  <c r="C253" i="48"/>
  <c r="D252" i="48"/>
  <c r="C252" i="48"/>
  <c r="D251" i="48"/>
  <c r="C251" i="48"/>
  <c r="D250" i="48"/>
  <c r="C250" i="48"/>
  <c r="D249" i="48"/>
  <c r="C249" i="48"/>
  <c r="D248" i="48"/>
  <c r="C248" i="48"/>
  <c r="C247" i="48"/>
  <c r="C246" i="48"/>
  <c r="D243" i="48"/>
  <c r="D242" i="48"/>
  <c r="C242" i="48"/>
  <c r="D241" i="48"/>
  <c r="C241" i="48"/>
  <c r="D240" i="48"/>
  <c r="C240" i="48"/>
  <c r="D239" i="48"/>
  <c r="C239" i="48"/>
  <c r="D238" i="48"/>
  <c r="C238" i="48"/>
  <c r="D237" i="48"/>
  <c r="C237" i="48"/>
  <c r="D236" i="48"/>
  <c r="C236" i="48"/>
  <c r="D235" i="48"/>
  <c r="C235" i="48"/>
  <c r="D234" i="48"/>
  <c r="C234" i="48"/>
  <c r="D233" i="48"/>
  <c r="C233" i="48"/>
  <c r="C232" i="48"/>
  <c r="C231" i="48"/>
  <c r="D228" i="48"/>
  <c r="D227" i="48"/>
  <c r="C227" i="48"/>
  <c r="D226" i="48"/>
  <c r="C226" i="48"/>
  <c r="D225" i="48"/>
  <c r="C225" i="48"/>
  <c r="D224" i="48"/>
  <c r="C224" i="48"/>
  <c r="D223" i="48"/>
  <c r="C223" i="48"/>
  <c r="D222" i="48"/>
  <c r="C222" i="48"/>
  <c r="D221" i="48"/>
  <c r="C221" i="48"/>
  <c r="D220" i="48"/>
  <c r="C220" i="48"/>
  <c r="D219" i="48"/>
  <c r="C219" i="48"/>
  <c r="D218" i="48"/>
  <c r="C218" i="48"/>
  <c r="C217" i="48"/>
  <c r="C216" i="48"/>
  <c r="D213" i="48"/>
  <c r="D212" i="48"/>
  <c r="C212" i="48"/>
  <c r="D211" i="48"/>
  <c r="C211" i="48"/>
  <c r="D210" i="48"/>
  <c r="C210" i="48"/>
  <c r="D209" i="48"/>
  <c r="C209" i="48"/>
  <c r="D208" i="48"/>
  <c r="C208" i="48"/>
  <c r="D207" i="48"/>
  <c r="C207" i="48"/>
  <c r="D206" i="48"/>
  <c r="C206" i="48"/>
  <c r="D205" i="48"/>
  <c r="C205" i="48"/>
  <c r="D204" i="48"/>
  <c r="C204" i="48"/>
  <c r="D203" i="48"/>
  <c r="C203" i="48"/>
  <c r="C202" i="48"/>
  <c r="C201" i="48"/>
  <c r="D198" i="48"/>
  <c r="D197" i="48"/>
  <c r="C197" i="48"/>
  <c r="D196" i="48"/>
  <c r="C196" i="48"/>
  <c r="D195" i="48"/>
  <c r="C195" i="48"/>
  <c r="D194" i="48"/>
  <c r="C194" i="48"/>
  <c r="D193" i="48"/>
  <c r="C193" i="48"/>
  <c r="D192" i="48"/>
  <c r="C192" i="48"/>
  <c r="D191" i="48"/>
  <c r="C191" i="48"/>
  <c r="D190" i="48"/>
  <c r="C190" i="48"/>
  <c r="D189" i="48"/>
  <c r="C189" i="48"/>
  <c r="D188" i="48"/>
  <c r="C188" i="48"/>
  <c r="C187" i="48"/>
  <c r="C186" i="48"/>
  <c r="D182" i="48"/>
  <c r="O190" i="58" s="1"/>
  <c r="AF216" i="58" s="1"/>
  <c r="C182" i="48"/>
  <c r="D181" i="48"/>
  <c r="O189" i="58" s="1"/>
  <c r="AF196" i="58" s="1"/>
  <c r="C181" i="48"/>
  <c r="D180" i="48"/>
  <c r="O188" i="58" s="1"/>
  <c r="AF176" i="58" s="1"/>
  <c r="C180" i="48"/>
  <c r="D179" i="48"/>
  <c r="O187" i="58" s="1"/>
  <c r="AF156" i="58" s="1"/>
  <c r="C179" i="48"/>
  <c r="D178" i="48"/>
  <c r="O186" i="58" s="1"/>
  <c r="AF136" i="58" s="1"/>
  <c r="C178" i="48"/>
  <c r="D177" i="48"/>
  <c r="O185" i="58" s="1"/>
  <c r="AF116" i="58" s="1"/>
  <c r="C177" i="48"/>
  <c r="D176" i="48"/>
  <c r="O184" i="58" s="1"/>
  <c r="AF96" i="58" s="1"/>
  <c r="C176" i="48"/>
  <c r="D175" i="48"/>
  <c r="O183" i="58" s="1"/>
  <c r="AF76" i="58" s="1"/>
  <c r="C175" i="48"/>
  <c r="D174" i="48"/>
  <c r="O182" i="58" s="1"/>
  <c r="AF56" i="58" s="1"/>
  <c r="C174" i="48"/>
  <c r="D173" i="48"/>
  <c r="O181" i="58" s="1"/>
  <c r="C173" i="48"/>
  <c r="C172" i="48"/>
  <c r="C171" i="48"/>
  <c r="D167" i="48"/>
  <c r="O174" i="58" s="1"/>
  <c r="AF215" i="58" s="1"/>
  <c r="C167" i="48"/>
  <c r="D174" i="1" s="1"/>
  <c r="D166" i="48"/>
  <c r="O173" i="58" s="1"/>
  <c r="AF195" i="58" s="1"/>
  <c r="C166" i="48"/>
  <c r="D173" i="1" s="1"/>
  <c r="D165" i="48"/>
  <c r="O172" i="58" s="1"/>
  <c r="AF175" i="58" s="1"/>
  <c r="C165" i="48"/>
  <c r="D172" i="1" s="1"/>
  <c r="D164" i="48"/>
  <c r="O171" i="58" s="1"/>
  <c r="AF155" i="58" s="1"/>
  <c r="C164" i="48"/>
  <c r="D171" i="1" s="1"/>
  <c r="D163" i="48"/>
  <c r="O170" i="58" s="1"/>
  <c r="AF135" i="58" s="1"/>
  <c r="C163" i="48"/>
  <c r="D170" i="1" s="1"/>
  <c r="D162" i="48"/>
  <c r="O169" i="58" s="1"/>
  <c r="AF115" i="58" s="1"/>
  <c r="C162" i="48"/>
  <c r="D169" i="1" s="1"/>
  <c r="D161" i="48"/>
  <c r="O168" i="58" s="1"/>
  <c r="AF95" i="58" s="1"/>
  <c r="C161" i="48"/>
  <c r="D168" i="1" s="1"/>
  <c r="D160" i="48"/>
  <c r="O167" i="58" s="1"/>
  <c r="AF75" i="58" s="1"/>
  <c r="C160" i="48"/>
  <c r="D167" i="1" s="1"/>
  <c r="D159" i="48"/>
  <c r="O166" i="58" s="1"/>
  <c r="AF55" i="58" s="1"/>
  <c r="C159" i="48"/>
  <c r="D166" i="1" s="1"/>
  <c r="D158" i="48"/>
  <c r="O165" i="58" s="1"/>
  <c r="C158" i="48"/>
  <c r="D165" i="1" s="1"/>
  <c r="C157" i="48"/>
  <c r="C156" i="48"/>
  <c r="K153" i="48"/>
  <c r="I153" i="48"/>
  <c r="N152" i="48"/>
  <c r="H152" i="48"/>
  <c r="D152" i="48"/>
  <c r="O158" i="58" s="1"/>
  <c r="AF214" i="58" s="1"/>
  <c r="C152" i="48"/>
  <c r="D158" i="1" s="1"/>
  <c r="N151" i="48"/>
  <c r="H151" i="48"/>
  <c r="D151" i="48"/>
  <c r="O157" i="58" s="1"/>
  <c r="AF194" i="58" s="1"/>
  <c r="C151" i="48"/>
  <c r="D157" i="1" s="1"/>
  <c r="N150" i="48"/>
  <c r="H150" i="48"/>
  <c r="D150" i="48"/>
  <c r="O156" i="58" s="1"/>
  <c r="AF174" i="58" s="1"/>
  <c r="C150" i="48"/>
  <c r="D156" i="1" s="1"/>
  <c r="N149" i="48"/>
  <c r="H149" i="48"/>
  <c r="D149" i="48"/>
  <c r="O155" i="58" s="1"/>
  <c r="AF154" i="58" s="1"/>
  <c r="C149" i="48"/>
  <c r="D155" i="1" s="1"/>
  <c r="N148" i="48"/>
  <c r="H148" i="48"/>
  <c r="D148" i="48"/>
  <c r="O154" i="58" s="1"/>
  <c r="AF134" i="58" s="1"/>
  <c r="C148" i="48"/>
  <c r="D154" i="1" s="1"/>
  <c r="N147" i="48"/>
  <c r="H147" i="48"/>
  <c r="D147" i="48"/>
  <c r="O153" i="58" s="1"/>
  <c r="AF114" i="58" s="1"/>
  <c r="C147" i="48"/>
  <c r="D153" i="1" s="1"/>
  <c r="N146" i="48"/>
  <c r="H146" i="48"/>
  <c r="D146" i="48"/>
  <c r="O152" i="58" s="1"/>
  <c r="AF94" i="58" s="1"/>
  <c r="C146" i="48"/>
  <c r="D152" i="1" s="1"/>
  <c r="N145" i="48"/>
  <c r="H145" i="48"/>
  <c r="D145" i="48"/>
  <c r="O151" i="58" s="1"/>
  <c r="AF74" i="58" s="1"/>
  <c r="C145" i="48"/>
  <c r="D151" i="1" s="1"/>
  <c r="N144" i="48"/>
  <c r="H144" i="48"/>
  <c r="D144" i="48"/>
  <c r="O150" i="58" s="1"/>
  <c r="AF54" i="58" s="1"/>
  <c r="C144" i="48"/>
  <c r="D150" i="1" s="1"/>
  <c r="N143" i="48"/>
  <c r="H143" i="48"/>
  <c r="D143" i="48"/>
  <c r="O149" i="58" s="1"/>
  <c r="AF34" i="58" s="1"/>
  <c r="C143" i="48"/>
  <c r="D149" i="1" s="1"/>
  <c r="N142" i="48"/>
  <c r="H142" i="48"/>
  <c r="C142" i="48"/>
  <c r="N141" i="48"/>
  <c r="I141" i="48"/>
  <c r="H141" i="48"/>
  <c r="C141" i="48"/>
  <c r="K138" i="48"/>
  <c r="I138" i="48"/>
  <c r="N137" i="48"/>
  <c r="H137" i="48"/>
  <c r="D137" i="48"/>
  <c r="O142" i="58" s="1"/>
  <c r="AF213" i="58" s="1"/>
  <c r="C137" i="48"/>
  <c r="D142" i="1" s="1"/>
  <c r="N136" i="48"/>
  <c r="H136" i="48"/>
  <c r="D136" i="48"/>
  <c r="O141" i="58" s="1"/>
  <c r="AF193" i="58" s="1"/>
  <c r="C136" i="48"/>
  <c r="D141" i="1" s="1"/>
  <c r="N135" i="48"/>
  <c r="H135" i="48"/>
  <c r="D135" i="48"/>
  <c r="O140" i="58" s="1"/>
  <c r="AF173" i="58" s="1"/>
  <c r="C135" i="48"/>
  <c r="D140" i="1" s="1"/>
  <c r="N134" i="48"/>
  <c r="H134" i="48"/>
  <c r="D134" i="48"/>
  <c r="O139" i="58" s="1"/>
  <c r="AF153" i="58" s="1"/>
  <c r="C134" i="48"/>
  <c r="D139" i="1" s="1"/>
  <c r="N133" i="48"/>
  <c r="H133" i="48"/>
  <c r="D133" i="48"/>
  <c r="O138" i="58" s="1"/>
  <c r="AF133" i="58" s="1"/>
  <c r="C133" i="48"/>
  <c r="D138" i="1" s="1"/>
  <c r="N132" i="48"/>
  <c r="H132" i="48"/>
  <c r="D132" i="48"/>
  <c r="O137" i="58" s="1"/>
  <c r="AF113" i="58" s="1"/>
  <c r="C132" i="48"/>
  <c r="D137" i="1" s="1"/>
  <c r="N131" i="48"/>
  <c r="H131" i="48"/>
  <c r="D131" i="48"/>
  <c r="O136" i="58" s="1"/>
  <c r="AF93" i="58" s="1"/>
  <c r="C131" i="48"/>
  <c r="D136" i="1" s="1"/>
  <c r="N130" i="48"/>
  <c r="H130" i="48"/>
  <c r="D130" i="48"/>
  <c r="O135" i="58" s="1"/>
  <c r="AF73" i="58" s="1"/>
  <c r="C130" i="48"/>
  <c r="D135" i="1" s="1"/>
  <c r="N129" i="48"/>
  <c r="H129" i="48"/>
  <c r="D129" i="48"/>
  <c r="O134" i="58" s="1"/>
  <c r="AF53" i="58" s="1"/>
  <c r="C129" i="48"/>
  <c r="D134" i="1" s="1"/>
  <c r="N128" i="48"/>
  <c r="H128" i="48"/>
  <c r="D128" i="48"/>
  <c r="O133" i="58" s="1"/>
  <c r="C128" i="48"/>
  <c r="D133" i="1" s="1"/>
  <c r="N127" i="48"/>
  <c r="H127" i="48"/>
  <c r="C127" i="48"/>
  <c r="N126" i="48"/>
  <c r="I126" i="48"/>
  <c r="H126" i="48"/>
  <c r="C126" i="48"/>
  <c r="K123" i="48"/>
  <c r="I123" i="48"/>
  <c r="N122" i="48"/>
  <c r="H122" i="48"/>
  <c r="D122" i="48"/>
  <c r="O126" i="58" s="1"/>
  <c r="AF212" i="58" s="1"/>
  <c r="C122" i="48"/>
  <c r="D126" i="1" s="1"/>
  <c r="N121" i="48"/>
  <c r="H121" i="48"/>
  <c r="D121" i="48"/>
  <c r="O125" i="58" s="1"/>
  <c r="AF192" i="58" s="1"/>
  <c r="C121" i="48"/>
  <c r="D125" i="1" s="1"/>
  <c r="N120" i="48"/>
  <c r="H120" i="48"/>
  <c r="D120" i="48"/>
  <c r="O124" i="58" s="1"/>
  <c r="AF172" i="58" s="1"/>
  <c r="C120" i="48"/>
  <c r="D124" i="1" s="1"/>
  <c r="N119" i="48"/>
  <c r="H119" i="48"/>
  <c r="D119" i="48"/>
  <c r="O123" i="58" s="1"/>
  <c r="AF152" i="58" s="1"/>
  <c r="C119" i="48"/>
  <c r="D123" i="1" s="1"/>
  <c r="N118" i="48"/>
  <c r="H118" i="48"/>
  <c r="D118" i="48"/>
  <c r="O122" i="58" s="1"/>
  <c r="AF132" i="58" s="1"/>
  <c r="C118" i="48"/>
  <c r="D122" i="1" s="1"/>
  <c r="N117" i="48"/>
  <c r="H117" i="48"/>
  <c r="D117" i="48"/>
  <c r="O121" i="58" s="1"/>
  <c r="AF112" i="58" s="1"/>
  <c r="C117" i="48"/>
  <c r="D121" i="1" s="1"/>
  <c r="N116" i="48"/>
  <c r="H116" i="48"/>
  <c r="D116" i="48"/>
  <c r="O120" i="58" s="1"/>
  <c r="AF92" i="58" s="1"/>
  <c r="C116" i="48"/>
  <c r="D120" i="1" s="1"/>
  <c r="N115" i="48"/>
  <c r="H115" i="48"/>
  <c r="D115" i="48"/>
  <c r="O119" i="58" s="1"/>
  <c r="AF72" i="58" s="1"/>
  <c r="C115" i="48"/>
  <c r="D119" i="1" s="1"/>
  <c r="N114" i="48"/>
  <c r="H114" i="48"/>
  <c r="D114" i="48"/>
  <c r="O118" i="58" s="1"/>
  <c r="AF52" i="58" s="1"/>
  <c r="C114" i="48"/>
  <c r="D118" i="1" s="1"/>
  <c r="N113" i="48"/>
  <c r="H113" i="48"/>
  <c r="D113" i="48"/>
  <c r="O117" i="58" s="1"/>
  <c r="C113" i="48"/>
  <c r="D117" i="1" s="1"/>
  <c r="N112" i="48"/>
  <c r="H112" i="48"/>
  <c r="C112" i="48"/>
  <c r="N111" i="48"/>
  <c r="I111" i="48"/>
  <c r="H111" i="48"/>
  <c r="C111" i="48"/>
  <c r="H21" i="48" s="1"/>
  <c r="K108" i="48"/>
  <c r="I108" i="48"/>
  <c r="N107" i="48"/>
  <c r="H107" i="48"/>
  <c r="D107" i="48"/>
  <c r="O110" i="58" s="1"/>
  <c r="AF211" i="58" s="1"/>
  <c r="C107" i="48"/>
  <c r="D110" i="1" s="1"/>
  <c r="N106" i="48"/>
  <c r="H106" i="48"/>
  <c r="D106" i="48"/>
  <c r="O109" i="58" s="1"/>
  <c r="AF191" i="58" s="1"/>
  <c r="C106" i="48"/>
  <c r="D109" i="1" s="1"/>
  <c r="N105" i="48"/>
  <c r="H105" i="48"/>
  <c r="D105" i="48"/>
  <c r="O108" i="58" s="1"/>
  <c r="AF171" i="58" s="1"/>
  <c r="C105" i="48"/>
  <c r="D108" i="1" s="1"/>
  <c r="N104" i="48"/>
  <c r="H104" i="48"/>
  <c r="D104" i="48"/>
  <c r="O107" i="58" s="1"/>
  <c r="AF151" i="58" s="1"/>
  <c r="C104" i="48"/>
  <c r="D107" i="1" s="1"/>
  <c r="N103" i="48"/>
  <c r="H103" i="48"/>
  <c r="D103" i="48"/>
  <c r="O106" i="58" s="1"/>
  <c r="AF131" i="58" s="1"/>
  <c r="C103" i="48"/>
  <c r="D106" i="1" s="1"/>
  <c r="N102" i="48"/>
  <c r="H102" i="48"/>
  <c r="D102" i="48"/>
  <c r="O105" i="58" s="1"/>
  <c r="AF111" i="58" s="1"/>
  <c r="C102" i="48"/>
  <c r="D105" i="1" s="1"/>
  <c r="N101" i="48"/>
  <c r="H101" i="48"/>
  <c r="D101" i="48"/>
  <c r="O104" i="58" s="1"/>
  <c r="AF91" i="58" s="1"/>
  <c r="C101" i="48"/>
  <c r="D104" i="1" s="1"/>
  <c r="N100" i="48"/>
  <c r="H100" i="48"/>
  <c r="D100" i="48"/>
  <c r="O103" i="58" s="1"/>
  <c r="AF71" i="58" s="1"/>
  <c r="C100" i="48"/>
  <c r="D103" i="1" s="1"/>
  <c r="N99" i="48"/>
  <c r="H99" i="48"/>
  <c r="D99" i="48"/>
  <c r="O102" i="58" s="1"/>
  <c r="AF51" i="58" s="1"/>
  <c r="C99" i="48"/>
  <c r="D102" i="1" s="1"/>
  <c r="N98" i="48"/>
  <c r="H98" i="48"/>
  <c r="D98" i="48"/>
  <c r="O101" i="58" s="1"/>
  <c r="C98" i="48"/>
  <c r="D101" i="1" s="1"/>
  <c r="N97" i="48"/>
  <c r="H97" i="48"/>
  <c r="C97" i="48"/>
  <c r="N96" i="48"/>
  <c r="I96" i="48"/>
  <c r="H96" i="48"/>
  <c r="C96" i="48"/>
  <c r="K93" i="48"/>
  <c r="I93" i="48"/>
  <c r="D92" i="48"/>
  <c r="O94" i="58" s="1"/>
  <c r="AF210" i="58" s="1"/>
  <c r="C92" i="48"/>
  <c r="D94" i="1" s="1"/>
  <c r="D91" i="48"/>
  <c r="O93" i="58" s="1"/>
  <c r="AF190" i="58" s="1"/>
  <c r="C91" i="48"/>
  <c r="D93" i="1" s="1"/>
  <c r="D90" i="48"/>
  <c r="O92" i="58" s="1"/>
  <c r="AF170" i="58" s="1"/>
  <c r="C90" i="48"/>
  <c r="D92" i="1" s="1"/>
  <c r="D89" i="48"/>
  <c r="O91" i="58" s="1"/>
  <c r="AF150" i="58" s="1"/>
  <c r="C89" i="48"/>
  <c r="D91" i="1" s="1"/>
  <c r="D88" i="48"/>
  <c r="O90" i="58" s="1"/>
  <c r="AF130" i="58" s="1"/>
  <c r="C88" i="48"/>
  <c r="D90" i="1" s="1"/>
  <c r="D87" i="48"/>
  <c r="O89" i="58" s="1"/>
  <c r="AF110" i="58" s="1"/>
  <c r="C87" i="48"/>
  <c r="D89" i="1" s="1"/>
  <c r="D86" i="48"/>
  <c r="O88" i="58" s="1"/>
  <c r="AF90" i="58" s="1"/>
  <c r="C86" i="48"/>
  <c r="D88" i="1" s="1"/>
  <c r="D85" i="48"/>
  <c r="O87" i="58" s="1"/>
  <c r="AF70" i="58" s="1"/>
  <c r="C85" i="48"/>
  <c r="D87" i="1" s="1"/>
  <c r="D84" i="48"/>
  <c r="O86" i="58" s="1"/>
  <c r="C84" i="48"/>
  <c r="D86" i="1" s="1"/>
  <c r="D83" i="48"/>
  <c r="O85" i="58" s="1"/>
  <c r="AF30" i="58" s="1"/>
  <c r="C83" i="48"/>
  <c r="D85" i="1" s="1"/>
  <c r="C82" i="48"/>
  <c r="I81" i="48"/>
  <c r="C81" i="48"/>
  <c r="K78" i="48"/>
  <c r="O43" i="58" s="1"/>
  <c r="AF147" i="58" s="1"/>
  <c r="I78" i="48"/>
  <c r="D77" i="48"/>
  <c r="O78" i="58" s="1"/>
  <c r="AF209" i="58" s="1"/>
  <c r="C77" i="48"/>
  <c r="D78" i="1" s="1"/>
  <c r="D76" i="48"/>
  <c r="O77" i="58" s="1"/>
  <c r="AF189" i="58" s="1"/>
  <c r="C76" i="48"/>
  <c r="D77" i="1" s="1"/>
  <c r="D75" i="48"/>
  <c r="O76" i="58" s="1"/>
  <c r="AF169" i="58" s="1"/>
  <c r="C75" i="48"/>
  <c r="D76" i="1" s="1"/>
  <c r="D74" i="48"/>
  <c r="O75" i="58" s="1"/>
  <c r="AF149" i="58" s="1"/>
  <c r="C74" i="48"/>
  <c r="D75" i="1" s="1"/>
  <c r="D73" i="48"/>
  <c r="O74" i="58" s="1"/>
  <c r="AF129" i="58" s="1"/>
  <c r="C73" i="48"/>
  <c r="D74" i="1" s="1"/>
  <c r="D72" i="48"/>
  <c r="O73" i="58" s="1"/>
  <c r="AF109" i="58" s="1"/>
  <c r="C72" i="48"/>
  <c r="D73" i="1" s="1"/>
  <c r="D71" i="48"/>
  <c r="O72" i="58" s="1"/>
  <c r="AF89" i="58" s="1"/>
  <c r="C71" i="48"/>
  <c r="D72" i="1" s="1"/>
  <c r="D70" i="48"/>
  <c r="O71" i="58" s="1"/>
  <c r="AF69" i="58" s="1"/>
  <c r="C70" i="48"/>
  <c r="D71" i="1" s="1"/>
  <c r="D69" i="48"/>
  <c r="O70" i="58" s="1"/>
  <c r="AF49" i="58" s="1"/>
  <c r="C69" i="48"/>
  <c r="D70" i="1" s="1"/>
  <c r="D68" i="48"/>
  <c r="O69" i="58" s="1"/>
  <c r="C68" i="48"/>
  <c r="D69" i="1" s="1"/>
  <c r="N67" i="48"/>
  <c r="C67" i="48"/>
  <c r="H67" i="48" s="1"/>
  <c r="I66" i="48"/>
  <c r="C66" i="48"/>
  <c r="N36" i="48" s="1"/>
  <c r="K63" i="48"/>
  <c r="I63" i="48"/>
  <c r="D62" i="48"/>
  <c r="O62" i="58" s="1"/>
  <c r="AF208" i="58" s="1"/>
  <c r="C62" i="48"/>
  <c r="D62" i="1" s="1"/>
  <c r="D61" i="48"/>
  <c r="O61" i="58" s="1"/>
  <c r="AF188" i="58" s="1"/>
  <c r="C61" i="48"/>
  <c r="D61" i="1" s="1"/>
  <c r="D60" i="48"/>
  <c r="O60" i="58" s="1"/>
  <c r="AF168" i="58" s="1"/>
  <c r="C60" i="48"/>
  <c r="D60" i="1" s="1"/>
  <c r="D59" i="48"/>
  <c r="O59" i="58" s="1"/>
  <c r="AF148" i="58" s="1"/>
  <c r="C59" i="48"/>
  <c r="D59" i="1" s="1"/>
  <c r="D58" i="48"/>
  <c r="O58" i="58" s="1"/>
  <c r="AF128" i="58" s="1"/>
  <c r="C58" i="48"/>
  <c r="D58" i="1" s="1"/>
  <c r="D57" i="48"/>
  <c r="O57" i="58" s="1"/>
  <c r="AF108" i="58" s="1"/>
  <c r="C57" i="48"/>
  <c r="D57" i="1" s="1"/>
  <c r="D56" i="48"/>
  <c r="O56" i="58" s="1"/>
  <c r="AF88" i="58" s="1"/>
  <c r="C56" i="48"/>
  <c r="D56" i="1" s="1"/>
  <c r="D55" i="48"/>
  <c r="O55" i="58" s="1"/>
  <c r="AF68" i="58" s="1"/>
  <c r="C55" i="48"/>
  <c r="D55" i="1" s="1"/>
  <c r="D54" i="48"/>
  <c r="O54" i="58" s="1"/>
  <c r="C54" i="48"/>
  <c r="D54" i="1" s="1"/>
  <c r="D53" i="48"/>
  <c r="O53" i="58" s="1"/>
  <c r="AF28" i="58" s="1"/>
  <c r="C53" i="48"/>
  <c r="D53" i="1" s="1"/>
  <c r="C52" i="48"/>
  <c r="I51" i="48"/>
  <c r="C51" i="48"/>
  <c r="K48" i="48"/>
  <c r="I48" i="48"/>
  <c r="D48" i="48" s="1"/>
  <c r="O46" i="58"/>
  <c r="AF207" i="58" s="1"/>
  <c r="C47" i="48"/>
  <c r="D46" i="1" s="1"/>
  <c r="O45" i="58"/>
  <c r="AF187" i="58" s="1"/>
  <c r="C46" i="48"/>
  <c r="D45" i="1" s="1"/>
  <c r="O44" i="58"/>
  <c r="AF167" i="58" s="1"/>
  <c r="C45" i="48"/>
  <c r="D44" i="1" s="1"/>
  <c r="C44" i="48"/>
  <c r="D43" i="1" s="1"/>
  <c r="O42" i="58"/>
  <c r="AF127" i="58" s="1"/>
  <c r="C43" i="48"/>
  <c r="D42" i="1" s="1"/>
  <c r="O41" i="58"/>
  <c r="AF107" i="58" s="1"/>
  <c r="C42" i="48"/>
  <c r="D41" i="1" s="1"/>
  <c r="O40" i="58"/>
  <c r="AF87" i="58" s="1"/>
  <c r="C41" i="48"/>
  <c r="D40" i="1" s="1"/>
  <c r="O39" i="58"/>
  <c r="AF67" i="58" s="1"/>
  <c r="C40" i="48"/>
  <c r="D39" i="1" s="1"/>
  <c r="O38" i="58"/>
  <c r="AF47" i="58" s="1"/>
  <c r="C39" i="48"/>
  <c r="D38" i="1" s="1"/>
  <c r="O37" i="58"/>
  <c r="AF27" i="58" s="1"/>
  <c r="C38" i="48"/>
  <c r="D37" i="1" s="1"/>
  <c r="N37" i="48"/>
  <c r="C37" i="48"/>
  <c r="I36" i="48"/>
  <c r="C36" i="48"/>
  <c r="K33" i="48"/>
  <c r="I33" i="48"/>
  <c r="O30" i="58"/>
  <c r="AF206" i="58" s="1"/>
  <c r="C32" i="48"/>
  <c r="D30" i="1" s="1"/>
  <c r="O29" i="58"/>
  <c r="AF186" i="58" s="1"/>
  <c r="C31" i="48"/>
  <c r="D29" i="1" s="1"/>
  <c r="O28" i="58"/>
  <c r="AF166" i="58" s="1"/>
  <c r="C30" i="48"/>
  <c r="D28" i="1" s="1"/>
  <c r="O27" i="58"/>
  <c r="AF146" i="58" s="1"/>
  <c r="C29" i="48"/>
  <c r="D27" i="1" s="1"/>
  <c r="O26" i="58"/>
  <c r="AF126" i="58" s="1"/>
  <c r="C28" i="48"/>
  <c r="D26" i="1" s="1"/>
  <c r="O25" i="58"/>
  <c r="AF106" i="58" s="1"/>
  <c r="C27" i="48"/>
  <c r="D25" i="1" s="1"/>
  <c r="O24" i="58"/>
  <c r="AF86" i="58" s="1"/>
  <c r="C26" i="48"/>
  <c r="D24" i="1" s="1"/>
  <c r="O23" i="58"/>
  <c r="AF66" i="58" s="1"/>
  <c r="C25" i="48"/>
  <c r="D23" i="1" s="1"/>
  <c r="O22" i="58"/>
  <c r="AF46" i="58" s="1"/>
  <c r="C24" i="48"/>
  <c r="D22" i="1" s="1"/>
  <c r="D23" i="48"/>
  <c r="O21" i="58" s="1"/>
  <c r="AF26" i="58" s="1"/>
  <c r="C23" i="48"/>
  <c r="D21" i="1" s="1"/>
  <c r="N22" i="48"/>
  <c r="C22" i="48"/>
  <c r="H22" i="48" s="1"/>
  <c r="I21" i="48"/>
  <c r="C21" i="48"/>
  <c r="N81" i="48" s="1"/>
  <c r="K18" i="48"/>
  <c r="D183" i="48" s="1"/>
  <c r="I18" i="48"/>
  <c r="O14" i="58"/>
  <c r="AF205" i="58" s="1"/>
  <c r="O13" i="58"/>
  <c r="AF185" i="58" s="1"/>
  <c r="O12" i="58"/>
  <c r="AF165" i="58" s="1"/>
  <c r="O11" i="58"/>
  <c r="AF145" i="58" s="1"/>
  <c r="O10" i="58"/>
  <c r="AF125" i="58" s="1"/>
  <c r="O9" i="1"/>
  <c r="O8" i="1"/>
  <c r="O7" i="1"/>
  <c r="O6" i="1"/>
  <c r="O5" i="58"/>
  <c r="C7" i="48"/>
  <c r="H7" i="48" s="1"/>
  <c r="I6" i="48"/>
  <c r="C6" i="48"/>
  <c r="H81" i="48" s="1"/>
  <c r="A6" i="48"/>
  <c r="C174" i="16"/>
  <c r="C175" i="16"/>
  <c r="C176" i="16"/>
  <c r="C177" i="16"/>
  <c r="C178" i="16"/>
  <c r="C179" i="16"/>
  <c r="C180" i="16"/>
  <c r="C181" i="16"/>
  <c r="C182" i="16"/>
  <c r="C173" i="16"/>
  <c r="C159" i="16"/>
  <c r="C166" i="1" s="1"/>
  <c r="C160" i="16"/>
  <c r="C167" i="1" s="1"/>
  <c r="C161" i="16"/>
  <c r="C168" i="1" s="1"/>
  <c r="C162" i="16"/>
  <c r="C169" i="1" s="1"/>
  <c r="C163" i="16"/>
  <c r="C170" i="1" s="1"/>
  <c r="C164" i="16"/>
  <c r="C171" i="1" s="1"/>
  <c r="C165" i="16"/>
  <c r="C172" i="1" s="1"/>
  <c r="C166" i="16"/>
  <c r="C173" i="1" s="1"/>
  <c r="C167" i="16"/>
  <c r="C174" i="1" s="1"/>
  <c r="C158" i="16"/>
  <c r="C165" i="1" s="1"/>
  <c r="C144" i="16"/>
  <c r="C150" i="1" s="1"/>
  <c r="C145" i="16"/>
  <c r="C151" i="1" s="1"/>
  <c r="C146" i="16"/>
  <c r="C147" i="16"/>
  <c r="C153" i="1" s="1"/>
  <c r="C148" i="16"/>
  <c r="C154" i="1" s="1"/>
  <c r="C149" i="16"/>
  <c r="C155" i="1" s="1"/>
  <c r="C150" i="16"/>
  <c r="C156" i="1" s="1"/>
  <c r="C151" i="16"/>
  <c r="C157" i="1" s="1"/>
  <c r="C152" i="16"/>
  <c r="C158" i="1" s="1"/>
  <c r="C143" i="16"/>
  <c r="C149" i="1" s="1"/>
  <c r="C129" i="16"/>
  <c r="C134" i="1" s="1"/>
  <c r="C130" i="16"/>
  <c r="C135" i="1" s="1"/>
  <c r="C131" i="16"/>
  <c r="C136" i="1" s="1"/>
  <c r="C132" i="16"/>
  <c r="C137" i="1" s="1"/>
  <c r="C133" i="16"/>
  <c r="C138" i="1" s="1"/>
  <c r="C134" i="16"/>
  <c r="C139" i="1" s="1"/>
  <c r="C135" i="16"/>
  <c r="C140" i="1" s="1"/>
  <c r="C136" i="16"/>
  <c r="C141" i="1" s="1"/>
  <c r="C137" i="16"/>
  <c r="C142" i="1" s="1"/>
  <c r="C128" i="16"/>
  <c r="C133" i="1" s="1"/>
  <c r="C84" i="16"/>
  <c r="C86" i="1" s="1"/>
  <c r="C85" i="16"/>
  <c r="C87" i="1" s="1"/>
  <c r="C86" i="16"/>
  <c r="C88" i="1" s="1"/>
  <c r="C87" i="16"/>
  <c r="C89" i="1" s="1"/>
  <c r="C88" i="16"/>
  <c r="C90" i="1" s="1"/>
  <c r="C89" i="16"/>
  <c r="C91" i="1" s="1"/>
  <c r="C90" i="16"/>
  <c r="C92" i="1" s="1"/>
  <c r="C91" i="16"/>
  <c r="C93" i="1" s="1"/>
  <c r="C92" i="16"/>
  <c r="C94" i="1" s="1"/>
  <c r="C83" i="16"/>
  <c r="C85" i="1" s="1"/>
  <c r="C69" i="16"/>
  <c r="C70" i="1" s="1"/>
  <c r="C70" i="16"/>
  <c r="C71" i="1" s="1"/>
  <c r="C71" i="16"/>
  <c r="C72" i="1" s="1"/>
  <c r="C72" i="16"/>
  <c r="C73" i="1" s="1"/>
  <c r="C73" i="16"/>
  <c r="C74" i="1" s="1"/>
  <c r="C74" i="16"/>
  <c r="C75" i="1" s="1"/>
  <c r="C75" i="16"/>
  <c r="C76" i="1" s="1"/>
  <c r="C76" i="16"/>
  <c r="C77" i="1" s="1"/>
  <c r="C77" i="16"/>
  <c r="C78" i="1" s="1"/>
  <c r="C68" i="16"/>
  <c r="C69" i="1" s="1"/>
  <c r="C54" i="16"/>
  <c r="C54" i="1" s="1"/>
  <c r="C55" i="16"/>
  <c r="C55" i="1" s="1"/>
  <c r="C56" i="16"/>
  <c r="C56" i="1" s="1"/>
  <c r="C57" i="16"/>
  <c r="C57" i="1" s="1"/>
  <c r="C58" i="16"/>
  <c r="C58" i="1" s="1"/>
  <c r="C59" i="16"/>
  <c r="C59" i="1" s="1"/>
  <c r="C60" i="16"/>
  <c r="C60" i="1" s="1"/>
  <c r="C61" i="16"/>
  <c r="C61" i="1" s="1"/>
  <c r="C62" i="16"/>
  <c r="C62" i="1" s="1"/>
  <c r="C53" i="16"/>
  <c r="C53" i="1" s="1"/>
  <c r="C39" i="16"/>
  <c r="C38" i="1" s="1"/>
  <c r="C40" i="16"/>
  <c r="C39" i="1" s="1"/>
  <c r="C41" i="16"/>
  <c r="C40" i="1" s="1"/>
  <c r="C42" i="16"/>
  <c r="C41" i="1" s="1"/>
  <c r="C43" i="16"/>
  <c r="C42" i="1" s="1"/>
  <c r="C44" i="16"/>
  <c r="C43" i="1" s="1"/>
  <c r="C45" i="16"/>
  <c r="C44" i="1" s="1"/>
  <c r="C46" i="16"/>
  <c r="C45" i="1" s="1"/>
  <c r="C47" i="16"/>
  <c r="C46" i="1" s="1"/>
  <c r="C38" i="16"/>
  <c r="C37" i="1" s="1"/>
  <c r="C24" i="16"/>
  <c r="C22" i="1" s="1"/>
  <c r="C25" i="16"/>
  <c r="C23" i="1" s="1"/>
  <c r="C26" i="16"/>
  <c r="C24" i="1" s="1"/>
  <c r="C27" i="16"/>
  <c r="C25" i="1" s="1"/>
  <c r="C28" i="16"/>
  <c r="C26" i="1" s="1"/>
  <c r="C29" i="16"/>
  <c r="C27" i="1" s="1"/>
  <c r="C30" i="16"/>
  <c r="C28" i="1" s="1"/>
  <c r="C31" i="16"/>
  <c r="C29" i="1" s="1"/>
  <c r="C32" i="16"/>
  <c r="C30" i="1" s="1"/>
  <c r="C23" i="16"/>
  <c r="C21" i="1" s="1"/>
  <c r="C9" i="16"/>
  <c r="C10" i="16"/>
  <c r="C11" i="16"/>
  <c r="C12" i="16"/>
  <c r="C13" i="16"/>
  <c r="C14" i="16"/>
  <c r="C15" i="16"/>
  <c r="C16" i="16"/>
  <c r="C17" i="16"/>
  <c r="C8" i="16"/>
  <c r="C5" i="58" s="1"/>
  <c r="C114" i="16"/>
  <c r="C118" i="1" s="1"/>
  <c r="C115" i="16"/>
  <c r="C119" i="1" s="1"/>
  <c r="C116" i="16"/>
  <c r="C120" i="1" s="1"/>
  <c r="C117" i="16"/>
  <c r="C121" i="1" s="1"/>
  <c r="C118" i="16"/>
  <c r="C122" i="1" s="1"/>
  <c r="C119" i="16"/>
  <c r="C123" i="1" s="1"/>
  <c r="C120" i="16"/>
  <c r="C124" i="1" s="1"/>
  <c r="C121" i="16"/>
  <c r="C125" i="1" s="1"/>
  <c r="C122" i="16"/>
  <c r="C126" i="1" s="1"/>
  <c r="C113" i="16"/>
  <c r="C117" i="1" s="1"/>
  <c r="C99" i="16"/>
  <c r="C102" i="1" s="1"/>
  <c r="C100" i="16"/>
  <c r="C103" i="1" s="1"/>
  <c r="C101" i="16"/>
  <c r="C104" i="1" s="1"/>
  <c r="C102" i="16"/>
  <c r="C105" i="1" s="1"/>
  <c r="C103" i="16"/>
  <c r="C106" i="1" s="1"/>
  <c r="C104" i="16"/>
  <c r="C107" i="1" s="1"/>
  <c r="C105" i="16"/>
  <c r="C108" i="1" s="1"/>
  <c r="C106" i="16"/>
  <c r="C109" i="1" s="1"/>
  <c r="C107" i="16"/>
  <c r="C110" i="1" s="1"/>
  <c r="C98" i="16"/>
  <c r="C101" i="1" s="1"/>
  <c r="D98" i="16"/>
  <c r="N101" i="58" s="1"/>
  <c r="AE31" i="58" s="1"/>
  <c r="D8" i="16"/>
  <c r="N5" i="1" s="1"/>
  <c r="H22" i="55" l="1"/>
  <c r="H37" i="55"/>
  <c r="N7" i="55"/>
  <c r="H22" i="54"/>
  <c r="D33" i="54"/>
  <c r="D93" i="54"/>
  <c r="D33" i="53"/>
  <c r="D63" i="52"/>
  <c r="D93" i="50"/>
  <c r="D138" i="49"/>
  <c r="D123" i="49"/>
  <c r="D153" i="48"/>
  <c r="D18" i="48"/>
  <c r="C11" i="1"/>
  <c r="C11" i="58"/>
  <c r="C7" i="1"/>
  <c r="C7" i="58"/>
  <c r="C14" i="1"/>
  <c r="C14" i="58"/>
  <c r="C10" i="1"/>
  <c r="C10" i="58"/>
  <c r="C6" i="1"/>
  <c r="C6" i="58"/>
  <c r="C13" i="1"/>
  <c r="C13" i="58"/>
  <c r="C9" i="1"/>
  <c r="C9" i="58"/>
  <c r="C12" i="1"/>
  <c r="C12" i="58"/>
  <c r="C8" i="1"/>
  <c r="C8" i="58"/>
  <c r="H6" i="48"/>
  <c r="N6" i="49"/>
  <c r="N6" i="51"/>
  <c r="N6" i="53"/>
  <c r="N6" i="55"/>
  <c r="H51" i="48"/>
  <c r="H21" i="52"/>
  <c r="N6" i="54"/>
  <c r="N36" i="49"/>
  <c r="H36" i="48"/>
  <c r="N6" i="52"/>
  <c r="N51" i="49"/>
  <c r="H21" i="50"/>
  <c r="H81" i="49"/>
  <c r="N66" i="49"/>
  <c r="N67" i="49"/>
  <c r="N36" i="54"/>
  <c r="N51" i="52"/>
  <c r="N51" i="54"/>
  <c r="N6" i="48"/>
  <c r="N36" i="52"/>
  <c r="N21" i="48"/>
  <c r="N36" i="50"/>
  <c r="N66" i="54"/>
  <c r="N66" i="50"/>
  <c r="N51" i="48"/>
  <c r="H51" i="54"/>
  <c r="N66" i="48"/>
  <c r="H51" i="50"/>
  <c r="H21" i="54"/>
  <c r="H66" i="48"/>
  <c r="H36" i="52"/>
  <c r="R64" i="58"/>
  <c r="H66" i="57"/>
  <c r="V96" i="58"/>
  <c r="D48" i="57"/>
  <c r="V64" i="58"/>
  <c r="D183" i="54"/>
  <c r="T64" i="58"/>
  <c r="D18" i="52"/>
  <c r="D183" i="50"/>
  <c r="D18" i="49"/>
  <c r="D168" i="48"/>
  <c r="H37" i="54"/>
  <c r="N7" i="48"/>
  <c r="H37" i="49"/>
  <c r="H22" i="51"/>
  <c r="H7" i="52"/>
  <c r="H37" i="53"/>
  <c r="N52" i="53"/>
  <c r="H52" i="54"/>
  <c r="H52" i="55"/>
  <c r="H67" i="57"/>
  <c r="H81" i="57"/>
  <c r="H82" i="52"/>
  <c r="H37" i="56"/>
  <c r="H82" i="56"/>
  <c r="H37" i="48"/>
  <c r="N52" i="49"/>
  <c r="N82" i="51"/>
  <c r="H22" i="52"/>
  <c r="N82" i="53"/>
  <c r="N37" i="54"/>
  <c r="H7" i="55"/>
  <c r="N52" i="56"/>
  <c r="H37" i="57"/>
  <c r="N66" i="57"/>
  <c r="D123" i="57"/>
  <c r="N52" i="48"/>
  <c r="H22" i="49"/>
  <c r="H6" i="50"/>
  <c r="H66" i="50"/>
  <c r="H67" i="51"/>
  <c r="H52" i="52"/>
  <c r="D138" i="52"/>
  <c r="N37" i="52"/>
  <c r="D138" i="53"/>
  <c r="D18" i="53"/>
  <c r="H82" i="53"/>
  <c r="N22" i="53"/>
  <c r="H6" i="54"/>
  <c r="H36" i="54"/>
  <c r="U75" i="58"/>
  <c r="AL149" i="58" s="1"/>
  <c r="D78" i="54"/>
  <c r="N7" i="54"/>
  <c r="H52" i="57"/>
  <c r="D78" i="57"/>
  <c r="D108" i="48"/>
  <c r="H7" i="49"/>
  <c r="N22" i="49"/>
  <c r="N67" i="50"/>
  <c r="D138" i="55"/>
  <c r="D33" i="55"/>
  <c r="D78" i="55"/>
  <c r="N37" i="55"/>
  <c r="D93" i="57"/>
  <c r="D168" i="57"/>
  <c r="H82" i="48"/>
  <c r="D108" i="49"/>
  <c r="H7" i="50"/>
  <c r="H82" i="50"/>
  <c r="N52" i="50"/>
  <c r="H6" i="52"/>
  <c r="H51" i="52"/>
  <c r="N82" i="52"/>
  <c r="N22" i="52"/>
  <c r="H6" i="53"/>
  <c r="N51" i="53"/>
  <c r="D168" i="53"/>
  <c r="N37" i="53"/>
  <c r="D153" i="54"/>
  <c r="H67" i="54"/>
  <c r="H82" i="54"/>
  <c r="N67" i="54"/>
  <c r="N22" i="54"/>
  <c r="H6" i="55"/>
  <c r="N66" i="55"/>
  <c r="D168" i="55"/>
  <c r="H82" i="55"/>
  <c r="D168" i="56"/>
  <c r="H52" i="56"/>
  <c r="N82" i="56"/>
  <c r="D33" i="57"/>
  <c r="D63" i="57"/>
  <c r="X96" i="58"/>
  <c r="D108" i="57"/>
  <c r="H52" i="48"/>
  <c r="N82" i="48"/>
  <c r="H52" i="49"/>
  <c r="N7" i="50"/>
  <c r="H67" i="50"/>
  <c r="D123" i="50"/>
  <c r="N82" i="50"/>
  <c r="N37" i="50"/>
  <c r="D168" i="51"/>
  <c r="H67" i="52"/>
  <c r="N52" i="52"/>
  <c r="D63" i="53"/>
  <c r="H67" i="53"/>
  <c r="D18" i="54"/>
  <c r="N82" i="54"/>
  <c r="N52" i="54"/>
  <c r="N52" i="55"/>
  <c r="N67" i="55"/>
  <c r="N22" i="55"/>
  <c r="H6" i="56"/>
  <c r="H21" i="56"/>
  <c r="D18" i="56"/>
  <c r="H22" i="56"/>
  <c r="D63" i="56"/>
  <c r="H67" i="56"/>
  <c r="N22" i="56"/>
  <c r="H6" i="57"/>
  <c r="N81" i="57"/>
  <c r="N37" i="57"/>
  <c r="X64" i="58"/>
  <c r="D138" i="57"/>
  <c r="N67" i="57"/>
  <c r="N82" i="57"/>
  <c r="AM146" i="58"/>
  <c r="D123" i="55"/>
  <c r="D48" i="55"/>
  <c r="D108" i="55"/>
  <c r="D153" i="55"/>
  <c r="D63" i="55"/>
  <c r="K5" i="1"/>
  <c r="K5" i="58"/>
  <c r="K6" i="1"/>
  <c r="K6" i="58"/>
  <c r="K7" i="1"/>
  <c r="K7" i="58"/>
  <c r="K8" i="1"/>
  <c r="K8" i="58"/>
  <c r="K9" i="1"/>
  <c r="K9" i="58"/>
  <c r="K10" i="1"/>
  <c r="K10" i="58"/>
  <c r="K11" i="1"/>
  <c r="K11" i="58"/>
  <c r="K12" i="1"/>
  <c r="K12" i="58"/>
  <c r="K13" i="1"/>
  <c r="K13" i="58"/>
  <c r="K14" i="1"/>
  <c r="K14" i="58"/>
  <c r="M14" i="1"/>
  <c r="M14" i="58"/>
  <c r="AD205" i="58" s="1"/>
  <c r="AT205" i="58" s="1"/>
  <c r="M13" i="1"/>
  <c r="M13" i="58"/>
  <c r="AD185" i="58" s="1"/>
  <c r="AT185" i="58" s="1"/>
  <c r="M5" i="1"/>
  <c r="AD25" i="1" s="1"/>
  <c r="M5" i="58"/>
  <c r="AD25" i="58" s="1"/>
  <c r="AT25" i="58" s="1"/>
  <c r="M6" i="1"/>
  <c r="M6" i="58"/>
  <c r="AD45" i="58" s="1"/>
  <c r="AT45" i="58" s="1"/>
  <c r="M7" i="1"/>
  <c r="M7" i="58"/>
  <c r="AD65" i="58" s="1"/>
  <c r="AT65" i="58" s="1"/>
  <c r="M8" i="1"/>
  <c r="M8" i="58"/>
  <c r="AD85" i="58" s="1"/>
  <c r="AT85" i="58" s="1"/>
  <c r="M9" i="1"/>
  <c r="M9" i="58"/>
  <c r="AD105" i="58" s="1"/>
  <c r="AT105" i="58" s="1"/>
  <c r="M10" i="1"/>
  <c r="M10" i="58"/>
  <c r="AD125" i="58" s="1"/>
  <c r="AT125" i="58" s="1"/>
  <c r="M11" i="1"/>
  <c r="M11" i="58"/>
  <c r="AD145" i="58" s="1"/>
  <c r="AT145" i="58" s="1"/>
  <c r="M12" i="1"/>
  <c r="M12" i="58"/>
  <c r="AD165" i="58" s="1"/>
  <c r="AT165" i="58" s="1"/>
  <c r="C5" i="1"/>
  <c r="C152" i="1"/>
  <c r="C152" i="58"/>
  <c r="T96" i="58"/>
  <c r="D108" i="53"/>
  <c r="T11" i="58"/>
  <c r="AK145" i="58" s="1"/>
  <c r="D123" i="56"/>
  <c r="D48" i="56"/>
  <c r="D108" i="56"/>
  <c r="D138" i="56"/>
  <c r="D153" i="56"/>
  <c r="L5" i="1"/>
  <c r="L5" i="58"/>
  <c r="L6" i="1"/>
  <c r="L6" i="58"/>
  <c r="L7" i="1"/>
  <c r="L7" i="58"/>
  <c r="L8" i="1"/>
  <c r="L8" i="58"/>
  <c r="L9" i="1"/>
  <c r="L9" i="58"/>
  <c r="L10" i="1"/>
  <c r="L10" i="58"/>
  <c r="L11" i="1"/>
  <c r="L11" i="58"/>
  <c r="L12" i="1"/>
  <c r="L12" i="58"/>
  <c r="L13" i="1"/>
  <c r="L13" i="58"/>
  <c r="L14" i="1"/>
  <c r="L14" i="58"/>
  <c r="D48" i="54"/>
  <c r="D63" i="54"/>
  <c r="D108" i="54"/>
  <c r="D123" i="54"/>
  <c r="D138" i="54"/>
  <c r="D168" i="54"/>
  <c r="J5" i="1"/>
  <c r="J5" i="58"/>
  <c r="J6" i="1"/>
  <c r="J6" i="58"/>
  <c r="J7" i="1"/>
  <c r="J7" i="58"/>
  <c r="J8" i="1"/>
  <c r="J8" i="58"/>
  <c r="J9" i="1"/>
  <c r="J9" i="58"/>
  <c r="J10" i="1"/>
  <c r="J10" i="58"/>
  <c r="J11" i="1"/>
  <c r="J11" i="58"/>
  <c r="J12" i="1"/>
  <c r="J12" i="58"/>
  <c r="J13" i="1"/>
  <c r="J13" i="58"/>
  <c r="J14" i="1"/>
  <c r="J14" i="58"/>
  <c r="D93" i="53"/>
  <c r="D48" i="53"/>
  <c r="D78" i="53"/>
  <c r="D153" i="53"/>
  <c r="D123" i="53"/>
  <c r="I5" i="1"/>
  <c r="I5" i="58"/>
  <c r="I6" i="1"/>
  <c r="I6" i="58"/>
  <c r="I7" i="1"/>
  <c r="I7" i="58"/>
  <c r="I8" i="1"/>
  <c r="I8" i="58"/>
  <c r="I9" i="1"/>
  <c r="I9" i="58"/>
  <c r="I10" i="1"/>
  <c r="I10" i="58"/>
  <c r="I11" i="1"/>
  <c r="I11" i="58"/>
  <c r="I12" i="1"/>
  <c r="I12" i="58"/>
  <c r="I13" i="1"/>
  <c r="I13" i="58"/>
  <c r="I14" i="1"/>
  <c r="I14" i="58"/>
  <c r="D93" i="52"/>
  <c r="S59" i="58"/>
  <c r="AJ148" i="58" s="1"/>
  <c r="D48" i="52"/>
  <c r="D78" i="52"/>
  <c r="D33" i="52"/>
  <c r="D108" i="52"/>
  <c r="D123" i="52"/>
  <c r="D153" i="52"/>
  <c r="H5" i="1"/>
  <c r="H5" i="58"/>
  <c r="H6" i="1"/>
  <c r="H6" i="58"/>
  <c r="H7" i="1"/>
  <c r="H7" i="58"/>
  <c r="H8" i="1"/>
  <c r="H8" i="58"/>
  <c r="H9" i="1"/>
  <c r="H9" i="58"/>
  <c r="H10" i="1"/>
  <c r="H10" i="58"/>
  <c r="H11" i="1"/>
  <c r="H11" i="58"/>
  <c r="H12" i="1"/>
  <c r="H12" i="58"/>
  <c r="H13" i="1"/>
  <c r="H13" i="58"/>
  <c r="H14" i="1"/>
  <c r="H14" i="58"/>
  <c r="D138" i="51"/>
  <c r="R96" i="58"/>
  <c r="R11" i="58"/>
  <c r="AI145" i="58" s="1"/>
  <c r="H6" i="51"/>
  <c r="N37" i="51"/>
  <c r="N36" i="51"/>
  <c r="H7" i="51"/>
  <c r="D48" i="51"/>
  <c r="H52" i="51"/>
  <c r="D78" i="51"/>
  <c r="D123" i="51"/>
  <c r="N22" i="51"/>
  <c r="D63" i="51"/>
  <c r="D153" i="51"/>
  <c r="G14" i="1"/>
  <c r="G14" i="58"/>
  <c r="G13" i="1"/>
  <c r="G13" i="58"/>
  <c r="G12" i="1"/>
  <c r="G12" i="58"/>
  <c r="G11" i="1"/>
  <c r="G11" i="58"/>
  <c r="G10" i="1"/>
  <c r="G10" i="58"/>
  <c r="G9" i="1"/>
  <c r="G9" i="58"/>
  <c r="G8" i="1"/>
  <c r="G8" i="58"/>
  <c r="G7" i="1"/>
  <c r="G7" i="58"/>
  <c r="G6" i="1"/>
  <c r="G6" i="58"/>
  <c r="D108" i="51"/>
  <c r="G5" i="58"/>
  <c r="G5" i="1"/>
  <c r="D153" i="50"/>
  <c r="F14" i="1"/>
  <c r="F14" i="58"/>
  <c r="F13" i="1"/>
  <c r="F13" i="58"/>
  <c r="F12" i="1"/>
  <c r="F12" i="58"/>
  <c r="F11" i="1"/>
  <c r="F11" i="58"/>
  <c r="F10" i="58"/>
  <c r="F10" i="1"/>
  <c r="F9" i="1"/>
  <c r="F9" i="58"/>
  <c r="F8" i="58"/>
  <c r="F8" i="1"/>
  <c r="F7" i="1"/>
  <c r="F7" i="58"/>
  <c r="D108" i="50"/>
  <c r="F6" i="1"/>
  <c r="F6" i="58"/>
  <c r="D138" i="50"/>
  <c r="F5" i="1"/>
  <c r="F5" i="58"/>
  <c r="P96" i="58"/>
  <c r="P160" i="58"/>
  <c r="D153" i="49"/>
  <c r="D63" i="48"/>
  <c r="P64" i="58"/>
  <c r="D33" i="49"/>
  <c r="D93" i="48"/>
  <c r="D123" i="48"/>
  <c r="D33" i="48"/>
  <c r="D78" i="48"/>
  <c r="D138" i="48"/>
  <c r="M37" i="1"/>
  <c r="M37" i="58"/>
  <c r="AD27" i="58" s="1"/>
  <c r="AT27" i="58" s="1"/>
  <c r="M38" i="1"/>
  <c r="M38" i="58"/>
  <c r="AD47" i="58" s="1"/>
  <c r="AT47" i="58" s="1"/>
  <c r="M39" i="1"/>
  <c r="M39" i="58"/>
  <c r="AD67" i="58" s="1"/>
  <c r="AT67" i="58" s="1"/>
  <c r="M40" i="1"/>
  <c r="M40" i="58"/>
  <c r="AD87" i="58" s="1"/>
  <c r="AT87" i="58" s="1"/>
  <c r="M41" i="1"/>
  <c r="M41" i="58"/>
  <c r="AD107" i="58" s="1"/>
  <c r="AT107" i="58" s="1"/>
  <c r="M42" i="1"/>
  <c r="M42" i="58"/>
  <c r="AD127" i="58" s="1"/>
  <c r="AT127" i="58" s="1"/>
  <c r="M43" i="1"/>
  <c r="M43" i="58"/>
  <c r="AD147" i="58" s="1"/>
  <c r="AT147" i="58" s="1"/>
  <c r="M44" i="1"/>
  <c r="M44" i="58"/>
  <c r="AD167" i="58" s="1"/>
  <c r="AT167" i="58" s="1"/>
  <c r="M45" i="1"/>
  <c r="M45" i="58"/>
  <c r="AD187" i="58" s="1"/>
  <c r="AT187" i="58" s="1"/>
  <c r="M46" i="1"/>
  <c r="M46" i="58"/>
  <c r="AD207" i="58" s="1"/>
  <c r="AT207" i="58" s="1"/>
  <c r="M85" i="1"/>
  <c r="M85" i="58"/>
  <c r="AD30" i="58" s="1"/>
  <c r="AT30" i="58" s="1"/>
  <c r="M86" i="1"/>
  <c r="M86" i="58"/>
  <c r="AD50" i="58" s="1"/>
  <c r="AT50" i="58" s="1"/>
  <c r="M87" i="1"/>
  <c r="M87" i="58"/>
  <c r="AD70" i="58" s="1"/>
  <c r="AT70" i="58" s="1"/>
  <c r="M88" i="1"/>
  <c r="M88" i="58"/>
  <c r="AD90" i="58" s="1"/>
  <c r="AT90" i="58" s="1"/>
  <c r="M89" i="1"/>
  <c r="M89" i="58"/>
  <c r="AD110" i="58" s="1"/>
  <c r="AT110" i="58" s="1"/>
  <c r="M90" i="1"/>
  <c r="M90" i="58"/>
  <c r="AD130" i="58" s="1"/>
  <c r="AT130" i="58" s="1"/>
  <c r="M91" i="1"/>
  <c r="M91" i="58"/>
  <c r="AD150" i="58" s="1"/>
  <c r="AT150" i="58" s="1"/>
  <c r="M92" i="1"/>
  <c r="M92" i="58"/>
  <c r="AD170" i="58" s="1"/>
  <c r="AT170" i="58" s="1"/>
  <c r="M93" i="1"/>
  <c r="M93" i="58"/>
  <c r="AD190" i="58" s="1"/>
  <c r="AT190" i="58" s="1"/>
  <c r="M94" i="1"/>
  <c r="M94" i="58"/>
  <c r="AD210" i="58" s="1"/>
  <c r="AT210" i="58" s="1"/>
  <c r="M117" i="1"/>
  <c r="M117" i="58"/>
  <c r="AD32" i="58" s="1"/>
  <c r="AT32" i="58" s="1"/>
  <c r="M118" i="1"/>
  <c r="M118" i="58"/>
  <c r="AD52" i="58" s="1"/>
  <c r="AT52" i="58" s="1"/>
  <c r="M119" i="1"/>
  <c r="M119" i="58"/>
  <c r="AD72" i="58" s="1"/>
  <c r="AT72" i="58" s="1"/>
  <c r="M120" i="1"/>
  <c r="M120" i="58"/>
  <c r="AD92" i="58" s="1"/>
  <c r="AT92" i="58" s="1"/>
  <c r="M121" i="1"/>
  <c r="M121" i="58"/>
  <c r="AD112" i="58" s="1"/>
  <c r="AT112" i="58" s="1"/>
  <c r="M122" i="1"/>
  <c r="M122" i="58"/>
  <c r="AD132" i="58" s="1"/>
  <c r="AT132" i="58" s="1"/>
  <c r="M123" i="1"/>
  <c r="M123" i="58"/>
  <c r="AD152" i="58" s="1"/>
  <c r="AT152" i="58" s="1"/>
  <c r="M124" i="1"/>
  <c r="M124" i="58"/>
  <c r="AD172" i="58" s="1"/>
  <c r="AT172" i="58" s="1"/>
  <c r="M125" i="1"/>
  <c r="M125" i="58"/>
  <c r="AD192" i="58" s="1"/>
  <c r="AT192" i="58" s="1"/>
  <c r="M126" i="1"/>
  <c r="M126" i="58"/>
  <c r="AD212" i="58" s="1"/>
  <c r="AT212" i="58" s="1"/>
  <c r="M149" i="1"/>
  <c r="M149" i="58"/>
  <c r="AD34" i="58" s="1"/>
  <c r="AT34" i="58" s="1"/>
  <c r="M150" i="1"/>
  <c r="M150" i="58"/>
  <c r="AD54" i="58" s="1"/>
  <c r="AT54" i="58" s="1"/>
  <c r="M151" i="1"/>
  <c r="M151" i="58"/>
  <c r="AD74" i="58" s="1"/>
  <c r="AT74" i="58" s="1"/>
  <c r="M152" i="1"/>
  <c r="M152" i="58"/>
  <c r="AD94" i="58" s="1"/>
  <c r="AT94" i="58" s="1"/>
  <c r="M153" i="1"/>
  <c r="M153" i="58"/>
  <c r="AD114" i="58" s="1"/>
  <c r="AT114" i="58" s="1"/>
  <c r="M154" i="1"/>
  <c r="M154" i="58"/>
  <c r="AD134" i="58" s="1"/>
  <c r="AT134" i="58" s="1"/>
  <c r="M155" i="1"/>
  <c r="M155" i="58"/>
  <c r="AD154" i="58" s="1"/>
  <c r="AT154" i="58" s="1"/>
  <c r="M156" i="1"/>
  <c r="M156" i="58"/>
  <c r="AD174" i="58" s="1"/>
  <c r="AT174" i="58" s="1"/>
  <c r="M157" i="1"/>
  <c r="M157" i="58"/>
  <c r="AD194" i="58" s="1"/>
  <c r="AT194" i="58" s="1"/>
  <c r="M158" i="1"/>
  <c r="M158" i="58"/>
  <c r="AD214" i="58" s="1"/>
  <c r="AT214" i="58" s="1"/>
  <c r="M165" i="1"/>
  <c r="M165" i="58"/>
  <c r="AD35" i="58" s="1"/>
  <c r="AT35" i="58" s="1"/>
  <c r="M166" i="1"/>
  <c r="M166" i="58"/>
  <c r="AD55" i="58" s="1"/>
  <c r="AT55" i="58" s="1"/>
  <c r="M167" i="1"/>
  <c r="M167" i="58"/>
  <c r="AD75" i="58" s="1"/>
  <c r="AT75" i="58" s="1"/>
  <c r="M168" i="1"/>
  <c r="M168" i="58"/>
  <c r="AD95" i="58" s="1"/>
  <c r="AT95" i="58" s="1"/>
  <c r="M169" i="1"/>
  <c r="M169" i="58"/>
  <c r="AD115" i="58" s="1"/>
  <c r="AT115" i="58" s="1"/>
  <c r="M170" i="1"/>
  <c r="M170" i="58"/>
  <c r="AD135" i="58" s="1"/>
  <c r="AT135" i="58" s="1"/>
  <c r="M171" i="1"/>
  <c r="M171" i="58"/>
  <c r="AD155" i="58" s="1"/>
  <c r="AT155" i="58" s="1"/>
  <c r="M172" i="1"/>
  <c r="M172" i="58"/>
  <c r="AD175" i="58" s="1"/>
  <c r="AT175" i="58" s="1"/>
  <c r="M173" i="1"/>
  <c r="M173" i="58"/>
  <c r="AD195" i="58" s="1"/>
  <c r="AT195" i="58" s="1"/>
  <c r="M174" i="1"/>
  <c r="M174" i="58"/>
  <c r="AD215" i="58" s="1"/>
  <c r="AT215" i="58" s="1"/>
  <c r="M21" i="1"/>
  <c r="M21" i="58"/>
  <c r="AD26" i="58" s="1"/>
  <c r="AT26" i="58" s="1"/>
  <c r="M22" i="1"/>
  <c r="M22" i="58"/>
  <c r="AD46" i="58" s="1"/>
  <c r="AT46" i="58" s="1"/>
  <c r="M23" i="1"/>
  <c r="M23" i="58"/>
  <c r="AD66" i="58" s="1"/>
  <c r="AT66" i="58" s="1"/>
  <c r="M25" i="1"/>
  <c r="M25" i="58"/>
  <c r="AD106" i="58" s="1"/>
  <c r="AT106" i="58" s="1"/>
  <c r="M26" i="1"/>
  <c r="M26" i="58"/>
  <c r="AD126" i="58" s="1"/>
  <c r="AT126" i="58" s="1"/>
  <c r="M27" i="1"/>
  <c r="M27" i="58"/>
  <c r="AD146" i="58" s="1"/>
  <c r="AT146" i="58" s="1"/>
  <c r="M28" i="1"/>
  <c r="M28" i="58"/>
  <c r="AD166" i="58" s="1"/>
  <c r="AT166" i="58" s="1"/>
  <c r="M29" i="1"/>
  <c r="M29" i="58"/>
  <c r="AD186" i="58" s="1"/>
  <c r="AT186" i="58" s="1"/>
  <c r="M30" i="1"/>
  <c r="M30" i="58"/>
  <c r="AD206" i="58" s="1"/>
  <c r="AT206" i="58" s="1"/>
  <c r="M53" i="1"/>
  <c r="M53" i="58"/>
  <c r="AD28" i="58" s="1"/>
  <c r="AT28" i="58" s="1"/>
  <c r="M54" i="1"/>
  <c r="M54" i="58"/>
  <c r="AD48" i="58" s="1"/>
  <c r="AT48" i="58" s="1"/>
  <c r="M55" i="1"/>
  <c r="M55" i="58"/>
  <c r="AD68" i="58" s="1"/>
  <c r="AT68" i="58" s="1"/>
  <c r="M56" i="1"/>
  <c r="M56" i="58"/>
  <c r="AD88" i="58" s="1"/>
  <c r="AT88" i="58" s="1"/>
  <c r="M57" i="1"/>
  <c r="M57" i="58"/>
  <c r="AD108" i="58" s="1"/>
  <c r="AT108" i="58" s="1"/>
  <c r="M58" i="1"/>
  <c r="M58" i="58"/>
  <c r="AD128" i="58" s="1"/>
  <c r="AT128" i="58" s="1"/>
  <c r="M59" i="1"/>
  <c r="M59" i="58"/>
  <c r="AD148" i="58" s="1"/>
  <c r="AT148" i="58" s="1"/>
  <c r="M60" i="1"/>
  <c r="M60" i="58"/>
  <c r="AD168" i="58" s="1"/>
  <c r="AT168" i="58" s="1"/>
  <c r="M61" i="1"/>
  <c r="M61" i="58"/>
  <c r="AD188" i="58" s="1"/>
  <c r="AT188" i="58" s="1"/>
  <c r="M62" i="1"/>
  <c r="M62" i="58"/>
  <c r="AD208" i="58" s="1"/>
  <c r="AT208" i="58" s="1"/>
  <c r="M69" i="1"/>
  <c r="M69" i="58"/>
  <c r="AD29" i="58" s="1"/>
  <c r="AT29" i="58" s="1"/>
  <c r="M70" i="1"/>
  <c r="M70" i="58"/>
  <c r="AD49" i="58" s="1"/>
  <c r="AT49" i="58" s="1"/>
  <c r="M71" i="1"/>
  <c r="M71" i="58"/>
  <c r="AD69" i="58" s="1"/>
  <c r="AT69" i="58" s="1"/>
  <c r="M72" i="1"/>
  <c r="M72" i="58"/>
  <c r="AD89" i="58" s="1"/>
  <c r="AT89" i="58" s="1"/>
  <c r="M73" i="1"/>
  <c r="M73" i="58"/>
  <c r="AD109" i="58" s="1"/>
  <c r="AT109" i="58" s="1"/>
  <c r="M74" i="1"/>
  <c r="M74" i="58"/>
  <c r="AD129" i="58" s="1"/>
  <c r="AT129" i="58" s="1"/>
  <c r="M75" i="1"/>
  <c r="M75" i="58"/>
  <c r="AD149" i="58" s="1"/>
  <c r="AT149" i="58" s="1"/>
  <c r="M76" i="1"/>
  <c r="M76" i="58"/>
  <c r="AD169" i="58" s="1"/>
  <c r="AT169" i="58" s="1"/>
  <c r="M77" i="1"/>
  <c r="M77" i="58"/>
  <c r="AD189" i="58" s="1"/>
  <c r="AT189" i="58" s="1"/>
  <c r="M78" i="1"/>
  <c r="M78" i="58"/>
  <c r="AD209" i="58" s="1"/>
  <c r="AT209" i="58" s="1"/>
  <c r="M101" i="1"/>
  <c r="M101" i="58"/>
  <c r="AD31" i="58" s="1"/>
  <c r="AT31" i="58" s="1"/>
  <c r="M102" i="1"/>
  <c r="M102" i="58"/>
  <c r="AD51" i="58" s="1"/>
  <c r="AT51" i="58" s="1"/>
  <c r="M103" i="1"/>
  <c r="M103" i="58"/>
  <c r="AD71" i="58" s="1"/>
  <c r="AT71" i="58" s="1"/>
  <c r="M104" i="1"/>
  <c r="M104" i="58"/>
  <c r="AD91" i="58" s="1"/>
  <c r="AT91" i="58" s="1"/>
  <c r="M105" i="1"/>
  <c r="M105" i="58"/>
  <c r="AD111" i="58" s="1"/>
  <c r="AT111" i="58" s="1"/>
  <c r="M106" i="1"/>
  <c r="M106" i="58"/>
  <c r="AD131" i="58" s="1"/>
  <c r="AT131" i="58" s="1"/>
  <c r="M107" i="1"/>
  <c r="M107" i="58"/>
  <c r="AD151" i="58" s="1"/>
  <c r="AT151" i="58" s="1"/>
  <c r="M108" i="1"/>
  <c r="M108" i="58"/>
  <c r="AD171" i="58" s="1"/>
  <c r="AT171" i="58" s="1"/>
  <c r="M109" i="1"/>
  <c r="M109" i="58"/>
  <c r="AD191" i="58" s="1"/>
  <c r="AT191" i="58" s="1"/>
  <c r="M110" i="1"/>
  <c r="M110" i="58"/>
  <c r="AD211" i="58" s="1"/>
  <c r="AT211" i="58" s="1"/>
  <c r="M133" i="1"/>
  <c r="M133" i="58"/>
  <c r="AD33" i="58" s="1"/>
  <c r="AT33" i="58" s="1"/>
  <c r="M134" i="1"/>
  <c r="M134" i="58"/>
  <c r="AD53" i="58" s="1"/>
  <c r="AT53" i="58" s="1"/>
  <c r="M135" i="1"/>
  <c r="M135" i="58"/>
  <c r="AD73" i="58" s="1"/>
  <c r="AT73" i="58" s="1"/>
  <c r="M136" i="1"/>
  <c r="M136" i="58"/>
  <c r="AD93" i="58" s="1"/>
  <c r="AT93" i="58" s="1"/>
  <c r="M137" i="1"/>
  <c r="M137" i="58"/>
  <c r="AD113" i="58" s="1"/>
  <c r="AT113" i="58" s="1"/>
  <c r="M138" i="1"/>
  <c r="M138" i="58"/>
  <c r="AD133" i="58" s="1"/>
  <c r="AT133" i="58" s="1"/>
  <c r="M139" i="1"/>
  <c r="M139" i="58"/>
  <c r="AD153" i="58" s="1"/>
  <c r="AT153" i="58" s="1"/>
  <c r="M140" i="1"/>
  <c r="M140" i="58"/>
  <c r="AD173" i="58" s="1"/>
  <c r="AT173" i="58" s="1"/>
  <c r="M141" i="1"/>
  <c r="M141" i="58"/>
  <c r="AD193" i="58" s="1"/>
  <c r="AT193" i="58" s="1"/>
  <c r="M142" i="1"/>
  <c r="M142" i="58"/>
  <c r="AD213" i="58" s="1"/>
  <c r="AT213" i="58" s="1"/>
  <c r="M24" i="58"/>
  <c r="AD86" i="58" s="1"/>
  <c r="AT86" i="58" s="1"/>
  <c r="L21" i="58"/>
  <c r="L23" i="58"/>
  <c r="L24" i="58"/>
  <c r="L25" i="58"/>
  <c r="L27" i="58"/>
  <c r="L28" i="58"/>
  <c r="L38" i="58"/>
  <c r="L40" i="58"/>
  <c r="L42" i="58"/>
  <c r="L44" i="58"/>
  <c r="L53" i="58"/>
  <c r="L55" i="58"/>
  <c r="L56" i="58"/>
  <c r="L57" i="58"/>
  <c r="L58" i="58"/>
  <c r="L59" i="58"/>
  <c r="L60" i="58"/>
  <c r="L61" i="58"/>
  <c r="L62" i="58"/>
  <c r="L69" i="58"/>
  <c r="L70" i="58"/>
  <c r="L73" i="58"/>
  <c r="L75" i="58"/>
  <c r="L76" i="58"/>
  <c r="L77" i="58"/>
  <c r="L78" i="58"/>
  <c r="L85" i="58"/>
  <c r="L87" i="58"/>
  <c r="L88" i="58"/>
  <c r="L90" i="58"/>
  <c r="L93" i="58"/>
  <c r="L94" i="58"/>
  <c r="L101" i="58"/>
  <c r="L102" i="58"/>
  <c r="L103" i="58"/>
  <c r="L104" i="58"/>
  <c r="L105" i="58"/>
  <c r="L109" i="58"/>
  <c r="L117" i="58"/>
  <c r="L118" i="58"/>
  <c r="L119" i="58"/>
  <c r="L120" i="58"/>
  <c r="L121" i="58"/>
  <c r="L122" i="58"/>
  <c r="L123" i="58"/>
  <c r="L124" i="58"/>
  <c r="L125" i="58"/>
  <c r="L133" i="58"/>
  <c r="L134" i="58"/>
  <c r="L150" i="58"/>
  <c r="L152" i="58"/>
  <c r="L155" i="58"/>
  <c r="L156" i="58"/>
  <c r="L157" i="58"/>
  <c r="L158" i="58"/>
  <c r="L165" i="58"/>
  <c r="L167" i="58"/>
  <c r="L169" i="58"/>
  <c r="L171" i="58"/>
  <c r="L173" i="58"/>
  <c r="L22" i="58"/>
  <c r="L26" i="58"/>
  <c r="L29" i="58"/>
  <c r="L30" i="58"/>
  <c r="L37" i="58"/>
  <c r="L39" i="58"/>
  <c r="L41" i="58"/>
  <c r="L43" i="58"/>
  <c r="L45" i="58"/>
  <c r="L46" i="58"/>
  <c r="L54" i="58"/>
  <c r="L71" i="58"/>
  <c r="L72" i="58"/>
  <c r="L74" i="58"/>
  <c r="L86" i="58"/>
  <c r="L89" i="58"/>
  <c r="L91" i="58"/>
  <c r="L92" i="58"/>
  <c r="L106" i="58"/>
  <c r="L107" i="58"/>
  <c r="L108" i="58"/>
  <c r="L110" i="58"/>
  <c r="L126" i="58"/>
  <c r="L135" i="58"/>
  <c r="L136" i="58"/>
  <c r="L137" i="58"/>
  <c r="L138" i="58"/>
  <c r="L139" i="58"/>
  <c r="L140" i="58"/>
  <c r="L141" i="58"/>
  <c r="L142" i="58"/>
  <c r="L149" i="58"/>
  <c r="L151" i="58"/>
  <c r="L153" i="58"/>
  <c r="L154" i="58"/>
  <c r="L166" i="58"/>
  <c r="L168" i="58"/>
  <c r="L170" i="58"/>
  <c r="L172" i="58"/>
  <c r="L174" i="58"/>
  <c r="K21" i="58"/>
  <c r="K22" i="58"/>
  <c r="K23" i="58"/>
  <c r="K25" i="58"/>
  <c r="K26" i="58"/>
  <c r="K27" i="58"/>
  <c r="K30" i="58"/>
  <c r="K46" i="58"/>
  <c r="K53" i="58"/>
  <c r="K54" i="58"/>
  <c r="K55" i="58"/>
  <c r="K57" i="58"/>
  <c r="K59" i="58"/>
  <c r="K61" i="58"/>
  <c r="K69" i="58"/>
  <c r="K72" i="58"/>
  <c r="K73" i="58"/>
  <c r="K74" i="58"/>
  <c r="K75" i="58"/>
  <c r="K77" i="58"/>
  <c r="K85" i="58"/>
  <c r="K86" i="58"/>
  <c r="K87" i="58"/>
  <c r="K92" i="58"/>
  <c r="K93" i="58"/>
  <c r="K101" i="58"/>
  <c r="K103" i="58"/>
  <c r="K105" i="58"/>
  <c r="K106" i="58"/>
  <c r="K108" i="58"/>
  <c r="K109" i="58"/>
  <c r="K110" i="58"/>
  <c r="K117" i="58"/>
  <c r="K119" i="58"/>
  <c r="K121" i="58"/>
  <c r="K123" i="58"/>
  <c r="K125" i="58"/>
  <c r="K126" i="58"/>
  <c r="K133" i="58"/>
  <c r="K136" i="58"/>
  <c r="K138" i="58"/>
  <c r="K140" i="58"/>
  <c r="K142" i="58"/>
  <c r="K154" i="58"/>
  <c r="K155" i="58"/>
  <c r="K157" i="58"/>
  <c r="K165" i="58"/>
  <c r="K166" i="58"/>
  <c r="K167" i="58"/>
  <c r="K168" i="58"/>
  <c r="K169" i="58"/>
  <c r="K170" i="58"/>
  <c r="K171" i="58"/>
  <c r="K172" i="58"/>
  <c r="K173" i="58"/>
  <c r="K174" i="58"/>
  <c r="K24" i="58"/>
  <c r="K28" i="58"/>
  <c r="K29" i="58"/>
  <c r="K37" i="58"/>
  <c r="K38" i="58"/>
  <c r="K39" i="58"/>
  <c r="K40" i="58"/>
  <c r="K41" i="58"/>
  <c r="K42" i="58"/>
  <c r="K43" i="58"/>
  <c r="K44" i="58"/>
  <c r="K45" i="58"/>
  <c r="K56" i="58"/>
  <c r="K58" i="58"/>
  <c r="K60" i="58"/>
  <c r="K62" i="58"/>
  <c r="K70" i="58"/>
  <c r="K71" i="58"/>
  <c r="K76" i="58"/>
  <c r="K78" i="58"/>
  <c r="K88" i="58"/>
  <c r="K89" i="58"/>
  <c r="K90" i="58"/>
  <c r="K91" i="58"/>
  <c r="K94" i="58"/>
  <c r="K102" i="58"/>
  <c r="K104" i="58"/>
  <c r="K107" i="58"/>
  <c r="K118" i="58"/>
  <c r="K120" i="58"/>
  <c r="K122" i="58"/>
  <c r="K124" i="58"/>
  <c r="K134" i="58"/>
  <c r="K135" i="58"/>
  <c r="K137" i="58"/>
  <c r="K139" i="58"/>
  <c r="K141" i="58"/>
  <c r="K149" i="58"/>
  <c r="K150" i="58"/>
  <c r="K151" i="58"/>
  <c r="K152" i="58"/>
  <c r="K153" i="58"/>
  <c r="K156" i="58"/>
  <c r="K158" i="58"/>
  <c r="J21" i="58"/>
  <c r="J23" i="58"/>
  <c r="J24" i="58"/>
  <c r="J25" i="58"/>
  <c r="J27" i="58"/>
  <c r="J28" i="58"/>
  <c r="J38" i="58"/>
  <c r="J40" i="58"/>
  <c r="J42" i="58"/>
  <c r="J44" i="58"/>
  <c r="J53" i="58"/>
  <c r="J55" i="58"/>
  <c r="J56" i="58"/>
  <c r="J57" i="58"/>
  <c r="J58" i="58"/>
  <c r="J59" i="58"/>
  <c r="J60" i="58"/>
  <c r="J61" i="58"/>
  <c r="J62" i="58"/>
  <c r="J69" i="58"/>
  <c r="J70" i="58"/>
  <c r="J73" i="58"/>
  <c r="J75" i="58"/>
  <c r="J76" i="58"/>
  <c r="J77" i="58"/>
  <c r="J78" i="58"/>
  <c r="J85" i="58"/>
  <c r="J87" i="58"/>
  <c r="J88" i="58"/>
  <c r="J90" i="58"/>
  <c r="J93" i="58"/>
  <c r="J94" i="58"/>
  <c r="J101" i="58"/>
  <c r="J102" i="58"/>
  <c r="J103" i="58"/>
  <c r="J104" i="58"/>
  <c r="J105" i="58"/>
  <c r="J109" i="58"/>
  <c r="J117" i="58"/>
  <c r="J118" i="58"/>
  <c r="J119" i="58"/>
  <c r="J120" i="58"/>
  <c r="J121" i="58"/>
  <c r="J122" i="58"/>
  <c r="J123" i="58"/>
  <c r="J124" i="58"/>
  <c r="J125" i="58"/>
  <c r="J133" i="58"/>
  <c r="J134" i="58"/>
  <c r="J150" i="58"/>
  <c r="J152" i="58"/>
  <c r="J155" i="58"/>
  <c r="J156" i="58"/>
  <c r="J157" i="58"/>
  <c r="J158" i="58"/>
  <c r="J165" i="58"/>
  <c r="J167" i="58"/>
  <c r="J169" i="58"/>
  <c r="J171" i="58"/>
  <c r="J173" i="58"/>
  <c r="J22" i="58"/>
  <c r="J26" i="58"/>
  <c r="J29" i="58"/>
  <c r="J30" i="58"/>
  <c r="J37" i="58"/>
  <c r="J39" i="58"/>
  <c r="J41" i="58"/>
  <c r="J43" i="58"/>
  <c r="J45" i="58"/>
  <c r="J46" i="58"/>
  <c r="J54" i="58"/>
  <c r="J71" i="58"/>
  <c r="J72" i="58"/>
  <c r="J74" i="58"/>
  <c r="J86" i="58"/>
  <c r="J89" i="58"/>
  <c r="J91" i="58"/>
  <c r="J92" i="58"/>
  <c r="J106" i="58"/>
  <c r="J107" i="58"/>
  <c r="J108" i="58"/>
  <c r="J110" i="58"/>
  <c r="J126" i="58"/>
  <c r="J135" i="58"/>
  <c r="J136" i="58"/>
  <c r="J137" i="58"/>
  <c r="J138" i="58"/>
  <c r="J139" i="58"/>
  <c r="J140" i="58"/>
  <c r="J141" i="58"/>
  <c r="J142" i="58"/>
  <c r="J149" i="58"/>
  <c r="J151" i="58"/>
  <c r="J153" i="58"/>
  <c r="J154" i="58"/>
  <c r="J166" i="58"/>
  <c r="J168" i="58"/>
  <c r="J170" i="58"/>
  <c r="J172" i="58"/>
  <c r="J174" i="58"/>
  <c r="T160" i="58"/>
  <c r="I21" i="58"/>
  <c r="I22" i="58"/>
  <c r="I23" i="58"/>
  <c r="I25" i="58"/>
  <c r="I26" i="58"/>
  <c r="I27" i="58"/>
  <c r="I30" i="58"/>
  <c r="I46" i="58"/>
  <c r="I53" i="58"/>
  <c r="I54" i="58"/>
  <c r="I55" i="58"/>
  <c r="I57" i="58"/>
  <c r="I59" i="58"/>
  <c r="I61" i="58"/>
  <c r="I69" i="58"/>
  <c r="I72" i="58"/>
  <c r="I73" i="58"/>
  <c r="I74" i="58"/>
  <c r="I75" i="58"/>
  <c r="I77" i="58"/>
  <c r="I85" i="58"/>
  <c r="I86" i="58"/>
  <c r="I87" i="58"/>
  <c r="I92" i="58"/>
  <c r="I93" i="58"/>
  <c r="I101" i="58"/>
  <c r="I103" i="58"/>
  <c r="I105" i="58"/>
  <c r="I106" i="58"/>
  <c r="I108" i="58"/>
  <c r="I109" i="58"/>
  <c r="I110" i="58"/>
  <c r="I117" i="58"/>
  <c r="I119" i="58"/>
  <c r="I121" i="58"/>
  <c r="I123" i="58"/>
  <c r="I125" i="58"/>
  <c r="I126" i="58"/>
  <c r="I133" i="58"/>
  <c r="I136" i="58"/>
  <c r="I138" i="58"/>
  <c r="I140" i="58"/>
  <c r="I142" i="58"/>
  <c r="I154" i="58"/>
  <c r="I155" i="58"/>
  <c r="I157" i="58"/>
  <c r="I165" i="58"/>
  <c r="I166" i="58"/>
  <c r="I167" i="58"/>
  <c r="I168" i="58"/>
  <c r="I169" i="58"/>
  <c r="I170" i="58"/>
  <c r="I171" i="58"/>
  <c r="I172" i="58"/>
  <c r="I173" i="58"/>
  <c r="I174" i="58"/>
  <c r="I24" i="58"/>
  <c r="I28" i="58"/>
  <c r="I29" i="58"/>
  <c r="I37" i="58"/>
  <c r="I38" i="58"/>
  <c r="I39" i="58"/>
  <c r="I40" i="58"/>
  <c r="I41" i="58"/>
  <c r="I42" i="58"/>
  <c r="I43" i="58"/>
  <c r="I44" i="58"/>
  <c r="I45" i="58"/>
  <c r="I56" i="58"/>
  <c r="I58" i="58"/>
  <c r="I60" i="58"/>
  <c r="I62" i="58"/>
  <c r="I70" i="58"/>
  <c r="I71" i="58"/>
  <c r="I76" i="58"/>
  <c r="I78" i="58"/>
  <c r="I88" i="58"/>
  <c r="I89" i="58"/>
  <c r="I90" i="58"/>
  <c r="I91" i="58"/>
  <c r="I94" i="58"/>
  <c r="I102" i="58"/>
  <c r="I104" i="58"/>
  <c r="I107" i="58"/>
  <c r="I118" i="58"/>
  <c r="I120" i="58"/>
  <c r="I122" i="58"/>
  <c r="I124" i="58"/>
  <c r="I134" i="58"/>
  <c r="I135" i="58"/>
  <c r="I137" i="58"/>
  <c r="I139" i="58"/>
  <c r="I141" i="58"/>
  <c r="I149" i="58"/>
  <c r="I150" i="58"/>
  <c r="I151" i="58"/>
  <c r="I152" i="58"/>
  <c r="I153" i="58"/>
  <c r="I156" i="58"/>
  <c r="I158" i="58"/>
  <c r="H22" i="58"/>
  <c r="H54" i="58"/>
  <c r="H71" i="58"/>
  <c r="H72" i="58"/>
  <c r="H86" i="58"/>
  <c r="H89" i="58"/>
  <c r="H106" i="58"/>
  <c r="H107" i="58"/>
  <c r="H108" i="58"/>
  <c r="H26" i="58"/>
  <c r="H29" i="58"/>
  <c r="H30" i="58"/>
  <c r="H74" i="58"/>
  <c r="H91" i="58"/>
  <c r="H92" i="58"/>
  <c r="H110" i="58"/>
  <c r="H135" i="58"/>
  <c r="H136" i="58"/>
  <c r="H137" i="58"/>
  <c r="H138" i="58"/>
  <c r="H139" i="58"/>
  <c r="H140" i="58"/>
  <c r="H141" i="58"/>
  <c r="H142" i="58"/>
  <c r="H37" i="58"/>
  <c r="H39" i="58"/>
  <c r="H41" i="58"/>
  <c r="H43" i="58"/>
  <c r="H45" i="58"/>
  <c r="H46" i="58"/>
  <c r="H126" i="58"/>
  <c r="H149" i="58"/>
  <c r="H151" i="58"/>
  <c r="H153" i="58"/>
  <c r="H154" i="58"/>
  <c r="H166" i="58"/>
  <c r="H168" i="58"/>
  <c r="H170" i="58"/>
  <c r="H172" i="58"/>
  <c r="H174" i="58"/>
  <c r="H21" i="58"/>
  <c r="H23" i="58"/>
  <c r="H24" i="58"/>
  <c r="H25" i="58"/>
  <c r="H27" i="58"/>
  <c r="H28" i="58"/>
  <c r="H38" i="58"/>
  <c r="H40" i="58"/>
  <c r="H42" i="58"/>
  <c r="H44" i="58"/>
  <c r="H53" i="58"/>
  <c r="H55" i="58"/>
  <c r="H56" i="58"/>
  <c r="H57" i="58"/>
  <c r="H58" i="58"/>
  <c r="H59" i="58"/>
  <c r="H60" i="58"/>
  <c r="H61" i="58"/>
  <c r="H62" i="58"/>
  <c r="H69" i="58"/>
  <c r="H70" i="58"/>
  <c r="H73" i="58"/>
  <c r="H75" i="58"/>
  <c r="H76" i="58"/>
  <c r="H77" i="58"/>
  <c r="H78" i="58"/>
  <c r="H85" i="58"/>
  <c r="H87" i="58"/>
  <c r="H88" i="58"/>
  <c r="H90" i="58"/>
  <c r="H93" i="58"/>
  <c r="H94" i="58"/>
  <c r="H101" i="58"/>
  <c r="H102" i="58"/>
  <c r="H103" i="58"/>
  <c r="H104" i="58"/>
  <c r="H105" i="58"/>
  <c r="H109" i="58"/>
  <c r="H117" i="58"/>
  <c r="H118" i="58"/>
  <c r="H119" i="58"/>
  <c r="H120" i="58"/>
  <c r="H121" i="58"/>
  <c r="H122" i="58"/>
  <c r="H123" i="58"/>
  <c r="H124" i="58"/>
  <c r="H125" i="58"/>
  <c r="H133" i="58"/>
  <c r="H134" i="58"/>
  <c r="H150" i="58"/>
  <c r="H152" i="58"/>
  <c r="H155" i="58"/>
  <c r="H156" i="58"/>
  <c r="H157" i="58"/>
  <c r="H158" i="58"/>
  <c r="H165" i="58"/>
  <c r="H167" i="58"/>
  <c r="H169" i="58"/>
  <c r="H171" i="58"/>
  <c r="H173" i="58"/>
  <c r="G21" i="58"/>
  <c r="G22" i="58"/>
  <c r="G23" i="58"/>
  <c r="G25" i="58"/>
  <c r="G26" i="58"/>
  <c r="G27" i="58"/>
  <c r="G30" i="58"/>
  <c r="G46" i="58"/>
  <c r="G53" i="58"/>
  <c r="G54" i="58"/>
  <c r="G55" i="58"/>
  <c r="G57" i="58"/>
  <c r="G59" i="58"/>
  <c r="G61" i="58"/>
  <c r="G69" i="58"/>
  <c r="G72" i="58"/>
  <c r="G73" i="58"/>
  <c r="G74" i="58"/>
  <c r="G75" i="58"/>
  <c r="G77" i="58"/>
  <c r="G85" i="58"/>
  <c r="G86" i="58"/>
  <c r="G87" i="58"/>
  <c r="G92" i="58"/>
  <c r="G93" i="58"/>
  <c r="G101" i="58"/>
  <c r="G103" i="58"/>
  <c r="G105" i="58"/>
  <c r="G106" i="58"/>
  <c r="G108" i="58"/>
  <c r="G109" i="58"/>
  <c r="G110" i="58"/>
  <c r="G117" i="58"/>
  <c r="G119" i="58"/>
  <c r="G121" i="58"/>
  <c r="G123" i="58"/>
  <c r="G125" i="58"/>
  <c r="G126" i="58"/>
  <c r="G133" i="58"/>
  <c r="G136" i="58"/>
  <c r="G138" i="58"/>
  <c r="G140" i="58"/>
  <c r="G142" i="58"/>
  <c r="G154" i="58"/>
  <c r="G155" i="58"/>
  <c r="G157" i="58"/>
  <c r="G165" i="58"/>
  <c r="G166" i="58"/>
  <c r="G167" i="58"/>
  <c r="G168" i="58"/>
  <c r="G169" i="58"/>
  <c r="G170" i="58"/>
  <c r="G171" i="58"/>
  <c r="G172" i="58"/>
  <c r="G173" i="58"/>
  <c r="G174" i="58"/>
  <c r="G24" i="58"/>
  <c r="G28" i="58"/>
  <c r="G29" i="58"/>
  <c r="G37" i="58"/>
  <c r="G38" i="58"/>
  <c r="G39" i="58"/>
  <c r="G40" i="58"/>
  <c r="G41" i="58"/>
  <c r="G42" i="58"/>
  <c r="G43" i="58"/>
  <c r="G44" i="58"/>
  <c r="G45" i="58"/>
  <c r="G56" i="58"/>
  <c r="G58" i="58"/>
  <c r="G60" i="58"/>
  <c r="G62" i="58"/>
  <c r="G70" i="58"/>
  <c r="G71" i="58"/>
  <c r="G76" i="58"/>
  <c r="G78" i="58"/>
  <c r="G88" i="58"/>
  <c r="G89" i="58"/>
  <c r="G90" i="58"/>
  <c r="G91" i="58"/>
  <c r="G94" i="58"/>
  <c r="G102" i="58"/>
  <c r="G104" i="58"/>
  <c r="G107" i="58"/>
  <c r="G118" i="58"/>
  <c r="G120" i="58"/>
  <c r="G122" i="58"/>
  <c r="G124" i="58"/>
  <c r="G134" i="58"/>
  <c r="G135" i="58"/>
  <c r="G137" i="58"/>
  <c r="G139" i="58"/>
  <c r="G141" i="58"/>
  <c r="G149" i="58"/>
  <c r="G150" i="58"/>
  <c r="G151" i="58"/>
  <c r="G152" i="58"/>
  <c r="G153" i="58"/>
  <c r="G156" i="58"/>
  <c r="G158" i="58"/>
  <c r="F21" i="58"/>
  <c r="F23" i="58"/>
  <c r="F24" i="58"/>
  <c r="F25" i="58"/>
  <c r="F27" i="58"/>
  <c r="F28" i="58"/>
  <c r="F38" i="58"/>
  <c r="F40" i="58"/>
  <c r="F42" i="58"/>
  <c r="F44" i="58"/>
  <c r="F53" i="58"/>
  <c r="F55" i="58"/>
  <c r="F56" i="58"/>
  <c r="F57" i="58"/>
  <c r="F58" i="58"/>
  <c r="F59" i="58"/>
  <c r="F60" i="58"/>
  <c r="F61" i="58"/>
  <c r="F62" i="58"/>
  <c r="F69" i="58"/>
  <c r="F70" i="58"/>
  <c r="F73" i="58"/>
  <c r="F75" i="58"/>
  <c r="F76" i="58"/>
  <c r="F77" i="58"/>
  <c r="F78" i="58"/>
  <c r="F85" i="58"/>
  <c r="F87" i="58"/>
  <c r="F88" i="58"/>
  <c r="F90" i="58"/>
  <c r="F93" i="58"/>
  <c r="F94" i="58"/>
  <c r="F101" i="58"/>
  <c r="F102" i="58"/>
  <c r="F103" i="58"/>
  <c r="F104" i="58"/>
  <c r="F105" i="58"/>
  <c r="F109" i="58"/>
  <c r="F117" i="58"/>
  <c r="F118" i="58"/>
  <c r="F119" i="58"/>
  <c r="F120" i="58"/>
  <c r="F121" i="58"/>
  <c r="F122" i="58"/>
  <c r="F123" i="58"/>
  <c r="F124" i="58"/>
  <c r="F125" i="58"/>
  <c r="F133" i="58"/>
  <c r="F134" i="58"/>
  <c r="F150" i="58"/>
  <c r="F152" i="58"/>
  <c r="F155" i="58"/>
  <c r="F156" i="58"/>
  <c r="F157" i="58"/>
  <c r="F158" i="58"/>
  <c r="F165" i="58"/>
  <c r="F167" i="58"/>
  <c r="F169" i="58"/>
  <c r="F171" i="58"/>
  <c r="F173" i="58"/>
  <c r="F22" i="58"/>
  <c r="F26" i="58"/>
  <c r="F29" i="58"/>
  <c r="F30" i="58"/>
  <c r="F37" i="58"/>
  <c r="F39" i="58"/>
  <c r="F41" i="58"/>
  <c r="F43" i="58"/>
  <c r="F45" i="58"/>
  <c r="F46" i="58"/>
  <c r="F54" i="58"/>
  <c r="F71" i="58"/>
  <c r="F72" i="58"/>
  <c r="F74" i="58"/>
  <c r="F86" i="58"/>
  <c r="F89" i="58"/>
  <c r="F91" i="58"/>
  <c r="F92" i="58"/>
  <c r="F106" i="58"/>
  <c r="F107" i="58"/>
  <c r="F108" i="58"/>
  <c r="F110" i="58"/>
  <c r="F126" i="58"/>
  <c r="F135" i="58"/>
  <c r="F136" i="58"/>
  <c r="F137" i="58"/>
  <c r="F138" i="58"/>
  <c r="F139" i="58"/>
  <c r="F140" i="58"/>
  <c r="F141" i="58"/>
  <c r="F142" i="58"/>
  <c r="F149" i="58"/>
  <c r="F151" i="58"/>
  <c r="F153" i="58"/>
  <c r="F154" i="58"/>
  <c r="F166" i="58"/>
  <c r="F168" i="58"/>
  <c r="F170" i="58"/>
  <c r="F172" i="58"/>
  <c r="F174" i="58"/>
  <c r="E21" i="58"/>
  <c r="E22" i="58"/>
  <c r="E23" i="58"/>
  <c r="E25" i="58"/>
  <c r="E26" i="58"/>
  <c r="E27" i="58"/>
  <c r="E30" i="58"/>
  <c r="E46" i="58"/>
  <c r="E53" i="58"/>
  <c r="E54" i="58"/>
  <c r="E55" i="58"/>
  <c r="E57" i="58"/>
  <c r="E59" i="58"/>
  <c r="E61" i="58"/>
  <c r="E69" i="58"/>
  <c r="E72" i="58"/>
  <c r="E73" i="58"/>
  <c r="E74" i="58"/>
  <c r="E75" i="58"/>
  <c r="E77" i="58"/>
  <c r="E85" i="58"/>
  <c r="E86" i="58"/>
  <c r="E87" i="58"/>
  <c r="E92" i="58"/>
  <c r="E93" i="58"/>
  <c r="E101" i="58"/>
  <c r="E103" i="58"/>
  <c r="E105" i="58"/>
  <c r="E106" i="58"/>
  <c r="E108" i="58"/>
  <c r="E109" i="58"/>
  <c r="E110" i="58"/>
  <c r="E117" i="58"/>
  <c r="E119" i="58"/>
  <c r="E121" i="58"/>
  <c r="E123" i="58"/>
  <c r="E125" i="58"/>
  <c r="E126" i="58"/>
  <c r="E133" i="58"/>
  <c r="E136" i="58"/>
  <c r="E138" i="58"/>
  <c r="E140" i="58"/>
  <c r="E142" i="58"/>
  <c r="E154" i="58"/>
  <c r="E155" i="58"/>
  <c r="E157" i="58"/>
  <c r="E165" i="58"/>
  <c r="E166" i="58"/>
  <c r="E167" i="58"/>
  <c r="E168" i="58"/>
  <c r="E169" i="58"/>
  <c r="E170" i="58"/>
  <c r="E171" i="58"/>
  <c r="E172" i="58"/>
  <c r="E173" i="58"/>
  <c r="E174" i="58"/>
  <c r="E24" i="58"/>
  <c r="E28" i="58"/>
  <c r="E29" i="58"/>
  <c r="E37" i="58"/>
  <c r="E38" i="58"/>
  <c r="E39" i="58"/>
  <c r="E40" i="58"/>
  <c r="E41" i="58"/>
  <c r="E42" i="58"/>
  <c r="E43" i="58"/>
  <c r="E44" i="58"/>
  <c r="E45" i="58"/>
  <c r="E56" i="58"/>
  <c r="E58" i="58"/>
  <c r="E60" i="58"/>
  <c r="E62" i="58"/>
  <c r="E70" i="58"/>
  <c r="E71" i="58"/>
  <c r="E76" i="58"/>
  <c r="E78" i="58"/>
  <c r="E88" i="58"/>
  <c r="E89" i="58"/>
  <c r="E90" i="58"/>
  <c r="E91" i="58"/>
  <c r="E94" i="58"/>
  <c r="E102" i="58"/>
  <c r="E104" i="58"/>
  <c r="E107" i="58"/>
  <c r="E118" i="58"/>
  <c r="E120" i="58"/>
  <c r="E122" i="58"/>
  <c r="E124" i="58"/>
  <c r="E134" i="58"/>
  <c r="E135" i="58"/>
  <c r="E137" i="58"/>
  <c r="E139" i="58"/>
  <c r="E141" i="58"/>
  <c r="E149" i="58"/>
  <c r="E150" i="58"/>
  <c r="E151" i="58"/>
  <c r="E152" i="58"/>
  <c r="E153" i="58"/>
  <c r="E156" i="58"/>
  <c r="E158" i="58"/>
  <c r="D21" i="58"/>
  <c r="D23" i="58"/>
  <c r="D24" i="58"/>
  <c r="D25" i="58"/>
  <c r="D27" i="58"/>
  <c r="D28" i="58"/>
  <c r="D38" i="58"/>
  <c r="D40" i="58"/>
  <c r="D42" i="58"/>
  <c r="D44" i="58"/>
  <c r="D53" i="58"/>
  <c r="D55" i="58"/>
  <c r="D56" i="58"/>
  <c r="D57" i="58"/>
  <c r="D58" i="58"/>
  <c r="D59" i="58"/>
  <c r="D60" i="58"/>
  <c r="D61" i="58"/>
  <c r="D62" i="58"/>
  <c r="D69" i="58"/>
  <c r="D70" i="58"/>
  <c r="D73" i="58"/>
  <c r="D75" i="58"/>
  <c r="D76" i="58"/>
  <c r="D77" i="58"/>
  <c r="D78" i="58"/>
  <c r="D85" i="58"/>
  <c r="D87" i="58"/>
  <c r="D88" i="58"/>
  <c r="D90" i="58"/>
  <c r="D93" i="58"/>
  <c r="D94" i="58"/>
  <c r="D101" i="58"/>
  <c r="D102" i="58"/>
  <c r="D103" i="58"/>
  <c r="D104" i="58"/>
  <c r="D105" i="58"/>
  <c r="D109" i="58"/>
  <c r="D117" i="58"/>
  <c r="D118" i="58"/>
  <c r="D119" i="58"/>
  <c r="D120" i="58"/>
  <c r="D121" i="58"/>
  <c r="D122" i="58"/>
  <c r="D123" i="58"/>
  <c r="D124" i="58"/>
  <c r="D125" i="58"/>
  <c r="D133" i="58"/>
  <c r="D134" i="58"/>
  <c r="D150" i="58"/>
  <c r="D152" i="58"/>
  <c r="D155" i="58"/>
  <c r="D156" i="58"/>
  <c r="D157" i="58"/>
  <c r="D158" i="58"/>
  <c r="D165" i="58"/>
  <c r="D167" i="58"/>
  <c r="D169" i="58"/>
  <c r="D171" i="58"/>
  <c r="D173" i="58"/>
  <c r="D22" i="58"/>
  <c r="D26" i="58"/>
  <c r="D29" i="58"/>
  <c r="D30" i="58"/>
  <c r="D37" i="58"/>
  <c r="D39" i="58"/>
  <c r="D41" i="58"/>
  <c r="D43" i="58"/>
  <c r="D45" i="58"/>
  <c r="D46" i="58"/>
  <c r="D54" i="58"/>
  <c r="D71" i="58"/>
  <c r="D72" i="58"/>
  <c r="D74" i="58"/>
  <c r="D86" i="58"/>
  <c r="D89" i="58"/>
  <c r="D91" i="58"/>
  <c r="D92" i="58"/>
  <c r="D106" i="58"/>
  <c r="D107" i="58"/>
  <c r="D108" i="58"/>
  <c r="D110" i="58"/>
  <c r="D126" i="58"/>
  <c r="D135" i="58"/>
  <c r="D136" i="58"/>
  <c r="D137" i="58"/>
  <c r="D138" i="58"/>
  <c r="D139" i="58"/>
  <c r="D140" i="58"/>
  <c r="D141" i="58"/>
  <c r="D142" i="58"/>
  <c r="D149" i="58"/>
  <c r="D151" i="58"/>
  <c r="D153" i="58"/>
  <c r="D154" i="58"/>
  <c r="D166" i="58"/>
  <c r="D168" i="58"/>
  <c r="D170" i="58"/>
  <c r="D172" i="58"/>
  <c r="D174" i="58"/>
  <c r="C21" i="58"/>
  <c r="C22" i="58"/>
  <c r="C23" i="58"/>
  <c r="C25" i="58"/>
  <c r="C26" i="58"/>
  <c r="C27" i="58"/>
  <c r="C37" i="58"/>
  <c r="C38" i="58"/>
  <c r="C39" i="58"/>
  <c r="C40" i="58"/>
  <c r="C41" i="58"/>
  <c r="C42" i="58"/>
  <c r="C43" i="58"/>
  <c r="C44" i="58"/>
  <c r="C45" i="58"/>
  <c r="C56" i="58"/>
  <c r="C58" i="58"/>
  <c r="C60" i="58"/>
  <c r="C62" i="58"/>
  <c r="C70" i="58"/>
  <c r="C71" i="58"/>
  <c r="C76" i="58"/>
  <c r="C78" i="58"/>
  <c r="C88" i="58"/>
  <c r="C89" i="58"/>
  <c r="C90" i="58"/>
  <c r="C91" i="58"/>
  <c r="C94" i="58"/>
  <c r="C102" i="58"/>
  <c r="C104" i="58"/>
  <c r="C107" i="58"/>
  <c r="C118" i="58"/>
  <c r="C120" i="58"/>
  <c r="C122" i="58"/>
  <c r="C124" i="58"/>
  <c r="C134" i="58"/>
  <c r="C135" i="58"/>
  <c r="C137" i="58"/>
  <c r="C139" i="58"/>
  <c r="C141" i="58"/>
  <c r="C149" i="58"/>
  <c r="C150" i="58"/>
  <c r="C151" i="58"/>
  <c r="C153" i="58"/>
  <c r="C156" i="58"/>
  <c r="C158" i="58"/>
  <c r="C24" i="58"/>
  <c r="C28" i="58"/>
  <c r="C30" i="58"/>
  <c r="C46" i="58"/>
  <c r="C53" i="58"/>
  <c r="C54" i="58"/>
  <c r="C55" i="58"/>
  <c r="C57" i="58"/>
  <c r="C59" i="58"/>
  <c r="C61" i="58"/>
  <c r="C69" i="58"/>
  <c r="C72" i="58"/>
  <c r="C73" i="58"/>
  <c r="C74" i="58"/>
  <c r="C75" i="58"/>
  <c r="C77" i="58"/>
  <c r="C85" i="58"/>
  <c r="C86" i="58"/>
  <c r="C87" i="58"/>
  <c r="C92" i="58"/>
  <c r="C93" i="58"/>
  <c r="C101" i="58"/>
  <c r="C103" i="58"/>
  <c r="C105" i="58"/>
  <c r="C106" i="58"/>
  <c r="C108" i="58"/>
  <c r="C109" i="58"/>
  <c r="C110" i="58"/>
  <c r="C117" i="58"/>
  <c r="C119" i="58"/>
  <c r="C121" i="58"/>
  <c r="C123" i="58"/>
  <c r="C125" i="58"/>
  <c r="C126" i="58"/>
  <c r="C133" i="58"/>
  <c r="C136" i="58"/>
  <c r="C138" i="58"/>
  <c r="C140" i="58"/>
  <c r="C142" i="58"/>
  <c r="C154" i="58"/>
  <c r="C155" i="58"/>
  <c r="C157" i="58"/>
  <c r="C165" i="58"/>
  <c r="C166" i="58"/>
  <c r="C167" i="58"/>
  <c r="C168" i="58"/>
  <c r="C169" i="58"/>
  <c r="C170" i="58"/>
  <c r="C171" i="58"/>
  <c r="C172" i="58"/>
  <c r="C173" i="58"/>
  <c r="C174" i="58"/>
  <c r="C29" i="58"/>
  <c r="X128" i="58"/>
  <c r="AO32" i="58"/>
  <c r="X176" i="58"/>
  <c r="AO35" i="58"/>
  <c r="X192" i="58"/>
  <c r="AO36" i="58"/>
  <c r="X5" i="1"/>
  <c r="X13" i="1"/>
  <c r="AO185" i="1" s="1"/>
  <c r="M187" i="35" s="1"/>
  <c r="X11" i="1"/>
  <c r="AO145" i="1" s="1"/>
  <c r="M147" i="35" s="1"/>
  <c r="X9" i="1"/>
  <c r="AO105" i="1" s="1"/>
  <c r="M107" i="35" s="1"/>
  <c r="X7" i="1"/>
  <c r="X21" i="1"/>
  <c r="X29" i="1"/>
  <c r="AO186" i="1" s="1"/>
  <c r="M188" i="35" s="1"/>
  <c r="X27" i="1"/>
  <c r="AO146" i="1" s="1"/>
  <c r="M148" i="35" s="1"/>
  <c r="X25" i="1"/>
  <c r="AO106" i="1" s="1"/>
  <c r="M108" i="35" s="1"/>
  <c r="X23" i="1"/>
  <c r="X37" i="1"/>
  <c r="X45" i="1"/>
  <c r="AO187" i="1" s="1"/>
  <c r="M189" i="35" s="1"/>
  <c r="X43" i="1"/>
  <c r="AO147" i="1" s="1"/>
  <c r="M149" i="35" s="1"/>
  <c r="X41" i="1"/>
  <c r="AO107" i="1" s="1"/>
  <c r="M109" i="35" s="1"/>
  <c r="X39" i="1"/>
  <c r="X53" i="1"/>
  <c r="X61" i="1"/>
  <c r="AO188" i="1" s="1"/>
  <c r="M190" i="35" s="1"/>
  <c r="X59" i="1"/>
  <c r="AO148" i="1" s="1"/>
  <c r="M150" i="35" s="1"/>
  <c r="X57" i="1"/>
  <c r="AO108" i="1" s="1"/>
  <c r="M110" i="35" s="1"/>
  <c r="X55" i="1"/>
  <c r="X69" i="1"/>
  <c r="X77" i="1"/>
  <c r="AO189" i="1" s="1"/>
  <c r="M191" i="35" s="1"/>
  <c r="X75" i="1"/>
  <c r="AO149" i="1" s="1"/>
  <c r="M151" i="35" s="1"/>
  <c r="X73" i="1"/>
  <c r="AO109" i="1" s="1"/>
  <c r="M111" i="35" s="1"/>
  <c r="X71" i="1"/>
  <c r="X85" i="1"/>
  <c r="X93" i="1"/>
  <c r="AO190" i="1" s="1"/>
  <c r="M192" i="35" s="1"/>
  <c r="X91" i="1"/>
  <c r="AO150" i="1" s="1"/>
  <c r="M152" i="35" s="1"/>
  <c r="X89" i="1"/>
  <c r="AO110" i="1" s="1"/>
  <c r="M112" i="35" s="1"/>
  <c r="X87" i="1"/>
  <c r="X101" i="1"/>
  <c r="X109" i="1"/>
  <c r="AO191" i="1" s="1"/>
  <c r="M193" i="35" s="1"/>
  <c r="X107" i="1"/>
  <c r="AO151" i="1" s="1"/>
  <c r="M153" i="35" s="1"/>
  <c r="X105" i="1"/>
  <c r="AO111" i="1" s="1"/>
  <c r="M113" i="35" s="1"/>
  <c r="X103" i="1"/>
  <c r="X117" i="1"/>
  <c r="X125" i="1"/>
  <c r="AO192" i="1" s="1"/>
  <c r="M194" i="35" s="1"/>
  <c r="X123" i="1"/>
  <c r="AO152" i="1" s="1"/>
  <c r="M154" i="35" s="1"/>
  <c r="X121" i="1"/>
  <c r="AO112" i="1" s="1"/>
  <c r="M114" i="35" s="1"/>
  <c r="X119" i="1"/>
  <c r="X133" i="1"/>
  <c r="X141" i="1"/>
  <c r="AO193" i="1" s="1"/>
  <c r="M195" i="35" s="1"/>
  <c r="X139" i="1"/>
  <c r="AO153" i="1" s="1"/>
  <c r="M155" i="35" s="1"/>
  <c r="X137" i="1"/>
  <c r="AO113" i="1" s="1"/>
  <c r="M115" i="35" s="1"/>
  <c r="X135" i="1"/>
  <c r="X149" i="1"/>
  <c r="X157" i="1"/>
  <c r="AO194" i="1" s="1"/>
  <c r="M196" i="35" s="1"/>
  <c r="X155" i="1"/>
  <c r="AO154" i="1" s="1"/>
  <c r="M156" i="35" s="1"/>
  <c r="X153" i="1"/>
  <c r="AO114" i="1" s="1"/>
  <c r="M116" i="35" s="1"/>
  <c r="X151" i="1"/>
  <c r="X165" i="1"/>
  <c r="X173" i="1"/>
  <c r="AO195" i="1" s="1"/>
  <c r="M197" i="35" s="1"/>
  <c r="X171" i="1"/>
  <c r="AO155" i="1" s="1"/>
  <c r="M157" i="35" s="1"/>
  <c r="X169" i="1"/>
  <c r="AO115" i="1" s="1"/>
  <c r="M117" i="35" s="1"/>
  <c r="X167" i="1"/>
  <c r="X181" i="1"/>
  <c r="X189" i="1"/>
  <c r="AO196" i="1" s="1"/>
  <c r="M198" i="35" s="1"/>
  <c r="X187" i="1"/>
  <c r="AO156" i="1" s="1"/>
  <c r="M158" i="35" s="1"/>
  <c r="X185" i="1"/>
  <c r="AO116" i="1" s="1"/>
  <c r="M118" i="35" s="1"/>
  <c r="X183" i="1"/>
  <c r="X22" i="58"/>
  <c r="AO46" i="58" s="1"/>
  <c r="X80" i="58"/>
  <c r="AO29" i="58"/>
  <c r="X144" i="58"/>
  <c r="AO33" i="58"/>
  <c r="X14" i="1"/>
  <c r="AO205" i="1" s="1"/>
  <c r="M207" i="35" s="1"/>
  <c r="X12" i="1"/>
  <c r="AO165" i="1" s="1"/>
  <c r="M167" i="35" s="1"/>
  <c r="X10" i="1"/>
  <c r="AO125" i="1" s="1"/>
  <c r="M127" i="35" s="1"/>
  <c r="X8" i="1"/>
  <c r="X6" i="1"/>
  <c r="X30" i="1"/>
  <c r="AO206" i="1" s="1"/>
  <c r="M208" i="35" s="1"/>
  <c r="X28" i="1"/>
  <c r="AO166" i="1" s="1"/>
  <c r="M168" i="35" s="1"/>
  <c r="X26" i="1"/>
  <c r="AO126" i="1" s="1"/>
  <c r="M128" i="35" s="1"/>
  <c r="X24" i="1"/>
  <c r="AO86" i="1" s="1"/>
  <c r="M88" i="35" s="1"/>
  <c r="X46" i="1"/>
  <c r="AO207" i="1" s="1"/>
  <c r="M209" i="35" s="1"/>
  <c r="X44" i="1"/>
  <c r="AO167" i="1" s="1"/>
  <c r="M169" i="35" s="1"/>
  <c r="X42" i="1"/>
  <c r="AO127" i="1" s="1"/>
  <c r="M129" i="35" s="1"/>
  <c r="X40" i="1"/>
  <c r="X38" i="1"/>
  <c r="X62" i="1"/>
  <c r="AO208" i="1" s="1"/>
  <c r="M210" i="35" s="1"/>
  <c r="X60" i="1"/>
  <c r="AO168" i="1" s="1"/>
  <c r="M170" i="35" s="1"/>
  <c r="X58" i="1"/>
  <c r="AO128" i="1" s="1"/>
  <c r="M130" i="35" s="1"/>
  <c r="X56" i="1"/>
  <c r="AO88" i="1" s="1"/>
  <c r="M90" i="35" s="1"/>
  <c r="X54" i="1"/>
  <c r="X78" i="1"/>
  <c r="AO209" i="1" s="1"/>
  <c r="M211" i="35" s="1"/>
  <c r="X76" i="1"/>
  <c r="AO169" i="1" s="1"/>
  <c r="M171" i="35" s="1"/>
  <c r="X74" i="1"/>
  <c r="AO129" i="1" s="1"/>
  <c r="M131" i="35" s="1"/>
  <c r="X72" i="1"/>
  <c r="X70" i="1"/>
  <c r="X94" i="1"/>
  <c r="AO210" i="1" s="1"/>
  <c r="M212" i="35" s="1"/>
  <c r="X92" i="1"/>
  <c r="AO170" i="1" s="1"/>
  <c r="M172" i="35" s="1"/>
  <c r="X90" i="1"/>
  <c r="AO130" i="1" s="1"/>
  <c r="M132" i="35" s="1"/>
  <c r="X88" i="1"/>
  <c r="X86" i="1"/>
  <c r="X110" i="1"/>
  <c r="AO211" i="1" s="1"/>
  <c r="M213" i="35" s="1"/>
  <c r="X108" i="1"/>
  <c r="AO171" i="1" s="1"/>
  <c r="M173" i="35" s="1"/>
  <c r="X106" i="1"/>
  <c r="AO131" i="1" s="1"/>
  <c r="M133" i="35" s="1"/>
  <c r="X104" i="1"/>
  <c r="X102" i="1"/>
  <c r="X126" i="1"/>
  <c r="AO212" i="1" s="1"/>
  <c r="M214" i="35" s="1"/>
  <c r="X124" i="1"/>
  <c r="AO172" i="1" s="1"/>
  <c r="M174" i="35" s="1"/>
  <c r="X122" i="1"/>
  <c r="AO132" i="1" s="1"/>
  <c r="M134" i="35" s="1"/>
  <c r="X120" i="1"/>
  <c r="X118" i="1"/>
  <c r="X142" i="1"/>
  <c r="AO213" i="1" s="1"/>
  <c r="M215" i="35" s="1"/>
  <c r="X140" i="1"/>
  <c r="AO173" i="1" s="1"/>
  <c r="M175" i="35" s="1"/>
  <c r="X138" i="1"/>
  <c r="AO133" i="1" s="1"/>
  <c r="M135" i="35" s="1"/>
  <c r="X136" i="1"/>
  <c r="X134" i="1"/>
  <c r="X158" i="1"/>
  <c r="AO214" i="1" s="1"/>
  <c r="M216" i="35" s="1"/>
  <c r="X156" i="1"/>
  <c r="AO174" i="1" s="1"/>
  <c r="M176" i="35" s="1"/>
  <c r="X154" i="1"/>
  <c r="AO134" i="1" s="1"/>
  <c r="M136" i="35" s="1"/>
  <c r="X152" i="1"/>
  <c r="X150" i="1"/>
  <c r="X174" i="1"/>
  <c r="AO215" i="1" s="1"/>
  <c r="M217" i="35" s="1"/>
  <c r="X172" i="1"/>
  <c r="AO175" i="1" s="1"/>
  <c r="M177" i="35" s="1"/>
  <c r="X170" i="1"/>
  <c r="AO135" i="1" s="1"/>
  <c r="M137" i="35" s="1"/>
  <c r="X168" i="1"/>
  <c r="AO95" i="1" s="1"/>
  <c r="M97" i="35" s="1"/>
  <c r="X166" i="1"/>
  <c r="X190" i="1"/>
  <c r="AO216" i="1" s="1"/>
  <c r="M218" i="35" s="1"/>
  <c r="X188" i="1"/>
  <c r="AO176" i="1" s="1"/>
  <c r="M178" i="35" s="1"/>
  <c r="X186" i="1"/>
  <c r="AO136" i="1" s="1"/>
  <c r="M138" i="35" s="1"/>
  <c r="X184" i="1"/>
  <c r="X182" i="1"/>
  <c r="W96" i="58"/>
  <c r="W112" i="58"/>
  <c r="AN31" i="58"/>
  <c r="AN33" i="58"/>
  <c r="W144" i="58"/>
  <c r="W5" i="1"/>
  <c r="W21" i="1"/>
  <c r="W37" i="1"/>
  <c r="W53" i="1"/>
  <c r="W69" i="1"/>
  <c r="W85" i="1"/>
  <c r="W101" i="1"/>
  <c r="W117" i="1"/>
  <c r="W133" i="1"/>
  <c r="W149" i="1"/>
  <c r="W165" i="1"/>
  <c r="W181" i="1"/>
  <c r="W6" i="58"/>
  <c r="AN45" i="58" s="1"/>
  <c r="W7" i="58"/>
  <c r="AN65" i="58" s="1"/>
  <c r="W8" i="58"/>
  <c r="AN85" i="58" s="1"/>
  <c r="W9" i="58"/>
  <c r="AN105" i="58" s="1"/>
  <c r="W10" i="58"/>
  <c r="AN125" i="58" s="1"/>
  <c r="W11" i="58"/>
  <c r="AN145" i="58" s="1"/>
  <c r="W64" i="58"/>
  <c r="W80" i="58"/>
  <c r="AN29" i="58"/>
  <c r="W128" i="58"/>
  <c r="AN32" i="58"/>
  <c r="W176" i="58"/>
  <c r="AN35" i="58"/>
  <c r="W192" i="58"/>
  <c r="AN36" i="58"/>
  <c r="W14" i="1"/>
  <c r="AN205" i="1" s="1"/>
  <c r="L207" i="35" s="1"/>
  <c r="W13" i="1"/>
  <c r="AN185" i="1" s="1"/>
  <c r="L187" i="35" s="1"/>
  <c r="W12" i="1"/>
  <c r="AN165" i="1" s="1"/>
  <c r="L167" i="35" s="1"/>
  <c r="W30" i="1"/>
  <c r="AN206" i="1" s="1"/>
  <c r="L208" i="35" s="1"/>
  <c r="W29" i="1"/>
  <c r="AN186" i="1" s="1"/>
  <c r="L188" i="35" s="1"/>
  <c r="W28" i="1"/>
  <c r="AN166" i="1" s="1"/>
  <c r="L168" i="35" s="1"/>
  <c r="W27" i="1"/>
  <c r="AN146" i="1" s="1"/>
  <c r="L148" i="35" s="1"/>
  <c r="W26" i="1"/>
  <c r="AN126" i="1" s="1"/>
  <c r="L128" i="35" s="1"/>
  <c r="W25" i="1"/>
  <c r="AN106" i="1" s="1"/>
  <c r="L108" i="35" s="1"/>
  <c r="W24" i="1"/>
  <c r="AN86" i="1" s="1"/>
  <c r="L88" i="35" s="1"/>
  <c r="W23" i="1"/>
  <c r="W22" i="1"/>
  <c r="W46" i="1"/>
  <c r="AN207" i="1" s="1"/>
  <c r="L209" i="35" s="1"/>
  <c r="W45" i="1"/>
  <c r="AN187" i="1" s="1"/>
  <c r="L189" i="35" s="1"/>
  <c r="W44" i="1"/>
  <c r="AN167" i="1" s="1"/>
  <c r="L169" i="35" s="1"/>
  <c r="W43" i="1"/>
  <c r="AN147" i="1" s="1"/>
  <c r="L149" i="35" s="1"/>
  <c r="W42" i="1"/>
  <c r="AN127" i="1" s="1"/>
  <c r="L129" i="35" s="1"/>
  <c r="W41" i="1"/>
  <c r="AN107" i="1" s="1"/>
  <c r="L109" i="35" s="1"/>
  <c r="W40" i="1"/>
  <c r="W39" i="1"/>
  <c r="W38" i="1"/>
  <c r="W62" i="1"/>
  <c r="AN208" i="1" s="1"/>
  <c r="L210" i="35" s="1"/>
  <c r="W61" i="1"/>
  <c r="AN188" i="1" s="1"/>
  <c r="L190" i="35" s="1"/>
  <c r="W60" i="1"/>
  <c r="AN168" i="1" s="1"/>
  <c r="L170" i="35" s="1"/>
  <c r="W59" i="1"/>
  <c r="AN148" i="1" s="1"/>
  <c r="L150" i="35" s="1"/>
  <c r="W58" i="1"/>
  <c r="AN128" i="1" s="1"/>
  <c r="L130" i="35" s="1"/>
  <c r="W57" i="1"/>
  <c r="AN108" i="1" s="1"/>
  <c r="L110" i="35" s="1"/>
  <c r="W56" i="1"/>
  <c r="AN88" i="1" s="1"/>
  <c r="L90" i="35" s="1"/>
  <c r="W55" i="1"/>
  <c r="W54" i="1"/>
  <c r="W78" i="1"/>
  <c r="AN209" i="1" s="1"/>
  <c r="L211" i="35" s="1"/>
  <c r="W77" i="1"/>
  <c r="AN189" i="1" s="1"/>
  <c r="L191" i="35" s="1"/>
  <c r="W76" i="1"/>
  <c r="AN169" i="1" s="1"/>
  <c r="L171" i="35" s="1"/>
  <c r="W75" i="1"/>
  <c r="AN149" i="1" s="1"/>
  <c r="L151" i="35" s="1"/>
  <c r="W74" i="1"/>
  <c r="AN129" i="1" s="1"/>
  <c r="L131" i="35" s="1"/>
  <c r="W73" i="1"/>
  <c r="AN109" i="1" s="1"/>
  <c r="L111" i="35" s="1"/>
  <c r="W72" i="1"/>
  <c r="W71" i="1"/>
  <c r="W70" i="1"/>
  <c r="W94" i="1"/>
  <c r="AN210" i="1" s="1"/>
  <c r="L212" i="35" s="1"/>
  <c r="W93" i="1"/>
  <c r="AN190" i="1" s="1"/>
  <c r="L192" i="35" s="1"/>
  <c r="W92" i="1"/>
  <c r="AN170" i="1" s="1"/>
  <c r="L172" i="35" s="1"/>
  <c r="W91" i="1"/>
  <c r="AN150" i="1" s="1"/>
  <c r="L152" i="35" s="1"/>
  <c r="W90" i="1"/>
  <c r="AN130" i="1" s="1"/>
  <c r="L132" i="35" s="1"/>
  <c r="W89" i="1"/>
  <c r="AN110" i="1" s="1"/>
  <c r="L112" i="35" s="1"/>
  <c r="W88" i="1"/>
  <c r="W87" i="1"/>
  <c r="W86" i="1"/>
  <c r="W110" i="1"/>
  <c r="AN211" i="1" s="1"/>
  <c r="L213" i="35" s="1"/>
  <c r="W109" i="1"/>
  <c r="AN191" i="1" s="1"/>
  <c r="L193" i="35" s="1"/>
  <c r="W108" i="1"/>
  <c r="AN171" i="1" s="1"/>
  <c r="L173" i="35" s="1"/>
  <c r="W107" i="1"/>
  <c r="AN151" i="1" s="1"/>
  <c r="L153" i="35" s="1"/>
  <c r="W106" i="1"/>
  <c r="AN131" i="1" s="1"/>
  <c r="L133" i="35" s="1"/>
  <c r="W105" i="1"/>
  <c r="AN111" i="1" s="1"/>
  <c r="L113" i="35" s="1"/>
  <c r="W104" i="1"/>
  <c r="W103" i="1"/>
  <c r="W102" i="1"/>
  <c r="W126" i="1"/>
  <c r="AN212" i="1" s="1"/>
  <c r="L214" i="35" s="1"/>
  <c r="W125" i="1"/>
  <c r="AN192" i="1" s="1"/>
  <c r="L194" i="35" s="1"/>
  <c r="W124" i="1"/>
  <c r="AN172" i="1" s="1"/>
  <c r="L174" i="35" s="1"/>
  <c r="W123" i="1"/>
  <c r="AN152" i="1" s="1"/>
  <c r="L154" i="35" s="1"/>
  <c r="W122" i="1"/>
  <c r="AN132" i="1" s="1"/>
  <c r="L134" i="35" s="1"/>
  <c r="W121" i="1"/>
  <c r="AN112" i="1" s="1"/>
  <c r="L114" i="35" s="1"/>
  <c r="W120" i="1"/>
  <c r="W119" i="1"/>
  <c r="W118" i="1"/>
  <c r="W142" i="1"/>
  <c r="AN213" i="1" s="1"/>
  <c r="L215" i="35" s="1"/>
  <c r="W141" i="1"/>
  <c r="AN193" i="1" s="1"/>
  <c r="L195" i="35" s="1"/>
  <c r="W140" i="1"/>
  <c r="AN173" i="1" s="1"/>
  <c r="L175" i="35" s="1"/>
  <c r="W139" i="1"/>
  <c r="AN153" i="1" s="1"/>
  <c r="L155" i="35" s="1"/>
  <c r="W138" i="1"/>
  <c r="W137" i="1"/>
  <c r="AN113" i="1" s="1"/>
  <c r="L115" i="35" s="1"/>
  <c r="W136" i="1"/>
  <c r="W135" i="1"/>
  <c r="W134" i="1"/>
  <c r="W158" i="1"/>
  <c r="AN214" i="1" s="1"/>
  <c r="L216" i="35" s="1"/>
  <c r="W157" i="1"/>
  <c r="AN194" i="1" s="1"/>
  <c r="L196" i="35" s="1"/>
  <c r="W156" i="1"/>
  <c r="AN174" i="1" s="1"/>
  <c r="L176" i="35" s="1"/>
  <c r="W155" i="1"/>
  <c r="AN154" i="1" s="1"/>
  <c r="L156" i="35" s="1"/>
  <c r="W154" i="1"/>
  <c r="AN134" i="1" s="1"/>
  <c r="L136" i="35" s="1"/>
  <c r="W153" i="1"/>
  <c r="AN114" i="1" s="1"/>
  <c r="L116" i="35" s="1"/>
  <c r="W152" i="1"/>
  <c r="W151" i="1"/>
  <c r="W150" i="1"/>
  <c r="W174" i="1"/>
  <c r="AN215" i="1" s="1"/>
  <c r="L217" i="35" s="1"/>
  <c r="W173" i="1"/>
  <c r="AN195" i="1" s="1"/>
  <c r="L197" i="35" s="1"/>
  <c r="W172" i="1"/>
  <c r="AN175" i="1" s="1"/>
  <c r="L177" i="35" s="1"/>
  <c r="W171" i="1"/>
  <c r="AN155" i="1" s="1"/>
  <c r="L157" i="35" s="1"/>
  <c r="W170" i="1"/>
  <c r="AN135" i="1" s="1"/>
  <c r="L137" i="35" s="1"/>
  <c r="W169" i="1"/>
  <c r="AN115" i="1" s="1"/>
  <c r="L117" i="35" s="1"/>
  <c r="W168" i="1"/>
  <c r="AN95" i="1" s="1"/>
  <c r="L97" i="35" s="1"/>
  <c r="W167" i="1"/>
  <c r="W166" i="1"/>
  <c r="W190" i="1"/>
  <c r="AN216" i="1" s="1"/>
  <c r="L218" i="35" s="1"/>
  <c r="W189" i="1"/>
  <c r="AN196" i="1" s="1"/>
  <c r="L198" i="35" s="1"/>
  <c r="W188" i="1"/>
  <c r="AN176" i="1" s="1"/>
  <c r="L178" i="35" s="1"/>
  <c r="W187" i="1"/>
  <c r="AN156" i="1" s="1"/>
  <c r="L158" i="35" s="1"/>
  <c r="W186" i="1"/>
  <c r="AN136" i="1" s="1"/>
  <c r="L138" i="35" s="1"/>
  <c r="W185" i="1"/>
  <c r="AN116" i="1" s="1"/>
  <c r="L118" i="35" s="1"/>
  <c r="W184" i="1"/>
  <c r="W183" i="1"/>
  <c r="W182" i="1"/>
  <c r="AM25" i="58"/>
  <c r="V16" i="58"/>
  <c r="V128" i="58"/>
  <c r="AM32" i="58"/>
  <c r="V176" i="58"/>
  <c r="AM35" i="58"/>
  <c r="V192" i="58"/>
  <c r="AM36" i="58"/>
  <c r="V14" i="1"/>
  <c r="AM205" i="1" s="1"/>
  <c r="K207" i="35" s="1"/>
  <c r="V12" i="1"/>
  <c r="AM165" i="1" s="1"/>
  <c r="K167" i="35" s="1"/>
  <c r="V10" i="1"/>
  <c r="AM125" i="1" s="1"/>
  <c r="K127" i="35" s="1"/>
  <c r="V8" i="1"/>
  <c r="V6" i="1"/>
  <c r="V30" i="1"/>
  <c r="AM206" i="1" s="1"/>
  <c r="K208" i="35" s="1"/>
  <c r="V28" i="1"/>
  <c r="AM166" i="1" s="1"/>
  <c r="K168" i="35" s="1"/>
  <c r="V26" i="1"/>
  <c r="AM126" i="1" s="1"/>
  <c r="K128" i="35" s="1"/>
  <c r="V24" i="1"/>
  <c r="AM86" i="1" s="1"/>
  <c r="K88" i="35" s="1"/>
  <c r="V22" i="1"/>
  <c r="V46" i="1"/>
  <c r="AM207" i="1" s="1"/>
  <c r="K209" i="35" s="1"/>
  <c r="V44" i="1"/>
  <c r="AM167" i="1" s="1"/>
  <c r="K169" i="35" s="1"/>
  <c r="V42" i="1"/>
  <c r="AM127" i="1" s="1"/>
  <c r="K129" i="35" s="1"/>
  <c r="V40" i="1"/>
  <c r="V38" i="1"/>
  <c r="V62" i="1"/>
  <c r="AM208" i="1" s="1"/>
  <c r="K210" i="35" s="1"/>
  <c r="V60" i="1"/>
  <c r="AM168" i="1" s="1"/>
  <c r="K170" i="35" s="1"/>
  <c r="V58" i="1"/>
  <c r="AM128" i="1" s="1"/>
  <c r="K130" i="35" s="1"/>
  <c r="V56" i="1"/>
  <c r="AM88" i="1" s="1"/>
  <c r="K90" i="35" s="1"/>
  <c r="V54" i="1"/>
  <c r="V78" i="1"/>
  <c r="AM209" i="1" s="1"/>
  <c r="K211" i="35" s="1"/>
  <c r="V76" i="1"/>
  <c r="AM169" i="1" s="1"/>
  <c r="K171" i="35" s="1"/>
  <c r="V74" i="1"/>
  <c r="AM129" i="1" s="1"/>
  <c r="K131" i="35" s="1"/>
  <c r="V72" i="1"/>
  <c r="V70" i="1"/>
  <c r="V94" i="1"/>
  <c r="AM210" i="1" s="1"/>
  <c r="K212" i="35" s="1"/>
  <c r="V92" i="1"/>
  <c r="AM170" i="1" s="1"/>
  <c r="K172" i="35" s="1"/>
  <c r="V90" i="1"/>
  <c r="AM130" i="1" s="1"/>
  <c r="K132" i="35" s="1"/>
  <c r="V88" i="1"/>
  <c r="V86" i="1"/>
  <c r="V110" i="1"/>
  <c r="AM211" i="1" s="1"/>
  <c r="K213" i="35" s="1"/>
  <c r="V108" i="1"/>
  <c r="AM171" i="1" s="1"/>
  <c r="K173" i="35" s="1"/>
  <c r="V106" i="1"/>
  <c r="AM131" i="1" s="1"/>
  <c r="K133" i="35" s="1"/>
  <c r="V104" i="1"/>
  <c r="V102" i="1"/>
  <c r="V126" i="1"/>
  <c r="AM212" i="1" s="1"/>
  <c r="K214" i="35" s="1"/>
  <c r="V124" i="1"/>
  <c r="AM172" i="1" s="1"/>
  <c r="K174" i="35" s="1"/>
  <c r="V122" i="1"/>
  <c r="AM132" i="1" s="1"/>
  <c r="K134" i="35" s="1"/>
  <c r="V120" i="1"/>
  <c r="V118" i="1"/>
  <c r="V142" i="1"/>
  <c r="AM213" i="1" s="1"/>
  <c r="K215" i="35" s="1"/>
  <c r="V140" i="1"/>
  <c r="AM173" i="1" s="1"/>
  <c r="K175" i="35" s="1"/>
  <c r="V138" i="1"/>
  <c r="AM133" i="1" s="1"/>
  <c r="K135" i="35" s="1"/>
  <c r="V136" i="1"/>
  <c r="V134" i="1"/>
  <c r="V158" i="1"/>
  <c r="AM214" i="1" s="1"/>
  <c r="K216" i="35" s="1"/>
  <c r="V156" i="1"/>
  <c r="AM174" i="1" s="1"/>
  <c r="K176" i="35" s="1"/>
  <c r="V154" i="1"/>
  <c r="AM134" i="1" s="1"/>
  <c r="K136" i="35" s="1"/>
  <c r="V152" i="1"/>
  <c r="V150" i="1"/>
  <c r="V174" i="1"/>
  <c r="AM215" i="1" s="1"/>
  <c r="K217" i="35" s="1"/>
  <c r="V172" i="1"/>
  <c r="AM175" i="1" s="1"/>
  <c r="K177" i="35" s="1"/>
  <c r="V170" i="1"/>
  <c r="AM135" i="1" s="1"/>
  <c r="K137" i="35" s="1"/>
  <c r="V168" i="1"/>
  <c r="AM95" i="1" s="1"/>
  <c r="K97" i="35" s="1"/>
  <c r="V166" i="1"/>
  <c r="V190" i="1"/>
  <c r="AM216" i="1" s="1"/>
  <c r="K218" i="35" s="1"/>
  <c r="V188" i="1"/>
  <c r="AM176" i="1" s="1"/>
  <c r="K178" i="35" s="1"/>
  <c r="V186" i="1"/>
  <c r="AM136" i="1" s="1"/>
  <c r="K138" i="35" s="1"/>
  <c r="V184" i="1"/>
  <c r="V182" i="1"/>
  <c r="V80" i="58"/>
  <c r="AM29" i="58"/>
  <c r="V144" i="58"/>
  <c r="AM33" i="58"/>
  <c r="V5" i="1"/>
  <c r="V13" i="1"/>
  <c r="AM185" i="1" s="1"/>
  <c r="K187" i="35" s="1"/>
  <c r="V11" i="1"/>
  <c r="AM145" i="1" s="1"/>
  <c r="K147" i="35" s="1"/>
  <c r="V9" i="1"/>
  <c r="AM105" i="1" s="1"/>
  <c r="K107" i="35" s="1"/>
  <c r="V7" i="1"/>
  <c r="V21" i="1"/>
  <c r="V29" i="1"/>
  <c r="AM186" i="1" s="1"/>
  <c r="K188" i="35" s="1"/>
  <c r="V27" i="1"/>
  <c r="AM146" i="1" s="1"/>
  <c r="K148" i="35" s="1"/>
  <c r="V25" i="1"/>
  <c r="AM106" i="1" s="1"/>
  <c r="K108" i="35" s="1"/>
  <c r="V23" i="1"/>
  <c r="V37" i="1"/>
  <c r="V45" i="1"/>
  <c r="AM187" i="1" s="1"/>
  <c r="K189" i="35" s="1"/>
  <c r="V43" i="1"/>
  <c r="AM147" i="1" s="1"/>
  <c r="K149" i="35" s="1"/>
  <c r="V41" i="1"/>
  <c r="AM107" i="1" s="1"/>
  <c r="K109" i="35" s="1"/>
  <c r="V39" i="1"/>
  <c r="V53" i="1"/>
  <c r="V61" i="1"/>
  <c r="AM188" i="1" s="1"/>
  <c r="K190" i="35" s="1"/>
  <c r="V59" i="1"/>
  <c r="AM148" i="1" s="1"/>
  <c r="K150" i="35" s="1"/>
  <c r="V57" i="1"/>
  <c r="AM108" i="1" s="1"/>
  <c r="K110" i="35" s="1"/>
  <c r="V55" i="1"/>
  <c r="V69" i="1"/>
  <c r="V77" i="1"/>
  <c r="AM189" i="1" s="1"/>
  <c r="K191" i="35" s="1"/>
  <c r="V75" i="1"/>
  <c r="AM149" i="1" s="1"/>
  <c r="K151" i="35" s="1"/>
  <c r="V73" i="1"/>
  <c r="AM109" i="1" s="1"/>
  <c r="K111" i="35" s="1"/>
  <c r="V71" i="1"/>
  <c r="V85" i="1"/>
  <c r="V93" i="1"/>
  <c r="AM190" i="1" s="1"/>
  <c r="K192" i="35" s="1"/>
  <c r="V91" i="1"/>
  <c r="AM150" i="1" s="1"/>
  <c r="K152" i="35" s="1"/>
  <c r="V89" i="1"/>
  <c r="AM110" i="1" s="1"/>
  <c r="K112" i="35" s="1"/>
  <c r="V87" i="1"/>
  <c r="V101" i="1"/>
  <c r="V109" i="1"/>
  <c r="AM191" i="1" s="1"/>
  <c r="K193" i="35" s="1"/>
  <c r="V107" i="1"/>
  <c r="AM151" i="1" s="1"/>
  <c r="K153" i="35" s="1"/>
  <c r="V105" i="1"/>
  <c r="AM111" i="1" s="1"/>
  <c r="K113" i="35" s="1"/>
  <c r="V103" i="1"/>
  <c r="V117" i="1"/>
  <c r="V125" i="1"/>
  <c r="AM192" i="1" s="1"/>
  <c r="K194" i="35" s="1"/>
  <c r="V123" i="1"/>
  <c r="AM152" i="1" s="1"/>
  <c r="K154" i="35" s="1"/>
  <c r="V121" i="1"/>
  <c r="AM112" i="1" s="1"/>
  <c r="K114" i="35" s="1"/>
  <c r="V119" i="1"/>
  <c r="V133" i="1"/>
  <c r="V141" i="1"/>
  <c r="AM193" i="1" s="1"/>
  <c r="K195" i="35" s="1"/>
  <c r="V139" i="1"/>
  <c r="AM153" i="1" s="1"/>
  <c r="K155" i="35" s="1"/>
  <c r="V137" i="1"/>
  <c r="AM113" i="1" s="1"/>
  <c r="K115" i="35" s="1"/>
  <c r="V135" i="1"/>
  <c r="V149" i="1"/>
  <c r="V157" i="1"/>
  <c r="AM194" i="1" s="1"/>
  <c r="K196" i="35" s="1"/>
  <c r="V155" i="1"/>
  <c r="AM154" i="1" s="1"/>
  <c r="K156" i="35" s="1"/>
  <c r="V153" i="1"/>
  <c r="AM114" i="1" s="1"/>
  <c r="K116" i="35" s="1"/>
  <c r="V151" i="1"/>
  <c r="V165" i="1"/>
  <c r="V173" i="1"/>
  <c r="AM195" i="1" s="1"/>
  <c r="K197" i="35" s="1"/>
  <c r="V171" i="1"/>
  <c r="AM155" i="1" s="1"/>
  <c r="K157" i="35" s="1"/>
  <c r="V169" i="1"/>
  <c r="AM115" i="1" s="1"/>
  <c r="K117" i="35" s="1"/>
  <c r="V167" i="1"/>
  <c r="V181" i="1"/>
  <c r="V189" i="1"/>
  <c r="AM196" i="1" s="1"/>
  <c r="K198" i="35" s="1"/>
  <c r="V187" i="1"/>
  <c r="AM156" i="1" s="1"/>
  <c r="K158" i="35" s="1"/>
  <c r="V185" i="1"/>
  <c r="AM116" i="1" s="1"/>
  <c r="K118" i="35" s="1"/>
  <c r="V183" i="1"/>
  <c r="U144" i="58"/>
  <c r="AL33" i="58"/>
  <c r="U5" i="1"/>
  <c r="U21" i="1"/>
  <c r="U37" i="1"/>
  <c r="U53" i="1"/>
  <c r="U69" i="1"/>
  <c r="U85" i="1"/>
  <c r="U101" i="1"/>
  <c r="U117" i="1"/>
  <c r="U133" i="1"/>
  <c r="U149" i="1"/>
  <c r="U165" i="1"/>
  <c r="U181" i="1"/>
  <c r="U6" i="58"/>
  <c r="AL45" i="58" s="1"/>
  <c r="U7" i="58"/>
  <c r="AL65" i="58" s="1"/>
  <c r="U8" i="58"/>
  <c r="AL85" i="58" s="1"/>
  <c r="U9" i="58"/>
  <c r="AL105" i="58" s="1"/>
  <c r="AL49" i="58"/>
  <c r="U128" i="58"/>
  <c r="AL52" i="58"/>
  <c r="U176" i="58"/>
  <c r="AL35" i="58"/>
  <c r="U192" i="58"/>
  <c r="AL36" i="58"/>
  <c r="U14" i="1"/>
  <c r="U13" i="1"/>
  <c r="AL185" i="1" s="1"/>
  <c r="J187" i="35" s="1"/>
  <c r="U12" i="1"/>
  <c r="AL165" i="1" s="1"/>
  <c r="J167" i="35" s="1"/>
  <c r="U11" i="1"/>
  <c r="AL145" i="1" s="1"/>
  <c r="J147" i="35" s="1"/>
  <c r="U10" i="1"/>
  <c r="AL125" i="1" s="1"/>
  <c r="U30" i="1"/>
  <c r="U29" i="1"/>
  <c r="U28" i="1"/>
  <c r="AL166" i="1" s="1"/>
  <c r="J168" i="35" s="1"/>
  <c r="U27" i="1"/>
  <c r="AL146" i="1" s="1"/>
  <c r="J148" i="35" s="1"/>
  <c r="U26" i="1"/>
  <c r="AL126" i="1" s="1"/>
  <c r="U25" i="1"/>
  <c r="AL106" i="1" s="1"/>
  <c r="U24" i="1"/>
  <c r="AL86" i="1" s="1"/>
  <c r="U23" i="1"/>
  <c r="U22" i="1"/>
  <c r="U46" i="1"/>
  <c r="U45" i="1"/>
  <c r="AL187" i="1" s="1"/>
  <c r="J189" i="35" s="1"/>
  <c r="U44" i="1"/>
  <c r="AL167" i="1" s="1"/>
  <c r="J169" i="35" s="1"/>
  <c r="U43" i="1"/>
  <c r="AL147" i="1" s="1"/>
  <c r="J149" i="35" s="1"/>
  <c r="U42" i="1"/>
  <c r="AL127" i="1" s="1"/>
  <c r="U41" i="1"/>
  <c r="AL107" i="1" s="1"/>
  <c r="U40" i="1"/>
  <c r="U39" i="1"/>
  <c r="U38" i="1"/>
  <c r="U62" i="1"/>
  <c r="U61" i="1"/>
  <c r="U60" i="1"/>
  <c r="AL168" i="1" s="1"/>
  <c r="J170" i="35" s="1"/>
  <c r="U59" i="1"/>
  <c r="AL148" i="1" s="1"/>
  <c r="J150" i="35" s="1"/>
  <c r="U58" i="1"/>
  <c r="AL128" i="1" s="1"/>
  <c r="U57" i="1"/>
  <c r="AL108" i="1" s="1"/>
  <c r="U56" i="1"/>
  <c r="AL88" i="1" s="1"/>
  <c r="U55" i="1"/>
  <c r="U54" i="1"/>
  <c r="U78" i="1"/>
  <c r="U77" i="1"/>
  <c r="AL189" i="1" s="1"/>
  <c r="J191" i="35" s="1"/>
  <c r="U76" i="1"/>
  <c r="AL169" i="1" s="1"/>
  <c r="J171" i="35" s="1"/>
  <c r="U75" i="1"/>
  <c r="AL149" i="1" s="1"/>
  <c r="J151" i="35" s="1"/>
  <c r="U74" i="1"/>
  <c r="AL129" i="1" s="1"/>
  <c r="U73" i="1"/>
  <c r="AL109" i="1" s="1"/>
  <c r="U72" i="1"/>
  <c r="U71" i="1"/>
  <c r="U70" i="1"/>
  <c r="U94" i="1"/>
  <c r="U93" i="1"/>
  <c r="AL190" i="1" s="1"/>
  <c r="J192" i="35" s="1"/>
  <c r="U92" i="1"/>
  <c r="AL170" i="1" s="1"/>
  <c r="J172" i="35" s="1"/>
  <c r="U91" i="1"/>
  <c r="AL150" i="1" s="1"/>
  <c r="J152" i="35" s="1"/>
  <c r="U90" i="1"/>
  <c r="AL130" i="1" s="1"/>
  <c r="U89" i="1"/>
  <c r="AL110" i="1" s="1"/>
  <c r="U88" i="1"/>
  <c r="U87" i="1"/>
  <c r="U86" i="1"/>
  <c r="U110" i="1"/>
  <c r="U109" i="1"/>
  <c r="AL191" i="1" s="1"/>
  <c r="J193" i="35" s="1"/>
  <c r="U108" i="1"/>
  <c r="AL171" i="1" s="1"/>
  <c r="J173" i="35" s="1"/>
  <c r="U107" i="1"/>
  <c r="AL151" i="1" s="1"/>
  <c r="J153" i="35" s="1"/>
  <c r="U106" i="1"/>
  <c r="AL131" i="1" s="1"/>
  <c r="U105" i="1"/>
  <c r="AL111" i="1" s="1"/>
  <c r="U104" i="1"/>
  <c r="U103" i="1"/>
  <c r="U102" i="1"/>
  <c r="U126" i="1"/>
  <c r="U125" i="1"/>
  <c r="AL192" i="1" s="1"/>
  <c r="J194" i="35" s="1"/>
  <c r="U124" i="1"/>
  <c r="AL172" i="1" s="1"/>
  <c r="J174" i="35" s="1"/>
  <c r="U123" i="1"/>
  <c r="AL152" i="1" s="1"/>
  <c r="J154" i="35" s="1"/>
  <c r="U122" i="1"/>
  <c r="AL132" i="1" s="1"/>
  <c r="U121" i="1"/>
  <c r="AL112" i="1" s="1"/>
  <c r="U120" i="1"/>
  <c r="U119" i="1"/>
  <c r="U118" i="1"/>
  <c r="U142" i="1"/>
  <c r="U141" i="1"/>
  <c r="AL193" i="1" s="1"/>
  <c r="J195" i="35" s="1"/>
  <c r="U140" i="1"/>
  <c r="AL173" i="1" s="1"/>
  <c r="J175" i="35" s="1"/>
  <c r="U139" i="1"/>
  <c r="AL153" i="1" s="1"/>
  <c r="J155" i="35" s="1"/>
  <c r="U138" i="1"/>
  <c r="AL133" i="1" s="1"/>
  <c r="U137" i="1"/>
  <c r="AL113" i="1" s="1"/>
  <c r="U136" i="1"/>
  <c r="U135" i="1"/>
  <c r="U134" i="1"/>
  <c r="U158" i="1"/>
  <c r="U157" i="1"/>
  <c r="AL194" i="1" s="1"/>
  <c r="J196" i="35" s="1"/>
  <c r="U156" i="1"/>
  <c r="AL174" i="1" s="1"/>
  <c r="J176" i="35" s="1"/>
  <c r="U155" i="1"/>
  <c r="AL154" i="1" s="1"/>
  <c r="J156" i="35" s="1"/>
  <c r="U154" i="1"/>
  <c r="AL134" i="1" s="1"/>
  <c r="U153" i="1"/>
  <c r="AL114" i="1" s="1"/>
  <c r="U152" i="1"/>
  <c r="U151" i="1"/>
  <c r="U150" i="1"/>
  <c r="U174" i="1"/>
  <c r="U173" i="1"/>
  <c r="U172" i="1"/>
  <c r="AL175" i="1" s="1"/>
  <c r="J177" i="35" s="1"/>
  <c r="U171" i="1"/>
  <c r="AL155" i="1" s="1"/>
  <c r="J157" i="35" s="1"/>
  <c r="U170" i="1"/>
  <c r="AL135" i="1" s="1"/>
  <c r="U169" i="1"/>
  <c r="AL115" i="1" s="1"/>
  <c r="U168" i="1"/>
  <c r="AL95" i="1" s="1"/>
  <c r="U167" i="1"/>
  <c r="U166" i="1"/>
  <c r="U190" i="1"/>
  <c r="U189" i="1"/>
  <c r="AL196" i="1" s="1"/>
  <c r="J198" i="35" s="1"/>
  <c r="U188" i="1"/>
  <c r="AL176" i="1" s="1"/>
  <c r="J178" i="35" s="1"/>
  <c r="U187" i="1"/>
  <c r="AL156" i="1" s="1"/>
  <c r="J158" i="35" s="1"/>
  <c r="U186" i="1"/>
  <c r="AL136" i="1" s="1"/>
  <c r="U185" i="1"/>
  <c r="AL116" i="1" s="1"/>
  <c r="U184" i="1"/>
  <c r="U183" i="1"/>
  <c r="U182" i="1"/>
  <c r="T128" i="58"/>
  <c r="AK32" i="58"/>
  <c r="T176" i="58"/>
  <c r="AK35" i="58"/>
  <c r="T5" i="1"/>
  <c r="T13" i="1"/>
  <c r="AK185" i="1" s="1"/>
  <c r="I187" i="35" s="1"/>
  <c r="T11" i="1"/>
  <c r="AK145" i="1" s="1"/>
  <c r="I147" i="35" s="1"/>
  <c r="T9" i="1"/>
  <c r="AK105" i="1" s="1"/>
  <c r="T7" i="1"/>
  <c r="T21" i="1"/>
  <c r="T29" i="1"/>
  <c r="T27" i="1"/>
  <c r="AK146" i="1" s="1"/>
  <c r="I148" i="35" s="1"/>
  <c r="T25" i="1"/>
  <c r="AK106" i="1" s="1"/>
  <c r="T23" i="1"/>
  <c r="T37" i="1"/>
  <c r="T45" i="1"/>
  <c r="AK187" i="1" s="1"/>
  <c r="I189" i="35" s="1"/>
  <c r="T43" i="1"/>
  <c r="AK147" i="1" s="1"/>
  <c r="I149" i="35" s="1"/>
  <c r="T41" i="1"/>
  <c r="AK107" i="1" s="1"/>
  <c r="T39" i="1"/>
  <c r="T53" i="1"/>
  <c r="T61" i="1"/>
  <c r="T59" i="1"/>
  <c r="AK148" i="1" s="1"/>
  <c r="I150" i="35" s="1"/>
  <c r="T57" i="1"/>
  <c r="AK108" i="1" s="1"/>
  <c r="T55" i="1"/>
  <c r="T69" i="1"/>
  <c r="T77" i="1"/>
  <c r="AK189" i="1" s="1"/>
  <c r="I191" i="35" s="1"/>
  <c r="T75" i="1"/>
  <c r="AK149" i="1" s="1"/>
  <c r="I151" i="35" s="1"/>
  <c r="T73" i="1"/>
  <c r="AK109" i="1" s="1"/>
  <c r="T71" i="1"/>
  <c r="T85" i="1"/>
  <c r="T93" i="1"/>
  <c r="AK190" i="1" s="1"/>
  <c r="I192" i="35" s="1"/>
  <c r="T91" i="1"/>
  <c r="AK150" i="1" s="1"/>
  <c r="I152" i="35" s="1"/>
  <c r="T89" i="1"/>
  <c r="AK110" i="1" s="1"/>
  <c r="T87" i="1"/>
  <c r="T101" i="1"/>
  <c r="T109" i="1"/>
  <c r="AK191" i="1" s="1"/>
  <c r="I193" i="35" s="1"/>
  <c r="T107" i="1"/>
  <c r="AK151" i="1" s="1"/>
  <c r="I153" i="35" s="1"/>
  <c r="T105" i="1"/>
  <c r="AK111" i="1" s="1"/>
  <c r="T103" i="1"/>
  <c r="T117" i="1"/>
  <c r="T125" i="1"/>
  <c r="AK192" i="1" s="1"/>
  <c r="I194" i="35" s="1"/>
  <c r="T123" i="1"/>
  <c r="AK152" i="1" s="1"/>
  <c r="I154" i="35" s="1"/>
  <c r="T121" i="1"/>
  <c r="AK112" i="1" s="1"/>
  <c r="T119" i="1"/>
  <c r="T133" i="1"/>
  <c r="T141" i="1"/>
  <c r="AK193" i="1" s="1"/>
  <c r="I195" i="35" s="1"/>
  <c r="T139" i="1"/>
  <c r="AK153" i="1" s="1"/>
  <c r="I155" i="35" s="1"/>
  <c r="T137" i="1"/>
  <c r="AK113" i="1" s="1"/>
  <c r="T135" i="1"/>
  <c r="T149" i="1"/>
  <c r="T157" i="1"/>
  <c r="T155" i="1"/>
  <c r="AK154" i="1" s="1"/>
  <c r="I156" i="35" s="1"/>
  <c r="T153" i="1"/>
  <c r="AK114" i="1" s="1"/>
  <c r="T151" i="1"/>
  <c r="T165" i="1"/>
  <c r="T173" i="1"/>
  <c r="T171" i="1"/>
  <c r="AK155" i="1" s="1"/>
  <c r="I157" i="35" s="1"/>
  <c r="T169" i="1"/>
  <c r="AK115" i="1" s="1"/>
  <c r="T167" i="1"/>
  <c r="T181" i="1"/>
  <c r="T189" i="1"/>
  <c r="AK196" i="1" s="1"/>
  <c r="I198" i="35" s="1"/>
  <c r="T187" i="1"/>
  <c r="AK156" i="1" s="1"/>
  <c r="I158" i="35" s="1"/>
  <c r="T185" i="1"/>
  <c r="AK116" i="1" s="1"/>
  <c r="T183" i="1"/>
  <c r="T80" i="58"/>
  <c r="AK29" i="58"/>
  <c r="T144" i="58"/>
  <c r="AK33" i="58"/>
  <c r="T192" i="58"/>
  <c r="AK36" i="58"/>
  <c r="T14" i="1"/>
  <c r="T12" i="1"/>
  <c r="AK165" i="1" s="1"/>
  <c r="I167" i="35" s="1"/>
  <c r="T10" i="1"/>
  <c r="AK125" i="1" s="1"/>
  <c r="T8" i="1"/>
  <c r="T6" i="1"/>
  <c r="T30" i="1"/>
  <c r="T28" i="1"/>
  <c r="AK166" i="1" s="1"/>
  <c r="I168" i="35" s="1"/>
  <c r="T26" i="1"/>
  <c r="AK126" i="1" s="1"/>
  <c r="T24" i="1"/>
  <c r="AK86" i="1" s="1"/>
  <c r="T22" i="1"/>
  <c r="T46" i="1"/>
  <c r="T44" i="1"/>
  <c r="AK167" i="1" s="1"/>
  <c r="I169" i="35" s="1"/>
  <c r="T42" i="1"/>
  <c r="AK127" i="1" s="1"/>
  <c r="T40" i="1"/>
  <c r="T38" i="1"/>
  <c r="T62" i="1"/>
  <c r="T60" i="1"/>
  <c r="AK168" i="1" s="1"/>
  <c r="I170" i="35" s="1"/>
  <c r="T58" i="1"/>
  <c r="AK128" i="1" s="1"/>
  <c r="T56" i="1"/>
  <c r="AK88" i="1" s="1"/>
  <c r="T54" i="1"/>
  <c r="T78" i="1"/>
  <c r="T76" i="1"/>
  <c r="AK169" i="1" s="1"/>
  <c r="I171" i="35" s="1"/>
  <c r="T74" i="1"/>
  <c r="AK129" i="1" s="1"/>
  <c r="T72" i="1"/>
  <c r="T70" i="1"/>
  <c r="T94" i="1"/>
  <c r="T92" i="1"/>
  <c r="AK170" i="1" s="1"/>
  <c r="I172" i="35" s="1"/>
  <c r="T90" i="1"/>
  <c r="AK130" i="1" s="1"/>
  <c r="T88" i="1"/>
  <c r="T86" i="1"/>
  <c r="T110" i="1"/>
  <c r="T108" i="1"/>
  <c r="AK171" i="1" s="1"/>
  <c r="I173" i="35" s="1"/>
  <c r="T106" i="1"/>
  <c r="AK131" i="1" s="1"/>
  <c r="T104" i="1"/>
  <c r="T102" i="1"/>
  <c r="T126" i="1"/>
  <c r="T124" i="1"/>
  <c r="AK172" i="1" s="1"/>
  <c r="I174" i="35" s="1"/>
  <c r="T122" i="1"/>
  <c r="AK132" i="1" s="1"/>
  <c r="T120" i="1"/>
  <c r="T118" i="1"/>
  <c r="T142" i="1"/>
  <c r="T140" i="1"/>
  <c r="AK173" i="1" s="1"/>
  <c r="I175" i="35" s="1"/>
  <c r="T138" i="1"/>
  <c r="AK133" i="1" s="1"/>
  <c r="T136" i="1"/>
  <c r="T134" i="1"/>
  <c r="T158" i="1"/>
  <c r="T156" i="1"/>
  <c r="AK174" i="1" s="1"/>
  <c r="I176" i="35" s="1"/>
  <c r="T154" i="1"/>
  <c r="AK134" i="1" s="1"/>
  <c r="T152" i="1"/>
  <c r="T150" i="1"/>
  <c r="T174" i="1"/>
  <c r="T172" i="1"/>
  <c r="AK175" i="1" s="1"/>
  <c r="I177" i="35" s="1"/>
  <c r="T170" i="1"/>
  <c r="AK135" i="1" s="1"/>
  <c r="T168" i="1"/>
  <c r="AK95" i="1" s="1"/>
  <c r="T166" i="1"/>
  <c r="T190" i="1"/>
  <c r="T188" i="1"/>
  <c r="AK176" i="1" s="1"/>
  <c r="I178" i="35" s="1"/>
  <c r="T186" i="1"/>
  <c r="AK136" i="1" s="1"/>
  <c r="T184" i="1"/>
  <c r="T182" i="1"/>
  <c r="S37" i="58"/>
  <c r="AJ27" i="58" s="1"/>
  <c r="S37" i="1"/>
  <c r="S53" i="58"/>
  <c r="AJ28" i="58" s="1"/>
  <c r="S53" i="1"/>
  <c r="S54" i="58"/>
  <c r="AJ48" i="58" s="1"/>
  <c r="S54" i="1"/>
  <c r="S55" i="58"/>
  <c r="AJ68" i="58" s="1"/>
  <c r="S55" i="1"/>
  <c r="S56" i="58"/>
  <c r="AJ88" i="58" s="1"/>
  <c r="S56" i="1"/>
  <c r="AJ88" i="1" s="1"/>
  <c r="S57" i="58"/>
  <c r="AJ108" i="58" s="1"/>
  <c r="S57" i="1"/>
  <c r="AJ108" i="1" s="1"/>
  <c r="S58" i="58"/>
  <c r="AJ128" i="58" s="1"/>
  <c r="S58" i="1"/>
  <c r="AJ128" i="1" s="1"/>
  <c r="S69" i="58"/>
  <c r="S69" i="1"/>
  <c r="S70" i="58"/>
  <c r="AJ49" i="58" s="1"/>
  <c r="S70" i="1"/>
  <c r="S71" i="58"/>
  <c r="AJ69" i="58" s="1"/>
  <c r="S71" i="1"/>
  <c r="S72" i="58"/>
  <c r="AJ89" i="58" s="1"/>
  <c r="S72" i="1"/>
  <c r="S73" i="58"/>
  <c r="AJ109" i="58" s="1"/>
  <c r="S73" i="1"/>
  <c r="AJ109" i="1" s="1"/>
  <c r="S74" i="58"/>
  <c r="AJ129" i="58" s="1"/>
  <c r="S74" i="1"/>
  <c r="AJ129" i="1" s="1"/>
  <c r="S75" i="58"/>
  <c r="AJ149" i="58" s="1"/>
  <c r="S75" i="1"/>
  <c r="AJ149" i="1" s="1"/>
  <c r="H151" i="35" s="1"/>
  <c r="S76" i="58"/>
  <c r="AJ169" i="58" s="1"/>
  <c r="S76" i="1"/>
  <c r="AJ169" i="1" s="1"/>
  <c r="H171" i="35" s="1"/>
  <c r="S77" i="58"/>
  <c r="AJ189" i="58" s="1"/>
  <c r="S77" i="1"/>
  <c r="AJ189" i="1" s="1"/>
  <c r="H191" i="35" s="1"/>
  <c r="S78" i="58"/>
  <c r="AJ209" i="58" s="1"/>
  <c r="S78" i="1"/>
  <c r="S117" i="58"/>
  <c r="S117" i="1"/>
  <c r="S118" i="58"/>
  <c r="AJ52" i="58" s="1"/>
  <c r="S118" i="1"/>
  <c r="S119" i="58"/>
  <c r="AJ72" i="58" s="1"/>
  <c r="S119" i="1"/>
  <c r="S120" i="58"/>
  <c r="AJ92" i="58" s="1"/>
  <c r="S120" i="1"/>
  <c r="S121" i="58"/>
  <c r="AJ112" i="58" s="1"/>
  <c r="S121" i="1"/>
  <c r="AJ112" i="1" s="1"/>
  <c r="S122" i="58"/>
  <c r="AJ132" i="58" s="1"/>
  <c r="S122" i="1"/>
  <c r="AJ132" i="1" s="1"/>
  <c r="S123" i="58"/>
  <c r="AJ152" i="58" s="1"/>
  <c r="S123" i="1"/>
  <c r="AJ152" i="1" s="1"/>
  <c r="H154" i="35" s="1"/>
  <c r="S124" i="58"/>
  <c r="AJ172" i="58" s="1"/>
  <c r="S124" i="1"/>
  <c r="AJ172" i="1" s="1"/>
  <c r="H174" i="35" s="1"/>
  <c r="S125" i="58"/>
  <c r="AJ192" i="58" s="1"/>
  <c r="S125" i="1"/>
  <c r="AJ192" i="1" s="1"/>
  <c r="H194" i="35" s="1"/>
  <c r="S126" i="58"/>
  <c r="AJ212" i="58" s="1"/>
  <c r="S126" i="1"/>
  <c r="S149" i="58"/>
  <c r="AJ34" i="58" s="1"/>
  <c r="S149" i="1"/>
  <c r="S150" i="58"/>
  <c r="AJ54" i="58" s="1"/>
  <c r="S150" i="1"/>
  <c r="S151" i="58"/>
  <c r="AJ74" i="58" s="1"/>
  <c r="S151" i="1"/>
  <c r="S152" i="58"/>
  <c r="AJ94" i="58" s="1"/>
  <c r="S152" i="1"/>
  <c r="S153" i="58"/>
  <c r="AJ114" i="58" s="1"/>
  <c r="S153" i="1"/>
  <c r="AJ114" i="1" s="1"/>
  <c r="S154" i="58"/>
  <c r="AJ134" i="58" s="1"/>
  <c r="S154" i="1"/>
  <c r="AJ134" i="1" s="1"/>
  <c r="S155" i="58"/>
  <c r="AJ154" i="58" s="1"/>
  <c r="S155" i="1"/>
  <c r="AJ154" i="1" s="1"/>
  <c r="H156" i="35" s="1"/>
  <c r="S156" i="58"/>
  <c r="AJ174" i="58" s="1"/>
  <c r="S156" i="1"/>
  <c r="AJ174" i="1" s="1"/>
  <c r="H176" i="35" s="1"/>
  <c r="S157" i="58"/>
  <c r="AJ194" i="58" s="1"/>
  <c r="S157" i="1"/>
  <c r="AJ194" i="1" s="1"/>
  <c r="H196" i="35" s="1"/>
  <c r="S158" i="58"/>
  <c r="AJ214" i="58" s="1"/>
  <c r="S158" i="1"/>
  <c r="S165" i="58"/>
  <c r="S165" i="1"/>
  <c r="S166" i="58"/>
  <c r="AJ55" i="58" s="1"/>
  <c r="S166" i="1"/>
  <c r="S167" i="58"/>
  <c r="AJ75" i="58" s="1"/>
  <c r="S167" i="1"/>
  <c r="S168" i="58"/>
  <c r="AJ95" i="58" s="1"/>
  <c r="S168" i="1"/>
  <c r="AJ95" i="1" s="1"/>
  <c r="S169" i="58"/>
  <c r="AJ115" i="58" s="1"/>
  <c r="S169" i="1"/>
  <c r="AJ115" i="1" s="1"/>
  <c r="S170" i="58"/>
  <c r="AJ135" i="58" s="1"/>
  <c r="S170" i="1"/>
  <c r="AJ135" i="1" s="1"/>
  <c r="S171" i="58"/>
  <c r="AJ155" i="58" s="1"/>
  <c r="S171" i="1"/>
  <c r="AJ155" i="1" s="1"/>
  <c r="H157" i="35" s="1"/>
  <c r="S172" i="58"/>
  <c r="AJ175" i="58" s="1"/>
  <c r="S172" i="1"/>
  <c r="AJ175" i="1" s="1"/>
  <c r="H177" i="35" s="1"/>
  <c r="S173" i="58"/>
  <c r="AJ195" i="58" s="1"/>
  <c r="S173" i="1"/>
  <c r="S174" i="58"/>
  <c r="AJ215" i="58" s="1"/>
  <c r="S174" i="1"/>
  <c r="S181" i="58"/>
  <c r="S181" i="1"/>
  <c r="S182" i="58"/>
  <c r="AJ56" i="58" s="1"/>
  <c r="S182" i="1"/>
  <c r="S183" i="58"/>
  <c r="AJ76" i="58" s="1"/>
  <c r="S183" i="1"/>
  <c r="S184" i="58"/>
  <c r="AJ96" i="58" s="1"/>
  <c r="S184" i="1"/>
  <c r="S185" i="58"/>
  <c r="AJ116" i="58" s="1"/>
  <c r="S185" i="1"/>
  <c r="AJ116" i="1" s="1"/>
  <c r="S186" i="58"/>
  <c r="AJ136" i="58" s="1"/>
  <c r="S186" i="1"/>
  <c r="AJ136" i="1" s="1"/>
  <c r="S187" i="58"/>
  <c r="AJ156" i="58" s="1"/>
  <c r="S187" i="1"/>
  <c r="AJ156" i="1" s="1"/>
  <c r="H158" i="35" s="1"/>
  <c r="S188" i="58"/>
  <c r="AJ176" i="58" s="1"/>
  <c r="S188" i="1"/>
  <c r="AJ176" i="1" s="1"/>
  <c r="H178" i="35" s="1"/>
  <c r="S189" i="58"/>
  <c r="AJ196" i="58" s="1"/>
  <c r="S189" i="1"/>
  <c r="AJ196" i="1" s="1"/>
  <c r="H198" i="35" s="1"/>
  <c r="S190" i="58"/>
  <c r="AJ216" i="58" s="1"/>
  <c r="S190" i="1"/>
  <c r="S5" i="1"/>
  <c r="S21" i="1"/>
  <c r="S46" i="1"/>
  <c r="S45" i="1"/>
  <c r="AJ187" i="1" s="1"/>
  <c r="H189" i="35" s="1"/>
  <c r="S44" i="1"/>
  <c r="AJ167" i="1" s="1"/>
  <c r="H169" i="35" s="1"/>
  <c r="S43" i="1"/>
  <c r="AJ147" i="1" s="1"/>
  <c r="H149" i="35" s="1"/>
  <c r="S42" i="1"/>
  <c r="AJ127" i="1" s="1"/>
  <c r="S41" i="1"/>
  <c r="AJ107" i="1" s="1"/>
  <c r="S40" i="1"/>
  <c r="S39" i="1"/>
  <c r="S38" i="1"/>
  <c r="S85" i="58"/>
  <c r="AJ30" i="58" s="1"/>
  <c r="S85" i="1"/>
  <c r="S86" i="58"/>
  <c r="AJ50" i="58" s="1"/>
  <c r="S86" i="1"/>
  <c r="S87" i="58"/>
  <c r="AJ70" i="58" s="1"/>
  <c r="S87" i="1"/>
  <c r="S88" i="58"/>
  <c r="AJ90" i="58" s="1"/>
  <c r="S88" i="1"/>
  <c r="S89" i="58"/>
  <c r="AJ110" i="58" s="1"/>
  <c r="S89" i="1"/>
  <c r="AJ110" i="1" s="1"/>
  <c r="S90" i="58"/>
  <c r="AJ130" i="58" s="1"/>
  <c r="S90" i="1"/>
  <c r="AJ130" i="1" s="1"/>
  <c r="S91" i="58"/>
  <c r="AJ150" i="58" s="1"/>
  <c r="S91" i="1"/>
  <c r="AJ150" i="1" s="1"/>
  <c r="H152" i="35" s="1"/>
  <c r="S92" i="58"/>
  <c r="AJ170" i="58" s="1"/>
  <c r="S92" i="1"/>
  <c r="AJ170" i="1" s="1"/>
  <c r="H172" i="35" s="1"/>
  <c r="S93" i="58"/>
  <c r="AJ190" i="58" s="1"/>
  <c r="S93" i="1"/>
  <c r="AJ190" i="1" s="1"/>
  <c r="H192" i="35" s="1"/>
  <c r="S94" i="58"/>
  <c r="AJ210" i="58" s="1"/>
  <c r="S94" i="1"/>
  <c r="S101" i="58"/>
  <c r="S101" i="1"/>
  <c r="S102" i="58"/>
  <c r="AJ51" i="58" s="1"/>
  <c r="S102" i="1"/>
  <c r="S103" i="58"/>
  <c r="AJ71" i="58" s="1"/>
  <c r="S103" i="1"/>
  <c r="S104" i="58"/>
  <c r="AJ91" i="58" s="1"/>
  <c r="S104" i="1"/>
  <c r="S105" i="58"/>
  <c r="AJ111" i="58" s="1"/>
  <c r="S105" i="1"/>
  <c r="AJ111" i="1" s="1"/>
  <c r="S106" i="58"/>
  <c r="AJ131" i="58" s="1"/>
  <c r="S106" i="1"/>
  <c r="AJ131" i="1" s="1"/>
  <c r="S107" i="58"/>
  <c r="AJ151" i="58" s="1"/>
  <c r="S107" i="1"/>
  <c r="AJ151" i="1" s="1"/>
  <c r="H153" i="35" s="1"/>
  <c r="S108" i="58"/>
  <c r="AJ171" i="58" s="1"/>
  <c r="S108" i="1"/>
  <c r="AJ171" i="1" s="1"/>
  <c r="H173" i="35" s="1"/>
  <c r="S109" i="58"/>
  <c r="AJ191" i="58" s="1"/>
  <c r="S109" i="1"/>
  <c r="AJ191" i="1" s="1"/>
  <c r="H193" i="35" s="1"/>
  <c r="S110" i="58"/>
  <c r="AJ211" i="58" s="1"/>
  <c r="S110" i="1"/>
  <c r="S133" i="58"/>
  <c r="S133" i="1"/>
  <c r="S134" i="58"/>
  <c r="AJ53" i="58" s="1"/>
  <c r="S134" i="1"/>
  <c r="S135" i="58"/>
  <c r="AJ73" i="58" s="1"/>
  <c r="S135" i="1"/>
  <c r="S136" i="58"/>
  <c r="AJ93" i="58" s="1"/>
  <c r="S136" i="1"/>
  <c r="S137" i="58"/>
  <c r="AJ113" i="58" s="1"/>
  <c r="S137" i="1"/>
  <c r="AJ113" i="1" s="1"/>
  <c r="S138" i="58"/>
  <c r="AJ133" i="58" s="1"/>
  <c r="S138" i="1"/>
  <c r="AJ133" i="1" s="1"/>
  <c r="S139" i="58"/>
  <c r="AJ153" i="58" s="1"/>
  <c r="S139" i="1"/>
  <c r="AJ153" i="1" s="1"/>
  <c r="H155" i="35" s="1"/>
  <c r="S140" i="58"/>
  <c r="AJ173" i="58" s="1"/>
  <c r="S140" i="1"/>
  <c r="AJ173" i="1" s="1"/>
  <c r="H175" i="35" s="1"/>
  <c r="S141" i="58"/>
  <c r="AJ193" i="58" s="1"/>
  <c r="S141" i="1"/>
  <c r="AJ193" i="1" s="1"/>
  <c r="H195" i="35" s="1"/>
  <c r="S142" i="58"/>
  <c r="AJ213" i="58" s="1"/>
  <c r="S142" i="1"/>
  <c r="S14" i="1"/>
  <c r="S13" i="1"/>
  <c r="AJ185" i="1" s="1"/>
  <c r="H187" i="35" s="1"/>
  <c r="S12" i="1"/>
  <c r="AJ165" i="1" s="1"/>
  <c r="H167" i="35" s="1"/>
  <c r="S11" i="1"/>
  <c r="AJ145" i="1" s="1"/>
  <c r="H147" i="35" s="1"/>
  <c r="S10" i="1"/>
  <c r="AJ125" i="1" s="1"/>
  <c r="S9" i="1"/>
  <c r="AJ105" i="1" s="1"/>
  <c r="S8" i="1"/>
  <c r="S7" i="1"/>
  <c r="S6" i="1"/>
  <c r="S30" i="1"/>
  <c r="S29" i="1"/>
  <c r="S28" i="1"/>
  <c r="AJ166" i="1" s="1"/>
  <c r="H168" i="35" s="1"/>
  <c r="S27" i="1"/>
  <c r="AJ146" i="1" s="1"/>
  <c r="H148" i="35" s="1"/>
  <c r="S26" i="1"/>
  <c r="AJ126" i="1" s="1"/>
  <c r="S25" i="1"/>
  <c r="AJ106" i="1" s="1"/>
  <c r="S24" i="1"/>
  <c r="AJ86" i="1" s="1"/>
  <c r="S23" i="1"/>
  <c r="S22" i="1"/>
  <c r="S62" i="1"/>
  <c r="S61" i="1"/>
  <c r="S60" i="1"/>
  <c r="AJ168" i="1" s="1"/>
  <c r="H170" i="35" s="1"/>
  <c r="S59" i="1"/>
  <c r="AJ148" i="1" s="1"/>
  <c r="H150" i="35" s="1"/>
  <c r="AI25" i="58"/>
  <c r="R144" i="58"/>
  <c r="AI33" i="58"/>
  <c r="R5" i="1"/>
  <c r="R13" i="1"/>
  <c r="AI185" i="1" s="1"/>
  <c r="G187" i="35" s="1"/>
  <c r="R9" i="1"/>
  <c r="AI105" i="1" s="1"/>
  <c r="R7" i="1"/>
  <c r="R21" i="1"/>
  <c r="R29" i="1"/>
  <c r="R27" i="1"/>
  <c r="AI146" i="1" s="1"/>
  <c r="G148" i="35" s="1"/>
  <c r="R25" i="1"/>
  <c r="AI106" i="1" s="1"/>
  <c r="R23" i="1"/>
  <c r="R37" i="1"/>
  <c r="R45" i="1"/>
  <c r="AI187" i="1" s="1"/>
  <c r="G189" i="35" s="1"/>
  <c r="R43" i="1"/>
  <c r="AI147" i="1" s="1"/>
  <c r="G149" i="35" s="1"/>
  <c r="R41" i="1"/>
  <c r="AI107" i="1" s="1"/>
  <c r="R39" i="1"/>
  <c r="R53" i="1"/>
  <c r="R61" i="1"/>
  <c r="R59" i="1"/>
  <c r="AI148" i="1" s="1"/>
  <c r="G150" i="35" s="1"/>
  <c r="R57" i="1"/>
  <c r="AI108" i="1" s="1"/>
  <c r="R55" i="1"/>
  <c r="R69" i="1"/>
  <c r="R77" i="1"/>
  <c r="AI189" i="1" s="1"/>
  <c r="G191" i="35" s="1"/>
  <c r="R75" i="1"/>
  <c r="AI149" i="1" s="1"/>
  <c r="G151" i="35" s="1"/>
  <c r="R73" i="1"/>
  <c r="AI109" i="1" s="1"/>
  <c r="R71" i="1"/>
  <c r="R85" i="1"/>
  <c r="R93" i="1"/>
  <c r="AI190" i="1" s="1"/>
  <c r="G192" i="35" s="1"/>
  <c r="R91" i="1"/>
  <c r="AI150" i="1" s="1"/>
  <c r="G152" i="35" s="1"/>
  <c r="R89" i="1"/>
  <c r="AI110" i="1" s="1"/>
  <c r="R87" i="1"/>
  <c r="R101" i="1"/>
  <c r="R109" i="1"/>
  <c r="AI191" i="1" s="1"/>
  <c r="G193" i="35" s="1"/>
  <c r="R107" i="1"/>
  <c r="AI151" i="1" s="1"/>
  <c r="G153" i="35" s="1"/>
  <c r="R105" i="1"/>
  <c r="AI111" i="1" s="1"/>
  <c r="R103" i="1"/>
  <c r="R117" i="1"/>
  <c r="R125" i="1"/>
  <c r="AI192" i="1" s="1"/>
  <c r="G194" i="35" s="1"/>
  <c r="R123" i="1"/>
  <c r="AI152" i="1" s="1"/>
  <c r="G154" i="35" s="1"/>
  <c r="R121" i="1"/>
  <c r="AI112" i="1" s="1"/>
  <c r="R119" i="1"/>
  <c r="R133" i="1"/>
  <c r="R141" i="1"/>
  <c r="AI193" i="1" s="1"/>
  <c r="G195" i="35" s="1"/>
  <c r="R139" i="1"/>
  <c r="AI153" i="1" s="1"/>
  <c r="G155" i="35" s="1"/>
  <c r="R137" i="1"/>
  <c r="AI113" i="1" s="1"/>
  <c r="R135" i="1"/>
  <c r="R149" i="1"/>
  <c r="R157" i="1"/>
  <c r="AI194" i="1" s="1"/>
  <c r="G196" i="35" s="1"/>
  <c r="R155" i="1"/>
  <c r="AI154" i="1" s="1"/>
  <c r="G156" i="35" s="1"/>
  <c r="R153" i="1"/>
  <c r="AI114" i="1" s="1"/>
  <c r="R151" i="1"/>
  <c r="R165" i="1"/>
  <c r="R173" i="1"/>
  <c r="R171" i="1"/>
  <c r="AI155" i="1" s="1"/>
  <c r="G157" i="35" s="1"/>
  <c r="R169" i="1"/>
  <c r="AI115" i="1" s="1"/>
  <c r="R167" i="1"/>
  <c r="R181" i="1"/>
  <c r="R189" i="1"/>
  <c r="AI196" i="1" s="1"/>
  <c r="G198" i="35" s="1"/>
  <c r="R187" i="1"/>
  <c r="AI156" i="1" s="1"/>
  <c r="G158" i="35" s="1"/>
  <c r="R185" i="1"/>
  <c r="AI116" i="1" s="1"/>
  <c r="R183" i="1"/>
  <c r="R80" i="58"/>
  <c r="AI29" i="58"/>
  <c r="R128" i="58"/>
  <c r="AI32" i="58"/>
  <c r="R176" i="58"/>
  <c r="AI35" i="58"/>
  <c r="R192" i="58"/>
  <c r="AI36" i="58"/>
  <c r="R14" i="1"/>
  <c r="R12" i="1"/>
  <c r="AI165" i="1" s="1"/>
  <c r="G167" i="35" s="1"/>
  <c r="R10" i="1"/>
  <c r="AI125" i="1" s="1"/>
  <c r="R8" i="1"/>
  <c r="R6" i="1"/>
  <c r="R30" i="1"/>
  <c r="R28" i="1"/>
  <c r="AI166" i="1" s="1"/>
  <c r="G168" i="35" s="1"/>
  <c r="R26" i="1"/>
  <c r="AI126" i="1" s="1"/>
  <c r="R24" i="1"/>
  <c r="AI86" i="1" s="1"/>
  <c r="R22" i="1"/>
  <c r="R46" i="1"/>
  <c r="R44" i="1"/>
  <c r="AI167" i="1" s="1"/>
  <c r="G169" i="35" s="1"/>
  <c r="R42" i="1"/>
  <c r="AI127" i="1" s="1"/>
  <c r="R40" i="1"/>
  <c r="R38" i="1"/>
  <c r="R62" i="1"/>
  <c r="R60" i="1"/>
  <c r="AI168" i="1" s="1"/>
  <c r="G170" i="35" s="1"/>
  <c r="R58" i="1"/>
  <c r="AI128" i="1" s="1"/>
  <c r="R56" i="1"/>
  <c r="AI88" i="1" s="1"/>
  <c r="R54" i="1"/>
  <c r="R78" i="1"/>
  <c r="R76" i="1"/>
  <c r="AI169" i="1" s="1"/>
  <c r="G171" i="35" s="1"/>
  <c r="R74" i="1"/>
  <c r="AI129" i="1" s="1"/>
  <c r="R72" i="1"/>
  <c r="R70" i="1"/>
  <c r="R94" i="1"/>
  <c r="R92" i="1"/>
  <c r="AI170" i="1" s="1"/>
  <c r="G172" i="35" s="1"/>
  <c r="R90" i="1"/>
  <c r="AI130" i="1" s="1"/>
  <c r="R88" i="1"/>
  <c r="R86" i="1"/>
  <c r="R110" i="1"/>
  <c r="R108" i="1"/>
  <c r="AI171" i="1" s="1"/>
  <c r="G173" i="35" s="1"/>
  <c r="R106" i="1"/>
  <c r="AI131" i="1" s="1"/>
  <c r="R104" i="1"/>
  <c r="R102" i="1"/>
  <c r="R126" i="1"/>
  <c r="R124" i="1"/>
  <c r="AI172" i="1" s="1"/>
  <c r="G174" i="35" s="1"/>
  <c r="R122" i="1"/>
  <c r="AI132" i="1" s="1"/>
  <c r="R120" i="1"/>
  <c r="R118" i="1"/>
  <c r="R142" i="1"/>
  <c r="R140" i="1"/>
  <c r="AI173" i="1" s="1"/>
  <c r="G175" i="35" s="1"/>
  <c r="R138" i="1"/>
  <c r="AI133" i="1" s="1"/>
  <c r="R136" i="1"/>
  <c r="R134" i="1"/>
  <c r="R158" i="1"/>
  <c r="R156" i="1"/>
  <c r="AI174" i="1" s="1"/>
  <c r="G176" i="35" s="1"/>
  <c r="R154" i="1"/>
  <c r="AI134" i="1" s="1"/>
  <c r="R152" i="1"/>
  <c r="R150" i="1"/>
  <c r="R174" i="1"/>
  <c r="R172" i="1"/>
  <c r="AI175" i="1" s="1"/>
  <c r="G177" i="35" s="1"/>
  <c r="R170" i="1"/>
  <c r="AI135" i="1" s="1"/>
  <c r="R168" i="1"/>
  <c r="AI95" i="1" s="1"/>
  <c r="R166" i="1"/>
  <c r="R190" i="1"/>
  <c r="R188" i="1"/>
  <c r="AI176" i="1" s="1"/>
  <c r="G178" i="35" s="1"/>
  <c r="R186" i="1"/>
  <c r="AI136" i="1" s="1"/>
  <c r="R184" i="1"/>
  <c r="R182" i="1"/>
  <c r="Q37" i="58"/>
  <c r="AH27" i="58" s="1"/>
  <c r="Q37" i="1"/>
  <c r="Q38" i="58"/>
  <c r="AH47" i="58" s="1"/>
  <c r="Q38" i="1"/>
  <c r="Q39" i="58"/>
  <c r="AH67" i="58" s="1"/>
  <c r="Q39" i="1"/>
  <c r="Q40" i="58"/>
  <c r="AH87" i="58" s="1"/>
  <c r="Q40" i="1"/>
  <c r="Q41" i="58"/>
  <c r="AH107" i="58" s="1"/>
  <c r="Q41" i="1"/>
  <c r="AH107" i="1" s="1"/>
  <c r="Q53" i="58"/>
  <c r="AH28" i="58" s="1"/>
  <c r="Q53" i="1"/>
  <c r="Q54" i="58"/>
  <c r="AH48" i="58" s="1"/>
  <c r="Q54" i="1"/>
  <c r="Q55" i="58"/>
  <c r="AH68" i="58" s="1"/>
  <c r="Q55" i="1"/>
  <c r="Q56" i="58"/>
  <c r="AH88" i="58" s="1"/>
  <c r="Q56" i="1"/>
  <c r="AH88" i="1" s="1"/>
  <c r="Q57" i="58"/>
  <c r="AH108" i="58" s="1"/>
  <c r="Q57" i="1"/>
  <c r="AH108" i="1" s="1"/>
  <c r="Q58" i="58"/>
  <c r="AH128" i="58" s="1"/>
  <c r="Q58" i="1"/>
  <c r="AH128" i="1" s="1"/>
  <c r="Q59" i="58"/>
  <c r="AH148" i="58" s="1"/>
  <c r="Q59" i="1"/>
  <c r="AH148" i="1" s="1"/>
  <c r="F150" i="35" s="1"/>
  <c r="Q60" i="58"/>
  <c r="AH168" i="58" s="1"/>
  <c r="Q60" i="1"/>
  <c r="AH168" i="1" s="1"/>
  <c r="F170" i="35" s="1"/>
  <c r="Q61" i="58"/>
  <c r="AH188" i="58" s="1"/>
  <c r="Q61" i="1"/>
  <c r="Q62" i="58"/>
  <c r="AH208" i="58" s="1"/>
  <c r="Q62" i="1"/>
  <c r="Q69" i="58"/>
  <c r="AH29" i="58" s="1"/>
  <c r="Q69" i="1"/>
  <c r="Q70" i="58"/>
  <c r="Q70" i="1"/>
  <c r="Q71" i="58"/>
  <c r="AH69" i="58" s="1"/>
  <c r="Q71" i="1"/>
  <c r="Q72" i="58"/>
  <c r="AH89" i="58" s="1"/>
  <c r="Q72" i="1"/>
  <c r="Q73" i="58"/>
  <c r="AH109" i="58" s="1"/>
  <c r="Q73" i="1"/>
  <c r="AH109" i="1" s="1"/>
  <c r="Q74" i="58"/>
  <c r="AH129" i="58" s="1"/>
  <c r="Q74" i="1"/>
  <c r="AH129" i="1" s="1"/>
  <c r="Q75" i="58"/>
  <c r="AH149" i="58" s="1"/>
  <c r="Q75" i="1"/>
  <c r="AH149" i="1" s="1"/>
  <c r="F151" i="35" s="1"/>
  <c r="Q76" i="58"/>
  <c r="AH169" i="58" s="1"/>
  <c r="Q76" i="1"/>
  <c r="AH169" i="1" s="1"/>
  <c r="F171" i="35" s="1"/>
  <c r="Q77" i="58"/>
  <c r="AH189" i="58" s="1"/>
  <c r="Q77" i="1"/>
  <c r="AH189" i="1" s="1"/>
  <c r="F191" i="35" s="1"/>
  <c r="Q78" i="58"/>
  <c r="AH209" i="58" s="1"/>
  <c r="Q78" i="1"/>
  <c r="Q117" i="58"/>
  <c r="AH32" i="58" s="1"/>
  <c r="Q117" i="1"/>
  <c r="Q118" i="58"/>
  <c r="Q118" i="1"/>
  <c r="Q119" i="58"/>
  <c r="AH72" i="58" s="1"/>
  <c r="Q119" i="1"/>
  <c r="Q120" i="58"/>
  <c r="AH92" i="58" s="1"/>
  <c r="Q120" i="1"/>
  <c r="Q121" i="58"/>
  <c r="AH112" i="58" s="1"/>
  <c r="Q121" i="1"/>
  <c r="AH112" i="1" s="1"/>
  <c r="Q122" i="58"/>
  <c r="AH132" i="58" s="1"/>
  <c r="Q122" i="1"/>
  <c r="AH132" i="1" s="1"/>
  <c r="Q123" i="58"/>
  <c r="AH152" i="58" s="1"/>
  <c r="Q123" i="1"/>
  <c r="AH152" i="1" s="1"/>
  <c r="F154" i="35" s="1"/>
  <c r="Q124" i="58"/>
  <c r="AH172" i="58" s="1"/>
  <c r="Q124" i="1"/>
  <c r="AH172" i="1" s="1"/>
  <c r="F174" i="35" s="1"/>
  <c r="Q125" i="58"/>
  <c r="AH192" i="58" s="1"/>
  <c r="Q125" i="1"/>
  <c r="AH192" i="1" s="1"/>
  <c r="F194" i="35" s="1"/>
  <c r="Q126" i="58"/>
  <c r="AH212" i="58" s="1"/>
  <c r="Q126" i="1"/>
  <c r="Q149" i="58"/>
  <c r="AH34" i="58" s="1"/>
  <c r="Q149" i="1"/>
  <c r="Q150" i="58"/>
  <c r="Q150" i="1"/>
  <c r="Q151" i="58"/>
  <c r="AH74" i="58" s="1"/>
  <c r="Q151" i="1"/>
  <c r="Q152" i="58"/>
  <c r="AH94" i="58" s="1"/>
  <c r="Q152" i="1"/>
  <c r="Q153" i="58"/>
  <c r="AH114" i="58" s="1"/>
  <c r="Q153" i="1"/>
  <c r="AH114" i="1" s="1"/>
  <c r="Q154" i="58"/>
  <c r="AH134" i="58" s="1"/>
  <c r="Q154" i="1"/>
  <c r="AH134" i="1" s="1"/>
  <c r="Q155" i="58"/>
  <c r="AH154" i="58" s="1"/>
  <c r="Q155" i="1"/>
  <c r="AH154" i="1" s="1"/>
  <c r="F156" i="35" s="1"/>
  <c r="Q156" i="58"/>
  <c r="AH174" i="58" s="1"/>
  <c r="Q156" i="1"/>
  <c r="AH174" i="1" s="1"/>
  <c r="F176" i="35" s="1"/>
  <c r="Q157" i="58"/>
  <c r="AH194" i="58" s="1"/>
  <c r="Q157" i="1"/>
  <c r="AH194" i="1" s="1"/>
  <c r="F196" i="35" s="1"/>
  <c r="Q158" i="58"/>
  <c r="AH214" i="58" s="1"/>
  <c r="Q158" i="1"/>
  <c r="Q165" i="58"/>
  <c r="Q165" i="1"/>
  <c r="Q166" i="58"/>
  <c r="AH55" i="58" s="1"/>
  <c r="Q166" i="1"/>
  <c r="Q167" i="58"/>
  <c r="AH75" i="58" s="1"/>
  <c r="Q167" i="1"/>
  <c r="Q168" i="58"/>
  <c r="AH95" i="58" s="1"/>
  <c r="Q168" i="1"/>
  <c r="AH95" i="1" s="1"/>
  <c r="Q169" i="58"/>
  <c r="AH115" i="58" s="1"/>
  <c r="Q169" i="1"/>
  <c r="AH115" i="1" s="1"/>
  <c r="Q170" i="58"/>
  <c r="AH135" i="58" s="1"/>
  <c r="Q170" i="1"/>
  <c r="AH135" i="1" s="1"/>
  <c r="Q171" i="58"/>
  <c r="AH155" i="58" s="1"/>
  <c r="Q171" i="1"/>
  <c r="AH155" i="1" s="1"/>
  <c r="F157" i="35" s="1"/>
  <c r="Q172" i="58"/>
  <c r="AH175" i="58" s="1"/>
  <c r="Q172" i="1"/>
  <c r="AH175" i="1" s="1"/>
  <c r="F177" i="35" s="1"/>
  <c r="Q173" i="58"/>
  <c r="AH195" i="58" s="1"/>
  <c r="Q173" i="1"/>
  <c r="Q174" i="58"/>
  <c r="AH215" i="58" s="1"/>
  <c r="Q174" i="1"/>
  <c r="Q181" i="58"/>
  <c r="Q181" i="1"/>
  <c r="Q182" i="58"/>
  <c r="AH56" i="58" s="1"/>
  <c r="Q182" i="1"/>
  <c r="Q183" i="58"/>
  <c r="AH76" i="58" s="1"/>
  <c r="Q183" i="1"/>
  <c r="Q184" i="58"/>
  <c r="AH96" i="58" s="1"/>
  <c r="Q184" i="1"/>
  <c r="Q185" i="58"/>
  <c r="AH116" i="58" s="1"/>
  <c r="Q185" i="1"/>
  <c r="AH116" i="1" s="1"/>
  <c r="Q186" i="58"/>
  <c r="AH136" i="58" s="1"/>
  <c r="Q186" i="1"/>
  <c r="AH136" i="1" s="1"/>
  <c r="Q187" i="58"/>
  <c r="AH156" i="58" s="1"/>
  <c r="Q187" i="1"/>
  <c r="AH156" i="1" s="1"/>
  <c r="F158" i="35" s="1"/>
  <c r="Q188" i="58"/>
  <c r="AH176" i="58" s="1"/>
  <c r="Q188" i="1"/>
  <c r="AH176" i="1" s="1"/>
  <c r="F178" i="35" s="1"/>
  <c r="Q189" i="58"/>
  <c r="AH196" i="58" s="1"/>
  <c r="Q189" i="1"/>
  <c r="AH196" i="1" s="1"/>
  <c r="F198" i="35" s="1"/>
  <c r="Q190" i="58"/>
  <c r="AH216" i="58" s="1"/>
  <c r="Q190" i="1"/>
  <c r="Q30" i="1"/>
  <c r="Q29" i="1"/>
  <c r="Q28" i="1"/>
  <c r="AH166" i="1" s="1"/>
  <c r="F168" i="35" s="1"/>
  <c r="Q27" i="1"/>
  <c r="AH146" i="1" s="1"/>
  <c r="F148" i="35" s="1"/>
  <c r="Q26" i="1"/>
  <c r="AH126" i="1" s="1"/>
  <c r="Q25" i="1"/>
  <c r="AH106" i="1" s="1"/>
  <c r="Q24" i="1"/>
  <c r="AH86" i="1" s="1"/>
  <c r="Q23" i="1"/>
  <c r="Q22" i="1"/>
  <c r="Q5" i="58"/>
  <c r="AH25" i="58" s="1"/>
  <c r="Q5" i="1"/>
  <c r="Q21" i="58"/>
  <c r="AH26" i="58" s="1"/>
  <c r="Q21" i="1"/>
  <c r="Q85" i="58"/>
  <c r="AH30" i="58" s="1"/>
  <c r="Q85" i="1"/>
  <c r="Q86" i="58"/>
  <c r="AH50" i="58" s="1"/>
  <c r="Q86" i="1"/>
  <c r="Q87" i="58"/>
  <c r="AH70" i="58" s="1"/>
  <c r="Q87" i="1"/>
  <c r="Q88" i="58"/>
  <c r="AH90" i="58" s="1"/>
  <c r="Q88" i="1"/>
  <c r="Q89" i="58"/>
  <c r="AH110" i="58" s="1"/>
  <c r="Q89" i="1"/>
  <c r="AH110" i="1" s="1"/>
  <c r="Q90" i="58"/>
  <c r="AH130" i="58" s="1"/>
  <c r="Q90" i="1"/>
  <c r="AH130" i="1" s="1"/>
  <c r="Q91" i="58"/>
  <c r="AH150" i="58" s="1"/>
  <c r="Q91" i="1"/>
  <c r="AH150" i="1" s="1"/>
  <c r="F152" i="35" s="1"/>
  <c r="Q92" i="58"/>
  <c r="AH170" i="58" s="1"/>
  <c r="Q92" i="1"/>
  <c r="AH170" i="1" s="1"/>
  <c r="F172" i="35" s="1"/>
  <c r="Q93" i="58"/>
  <c r="AH190" i="58" s="1"/>
  <c r="Q93" i="1"/>
  <c r="AH190" i="1" s="1"/>
  <c r="F192" i="35" s="1"/>
  <c r="Q94" i="58"/>
  <c r="AH210" i="58" s="1"/>
  <c r="Q94" i="1"/>
  <c r="Q101" i="58"/>
  <c r="Q101" i="1"/>
  <c r="Q102" i="58"/>
  <c r="AH51" i="58" s="1"/>
  <c r="Q102" i="1"/>
  <c r="Q103" i="58"/>
  <c r="AH71" i="58" s="1"/>
  <c r="Q103" i="1"/>
  <c r="Q104" i="58"/>
  <c r="AH91" i="58" s="1"/>
  <c r="Q104" i="1"/>
  <c r="Q105" i="58"/>
  <c r="AH111" i="58" s="1"/>
  <c r="Q105" i="1"/>
  <c r="Q106" i="58"/>
  <c r="AH131" i="58" s="1"/>
  <c r="Q106" i="1"/>
  <c r="AH131" i="1" s="1"/>
  <c r="Q107" i="58"/>
  <c r="AH151" i="58" s="1"/>
  <c r="Q107" i="1"/>
  <c r="AH151" i="1" s="1"/>
  <c r="F153" i="35" s="1"/>
  <c r="Q108" i="58"/>
  <c r="AH171" i="58" s="1"/>
  <c r="Q108" i="1"/>
  <c r="AH171" i="1" s="1"/>
  <c r="F173" i="35" s="1"/>
  <c r="Q109" i="58"/>
  <c r="AH191" i="58" s="1"/>
  <c r="Q109" i="1"/>
  <c r="AH191" i="1" s="1"/>
  <c r="F193" i="35" s="1"/>
  <c r="Q110" i="58"/>
  <c r="AH211" i="58" s="1"/>
  <c r="Q110" i="1"/>
  <c r="Q133" i="58"/>
  <c r="Q133" i="1"/>
  <c r="Q134" i="58"/>
  <c r="AH53" i="58" s="1"/>
  <c r="Q134" i="1"/>
  <c r="Q135" i="58"/>
  <c r="AH73" i="58" s="1"/>
  <c r="Q135" i="1"/>
  <c r="Q136" i="58"/>
  <c r="AH93" i="58" s="1"/>
  <c r="Q136" i="1"/>
  <c r="Q137" i="58"/>
  <c r="AH113" i="58" s="1"/>
  <c r="Q137" i="1"/>
  <c r="AH113" i="1" s="1"/>
  <c r="Q138" i="58"/>
  <c r="AH133" i="58" s="1"/>
  <c r="Q138" i="1"/>
  <c r="AH133" i="1" s="1"/>
  <c r="Q139" i="58"/>
  <c r="AH153" i="58" s="1"/>
  <c r="Q139" i="1"/>
  <c r="AH153" i="1" s="1"/>
  <c r="F155" i="35" s="1"/>
  <c r="Q140" i="58"/>
  <c r="AH173" i="58" s="1"/>
  <c r="Q140" i="1"/>
  <c r="AH173" i="1" s="1"/>
  <c r="F175" i="35" s="1"/>
  <c r="Q141" i="58"/>
  <c r="AH193" i="58" s="1"/>
  <c r="Q141" i="1"/>
  <c r="AH193" i="1" s="1"/>
  <c r="F195" i="35" s="1"/>
  <c r="Q142" i="58"/>
  <c r="AH213" i="58" s="1"/>
  <c r="Q142" i="1"/>
  <c r="Q14" i="1"/>
  <c r="Q13" i="1"/>
  <c r="AH185" i="1" s="1"/>
  <c r="F187" i="35" s="1"/>
  <c r="Q12" i="1"/>
  <c r="AH165" i="1" s="1"/>
  <c r="F167" i="35" s="1"/>
  <c r="Q11" i="1"/>
  <c r="AH145" i="1" s="1"/>
  <c r="F147" i="35" s="1"/>
  <c r="Q10" i="1"/>
  <c r="AH125" i="1" s="1"/>
  <c r="Q9" i="1"/>
  <c r="AH105" i="1" s="1"/>
  <c r="Q8" i="1"/>
  <c r="Q7" i="1"/>
  <c r="Q6" i="1"/>
  <c r="Q46" i="1"/>
  <c r="Q45" i="1"/>
  <c r="AH187" i="1" s="1"/>
  <c r="F189" i="35" s="1"/>
  <c r="Q44" i="1"/>
  <c r="AH167" i="1" s="1"/>
  <c r="F169" i="35" s="1"/>
  <c r="Q43" i="1"/>
  <c r="AH147" i="1" s="1"/>
  <c r="F149" i="35" s="1"/>
  <c r="Q42" i="1"/>
  <c r="AH127" i="1" s="1"/>
  <c r="P80" i="58"/>
  <c r="AG29" i="58"/>
  <c r="P128" i="58"/>
  <c r="AG32" i="58"/>
  <c r="P176" i="58"/>
  <c r="AG35" i="58"/>
  <c r="AG36" i="58"/>
  <c r="P182" i="58"/>
  <c r="AG56" i="58" s="1"/>
  <c r="P182" i="1"/>
  <c r="P183" i="58"/>
  <c r="AG76" i="58" s="1"/>
  <c r="P183" i="1"/>
  <c r="P184" i="58"/>
  <c r="AG96" i="58" s="1"/>
  <c r="P184" i="1"/>
  <c r="P14" i="1"/>
  <c r="P12" i="1"/>
  <c r="AG165" i="1" s="1"/>
  <c r="E167" i="35" s="1"/>
  <c r="P10" i="1"/>
  <c r="AG125" i="1" s="1"/>
  <c r="P8" i="1"/>
  <c r="P6" i="1"/>
  <c r="P30" i="1"/>
  <c r="P28" i="1"/>
  <c r="AG166" i="1" s="1"/>
  <c r="E168" i="35" s="1"/>
  <c r="P26" i="1"/>
  <c r="AG126" i="1" s="1"/>
  <c r="P24" i="1"/>
  <c r="AG86" i="1" s="1"/>
  <c r="P22" i="1"/>
  <c r="P46" i="1"/>
  <c r="P44" i="1"/>
  <c r="AG167" i="1" s="1"/>
  <c r="E169" i="35" s="1"/>
  <c r="P42" i="1"/>
  <c r="AG127" i="1" s="1"/>
  <c r="P40" i="1"/>
  <c r="P38" i="1"/>
  <c r="P62" i="1"/>
  <c r="P60" i="1"/>
  <c r="AG168" i="1" s="1"/>
  <c r="E170" i="35" s="1"/>
  <c r="P58" i="1"/>
  <c r="AG128" i="1" s="1"/>
  <c r="P56" i="1"/>
  <c r="AG88" i="1" s="1"/>
  <c r="P54" i="1"/>
  <c r="P78" i="1"/>
  <c r="P76" i="1"/>
  <c r="AG169" i="1" s="1"/>
  <c r="E171" i="35" s="1"/>
  <c r="P74" i="1"/>
  <c r="AG129" i="1" s="1"/>
  <c r="P72" i="1"/>
  <c r="P70" i="1"/>
  <c r="P94" i="1"/>
  <c r="P92" i="1"/>
  <c r="AG170" i="1" s="1"/>
  <c r="E172" i="35" s="1"/>
  <c r="P90" i="1"/>
  <c r="AG130" i="1" s="1"/>
  <c r="P88" i="1"/>
  <c r="P86" i="1"/>
  <c r="P110" i="1"/>
  <c r="P108" i="1"/>
  <c r="AG171" i="1" s="1"/>
  <c r="E173" i="35" s="1"/>
  <c r="P106" i="1"/>
  <c r="AG131" i="1" s="1"/>
  <c r="P104" i="1"/>
  <c r="P102" i="1"/>
  <c r="P126" i="1"/>
  <c r="P124" i="1"/>
  <c r="AG172" i="1" s="1"/>
  <c r="E174" i="35" s="1"/>
  <c r="P122" i="1"/>
  <c r="AG132" i="1" s="1"/>
  <c r="P120" i="1"/>
  <c r="P118" i="1"/>
  <c r="P142" i="1"/>
  <c r="P140" i="1"/>
  <c r="AG173" i="1" s="1"/>
  <c r="E175" i="35" s="1"/>
  <c r="P138" i="1"/>
  <c r="AG133" i="1" s="1"/>
  <c r="P136" i="1"/>
  <c r="P134" i="1"/>
  <c r="P158" i="1"/>
  <c r="P156" i="1"/>
  <c r="AG174" i="1" s="1"/>
  <c r="E176" i="35" s="1"/>
  <c r="P154" i="1"/>
  <c r="AG134" i="1" s="1"/>
  <c r="P152" i="1"/>
  <c r="P150" i="1"/>
  <c r="P174" i="1"/>
  <c r="P172" i="1"/>
  <c r="AG175" i="1" s="1"/>
  <c r="E177" i="35" s="1"/>
  <c r="P170" i="1"/>
  <c r="AG135" i="1" s="1"/>
  <c r="P168" i="1"/>
  <c r="AG95" i="1" s="1"/>
  <c r="P166" i="1"/>
  <c r="P190" i="1"/>
  <c r="P188" i="1"/>
  <c r="AG176" i="1" s="1"/>
  <c r="E178" i="35" s="1"/>
  <c r="P186" i="1"/>
  <c r="AG136" i="1" s="1"/>
  <c r="P144" i="58"/>
  <c r="AG33" i="58"/>
  <c r="P5" i="1"/>
  <c r="P13" i="1"/>
  <c r="AG185" i="1" s="1"/>
  <c r="E187" i="35" s="1"/>
  <c r="P11" i="1"/>
  <c r="AG145" i="1" s="1"/>
  <c r="E147" i="35" s="1"/>
  <c r="P9" i="1"/>
  <c r="AG105" i="1" s="1"/>
  <c r="P7" i="1"/>
  <c r="P21" i="1"/>
  <c r="P29" i="1"/>
  <c r="P27" i="1"/>
  <c r="AG146" i="1" s="1"/>
  <c r="E148" i="35" s="1"/>
  <c r="P25" i="1"/>
  <c r="P23" i="1"/>
  <c r="P37" i="1"/>
  <c r="P45" i="1"/>
  <c r="AG187" i="1" s="1"/>
  <c r="E189" i="35" s="1"/>
  <c r="P43" i="1"/>
  <c r="AG147" i="1" s="1"/>
  <c r="E149" i="35" s="1"/>
  <c r="P41" i="1"/>
  <c r="AG107" i="1" s="1"/>
  <c r="P39" i="1"/>
  <c r="P53" i="1"/>
  <c r="P61" i="1"/>
  <c r="P59" i="1"/>
  <c r="AG148" i="1" s="1"/>
  <c r="E150" i="35" s="1"/>
  <c r="P57" i="1"/>
  <c r="AG108" i="1" s="1"/>
  <c r="P55" i="1"/>
  <c r="P69" i="1"/>
  <c r="P77" i="1"/>
  <c r="AG189" i="1" s="1"/>
  <c r="E191" i="35" s="1"/>
  <c r="P75" i="1"/>
  <c r="AG149" i="1" s="1"/>
  <c r="E151" i="35" s="1"/>
  <c r="P73" i="1"/>
  <c r="AG109" i="1" s="1"/>
  <c r="P71" i="1"/>
  <c r="P85" i="1"/>
  <c r="P93" i="1"/>
  <c r="AG190" i="1" s="1"/>
  <c r="E192" i="35" s="1"/>
  <c r="P91" i="1"/>
  <c r="AG150" i="1" s="1"/>
  <c r="E152" i="35" s="1"/>
  <c r="P89" i="1"/>
  <c r="AG110" i="1" s="1"/>
  <c r="P87" i="1"/>
  <c r="P101" i="1"/>
  <c r="P109" i="1"/>
  <c r="AG191" i="1" s="1"/>
  <c r="E193" i="35" s="1"/>
  <c r="P107" i="1"/>
  <c r="AG151" i="1" s="1"/>
  <c r="E153" i="35" s="1"/>
  <c r="P105" i="1"/>
  <c r="AG111" i="1" s="1"/>
  <c r="P103" i="1"/>
  <c r="P117" i="1"/>
  <c r="P125" i="1"/>
  <c r="AG192" i="1" s="1"/>
  <c r="E194" i="35" s="1"/>
  <c r="P123" i="1"/>
  <c r="AG152" i="1" s="1"/>
  <c r="E154" i="35" s="1"/>
  <c r="P121" i="1"/>
  <c r="AG112" i="1" s="1"/>
  <c r="P119" i="1"/>
  <c r="P133" i="1"/>
  <c r="P141" i="1"/>
  <c r="AG193" i="1" s="1"/>
  <c r="E195" i="35" s="1"/>
  <c r="P139" i="1"/>
  <c r="AG153" i="1" s="1"/>
  <c r="E155" i="35" s="1"/>
  <c r="P137" i="1"/>
  <c r="AG113" i="1" s="1"/>
  <c r="P135" i="1"/>
  <c r="P149" i="1"/>
  <c r="P157" i="1"/>
  <c r="AG194" i="1" s="1"/>
  <c r="E196" i="35" s="1"/>
  <c r="P155" i="1"/>
  <c r="AG154" i="1" s="1"/>
  <c r="E156" i="35" s="1"/>
  <c r="P153" i="1"/>
  <c r="AG114" i="1" s="1"/>
  <c r="P151" i="1"/>
  <c r="P165" i="1"/>
  <c r="P173" i="1"/>
  <c r="P171" i="1"/>
  <c r="AG155" i="1" s="1"/>
  <c r="E157" i="35" s="1"/>
  <c r="P169" i="1"/>
  <c r="AG115" i="1" s="1"/>
  <c r="P167" i="1"/>
  <c r="P181" i="1"/>
  <c r="P189" i="1"/>
  <c r="AG196" i="1" s="1"/>
  <c r="E198" i="35" s="1"/>
  <c r="P187" i="1"/>
  <c r="AG156" i="1" s="1"/>
  <c r="E158" i="35" s="1"/>
  <c r="P185" i="1"/>
  <c r="AG116" i="1" s="1"/>
  <c r="O64" i="58"/>
  <c r="AF29" i="58"/>
  <c r="O80" i="58"/>
  <c r="O128" i="58"/>
  <c r="AF32" i="58"/>
  <c r="O176" i="58"/>
  <c r="AF35" i="58"/>
  <c r="O192" i="58"/>
  <c r="AF36" i="58"/>
  <c r="O5" i="1"/>
  <c r="O21" i="1"/>
  <c r="O37" i="1"/>
  <c r="O53" i="1"/>
  <c r="O69" i="1"/>
  <c r="O85" i="1"/>
  <c r="O101" i="1"/>
  <c r="O117" i="1"/>
  <c r="O133" i="1"/>
  <c r="O149" i="1"/>
  <c r="O165" i="1"/>
  <c r="O181" i="1"/>
  <c r="O6" i="58"/>
  <c r="AF45" i="58" s="1"/>
  <c r="O7" i="58"/>
  <c r="AF65" i="58" s="1"/>
  <c r="O8" i="58"/>
  <c r="AF85" i="58" s="1"/>
  <c r="O9" i="58"/>
  <c r="AF105" i="58" s="1"/>
  <c r="O96" i="58"/>
  <c r="O112" i="58"/>
  <c r="AF31" i="58"/>
  <c r="O144" i="58"/>
  <c r="AF33" i="58"/>
  <c r="O14" i="1"/>
  <c r="O13" i="1"/>
  <c r="AF185" i="1" s="1"/>
  <c r="D187" i="35" s="1"/>
  <c r="O12" i="1"/>
  <c r="AF165" i="1" s="1"/>
  <c r="D167" i="35" s="1"/>
  <c r="O11" i="1"/>
  <c r="AF145" i="1" s="1"/>
  <c r="D147" i="35" s="1"/>
  <c r="O10" i="1"/>
  <c r="AF125" i="1" s="1"/>
  <c r="O30" i="1"/>
  <c r="O29" i="1"/>
  <c r="O28" i="1"/>
  <c r="AF166" i="1" s="1"/>
  <c r="D168" i="35" s="1"/>
  <c r="O27" i="1"/>
  <c r="AF146" i="1" s="1"/>
  <c r="D148" i="35" s="1"/>
  <c r="O26" i="1"/>
  <c r="AF126" i="1" s="1"/>
  <c r="O25" i="1"/>
  <c r="AF106" i="1" s="1"/>
  <c r="O24" i="1"/>
  <c r="AF86" i="1" s="1"/>
  <c r="O23" i="1"/>
  <c r="O22" i="1"/>
  <c r="O46" i="1"/>
  <c r="O45" i="1"/>
  <c r="AF187" i="1" s="1"/>
  <c r="D189" i="35" s="1"/>
  <c r="O44" i="1"/>
  <c r="AF167" i="1" s="1"/>
  <c r="D169" i="35" s="1"/>
  <c r="O43" i="1"/>
  <c r="AF147" i="1" s="1"/>
  <c r="D149" i="35" s="1"/>
  <c r="O42" i="1"/>
  <c r="AF127" i="1" s="1"/>
  <c r="O41" i="1"/>
  <c r="AF107" i="1" s="1"/>
  <c r="O40" i="1"/>
  <c r="O39" i="1"/>
  <c r="O38" i="1"/>
  <c r="O62" i="1"/>
  <c r="O61" i="1"/>
  <c r="O60" i="1"/>
  <c r="AF168" i="1" s="1"/>
  <c r="D170" i="35" s="1"/>
  <c r="O59" i="1"/>
  <c r="AF148" i="1" s="1"/>
  <c r="D150" i="35" s="1"/>
  <c r="O58" i="1"/>
  <c r="AF128" i="1" s="1"/>
  <c r="O57" i="1"/>
  <c r="AF108" i="1" s="1"/>
  <c r="O56" i="1"/>
  <c r="O55" i="1"/>
  <c r="O54" i="1"/>
  <c r="O78" i="1"/>
  <c r="O77" i="1"/>
  <c r="AF189" i="1" s="1"/>
  <c r="D191" i="35" s="1"/>
  <c r="O76" i="1"/>
  <c r="AF169" i="1" s="1"/>
  <c r="D171" i="35" s="1"/>
  <c r="O75" i="1"/>
  <c r="AF149" i="1" s="1"/>
  <c r="D151" i="35" s="1"/>
  <c r="O74" i="1"/>
  <c r="AF129" i="1" s="1"/>
  <c r="O73" i="1"/>
  <c r="AF109" i="1" s="1"/>
  <c r="O72" i="1"/>
  <c r="O71" i="1"/>
  <c r="O70" i="1"/>
  <c r="O94" i="1"/>
  <c r="O93" i="1"/>
  <c r="AF190" i="1" s="1"/>
  <c r="D192" i="35" s="1"/>
  <c r="O92" i="1"/>
  <c r="AF170" i="1" s="1"/>
  <c r="D172" i="35" s="1"/>
  <c r="O91" i="1"/>
  <c r="AF150" i="1" s="1"/>
  <c r="D152" i="35" s="1"/>
  <c r="O90" i="1"/>
  <c r="AF130" i="1" s="1"/>
  <c r="O89" i="1"/>
  <c r="AF110" i="1" s="1"/>
  <c r="O88" i="1"/>
  <c r="O87" i="1"/>
  <c r="O86" i="1"/>
  <c r="O110" i="1"/>
  <c r="O109" i="1"/>
  <c r="AF191" i="1" s="1"/>
  <c r="D193" i="35" s="1"/>
  <c r="O108" i="1"/>
  <c r="AF171" i="1" s="1"/>
  <c r="D173" i="35" s="1"/>
  <c r="O107" i="1"/>
  <c r="AF151" i="1" s="1"/>
  <c r="D153" i="35" s="1"/>
  <c r="O106" i="1"/>
  <c r="AF131" i="1" s="1"/>
  <c r="O105" i="1"/>
  <c r="AF111" i="1" s="1"/>
  <c r="O104" i="1"/>
  <c r="O103" i="1"/>
  <c r="O102" i="1"/>
  <c r="O126" i="1"/>
  <c r="O125" i="1"/>
  <c r="AF192" i="1" s="1"/>
  <c r="D194" i="35" s="1"/>
  <c r="O124" i="1"/>
  <c r="AF172" i="1" s="1"/>
  <c r="D174" i="35" s="1"/>
  <c r="O123" i="1"/>
  <c r="AF152" i="1" s="1"/>
  <c r="D154" i="35" s="1"/>
  <c r="O122" i="1"/>
  <c r="AF132" i="1" s="1"/>
  <c r="O121" i="1"/>
  <c r="AF112" i="1" s="1"/>
  <c r="O120" i="1"/>
  <c r="O119" i="1"/>
  <c r="O118" i="1"/>
  <c r="O142" i="1"/>
  <c r="O141" i="1"/>
  <c r="AF193" i="1" s="1"/>
  <c r="D195" i="35" s="1"/>
  <c r="O140" i="1"/>
  <c r="AF173" i="1" s="1"/>
  <c r="D175" i="35" s="1"/>
  <c r="O139" i="1"/>
  <c r="AF153" i="1" s="1"/>
  <c r="D155" i="35" s="1"/>
  <c r="O138" i="1"/>
  <c r="AF133" i="1" s="1"/>
  <c r="O137" i="1"/>
  <c r="AF113" i="1" s="1"/>
  <c r="O136" i="1"/>
  <c r="O135" i="1"/>
  <c r="O134" i="1"/>
  <c r="O158" i="1"/>
  <c r="O157" i="1"/>
  <c r="AF194" i="1" s="1"/>
  <c r="D196" i="35" s="1"/>
  <c r="O156" i="1"/>
  <c r="AF174" i="1" s="1"/>
  <c r="D176" i="35" s="1"/>
  <c r="O155" i="1"/>
  <c r="AF154" i="1" s="1"/>
  <c r="D156" i="35" s="1"/>
  <c r="O154" i="1"/>
  <c r="AF134" i="1" s="1"/>
  <c r="O153" i="1"/>
  <c r="AF114" i="1" s="1"/>
  <c r="O152" i="1"/>
  <c r="O151" i="1"/>
  <c r="O150" i="1"/>
  <c r="O174" i="1"/>
  <c r="O173" i="1"/>
  <c r="O172" i="1"/>
  <c r="AF175" i="1" s="1"/>
  <c r="D177" i="35" s="1"/>
  <c r="O171" i="1"/>
  <c r="AF155" i="1" s="1"/>
  <c r="D157" i="35" s="1"/>
  <c r="O170" i="1"/>
  <c r="AF135" i="1" s="1"/>
  <c r="O169" i="1"/>
  <c r="AF115" i="1" s="1"/>
  <c r="O168" i="1"/>
  <c r="AF95" i="1" s="1"/>
  <c r="O167" i="1"/>
  <c r="O166" i="1"/>
  <c r="O190" i="1"/>
  <c r="O189" i="1"/>
  <c r="AF196" i="1" s="1"/>
  <c r="D198" i="35" s="1"/>
  <c r="O188" i="1"/>
  <c r="AF176" i="1" s="1"/>
  <c r="D178" i="35" s="1"/>
  <c r="O187" i="1"/>
  <c r="AF156" i="1" s="1"/>
  <c r="D158" i="35" s="1"/>
  <c r="O186" i="1"/>
  <c r="AF136" i="1" s="1"/>
  <c r="O185" i="1"/>
  <c r="AF116" i="1" s="1"/>
  <c r="O184" i="1"/>
  <c r="O183" i="1"/>
  <c r="O182" i="1"/>
  <c r="N5" i="58"/>
  <c r="Z5" i="58" s="1"/>
  <c r="N101" i="1"/>
  <c r="AF15" i="58"/>
  <c r="R32" i="58"/>
  <c r="AI26" i="58"/>
  <c r="V32" i="58"/>
  <c r="AM26" i="58"/>
  <c r="O32" i="58"/>
  <c r="W32" i="58"/>
  <c r="P32" i="58"/>
  <c r="AG26" i="58"/>
  <c r="T32" i="58"/>
  <c r="AK26" i="58"/>
  <c r="AO26" i="58"/>
  <c r="AG47" i="58"/>
  <c r="P48" i="58"/>
  <c r="AI47" i="58"/>
  <c r="R48" i="58"/>
  <c r="AK47" i="58"/>
  <c r="T48" i="58"/>
  <c r="AM47" i="58"/>
  <c r="V48" i="58"/>
  <c r="AO47" i="58"/>
  <c r="X48" i="58"/>
  <c r="AF25" i="58"/>
  <c r="AJ25" i="58"/>
  <c r="S16" i="58"/>
  <c r="AL25" i="58"/>
  <c r="AN25" i="58"/>
  <c r="P16" i="58"/>
  <c r="X16" i="58"/>
  <c r="U32" i="58"/>
  <c r="S32" i="58"/>
  <c r="U64" i="58"/>
  <c r="U96" i="58"/>
  <c r="AG28" i="58"/>
  <c r="AI28" i="58"/>
  <c r="AK28" i="58"/>
  <c r="AM28" i="58"/>
  <c r="AO28" i="58"/>
  <c r="AG30" i="58"/>
  <c r="AI30" i="58"/>
  <c r="AK30" i="58"/>
  <c r="AM30" i="58"/>
  <c r="AO30" i="58"/>
  <c r="AG34" i="58"/>
  <c r="AI34" i="58"/>
  <c r="AK34" i="58"/>
  <c r="AM34" i="58"/>
  <c r="AO34" i="58"/>
  <c r="O48" i="58"/>
  <c r="U48" i="58"/>
  <c r="W48" i="58"/>
  <c r="AF48" i="58"/>
  <c r="AN48" i="58"/>
  <c r="AF50" i="58"/>
  <c r="AN50" i="58"/>
  <c r="P112" i="58"/>
  <c r="R112" i="58"/>
  <c r="T112" i="58"/>
  <c r="V112" i="58"/>
  <c r="X112" i="58"/>
  <c r="U112" i="58"/>
  <c r="U160" i="58"/>
  <c r="O160" i="58"/>
  <c r="W160" i="58"/>
  <c r="AL105" i="1"/>
  <c r="Z319" i="1"/>
  <c r="Z303" i="1"/>
  <c r="Z287" i="1"/>
  <c r="Z271" i="1"/>
  <c r="Z255" i="1"/>
  <c r="Z239" i="1"/>
  <c r="Z223" i="1"/>
  <c r="Z207" i="1"/>
  <c r="Z175" i="1"/>
  <c r="Z159" i="1"/>
  <c r="Z143" i="1"/>
  <c r="Z127" i="1"/>
  <c r="Z111" i="1"/>
  <c r="Z95" i="1"/>
  <c r="Z79" i="1"/>
  <c r="Z63" i="1"/>
  <c r="Z47" i="1"/>
  <c r="Z31" i="1"/>
  <c r="Z15" i="1"/>
  <c r="AN133" i="1"/>
  <c r="L135" i="35" s="1"/>
  <c r="AN145" i="1"/>
  <c r="L147" i="35" s="1"/>
  <c r="AN125" i="1"/>
  <c r="L127" i="35" s="1"/>
  <c r="AN105" i="1"/>
  <c r="L107" i="35" s="1"/>
  <c r="AK194" i="1"/>
  <c r="I196" i="35" s="1"/>
  <c r="AH111" i="1"/>
  <c r="AG106" i="1"/>
  <c r="AF88" i="1"/>
  <c r="AF105" i="1"/>
  <c r="N144" i="16"/>
  <c r="N145" i="16"/>
  <c r="N146" i="16"/>
  <c r="N147" i="16"/>
  <c r="N148" i="16"/>
  <c r="N149" i="16"/>
  <c r="N150" i="16"/>
  <c r="N151" i="16"/>
  <c r="N152" i="16"/>
  <c r="H144" i="16"/>
  <c r="H145" i="16"/>
  <c r="H146" i="16"/>
  <c r="H147" i="16"/>
  <c r="H148" i="16"/>
  <c r="H149" i="16"/>
  <c r="H150" i="16"/>
  <c r="H151" i="16"/>
  <c r="H152" i="16"/>
  <c r="N129" i="16"/>
  <c r="N130" i="16"/>
  <c r="N131" i="16"/>
  <c r="N132" i="16"/>
  <c r="N133" i="16"/>
  <c r="N134" i="16"/>
  <c r="N135" i="16"/>
  <c r="N136" i="16"/>
  <c r="N137" i="16"/>
  <c r="H129" i="16"/>
  <c r="H130" i="16"/>
  <c r="H131" i="16"/>
  <c r="H132" i="16"/>
  <c r="H133" i="16"/>
  <c r="H134" i="16"/>
  <c r="H135" i="16"/>
  <c r="H136" i="16"/>
  <c r="H137" i="16"/>
  <c r="N114" i="16"/>
  <c r="N115" i="16"/>
  <c r="N116" i="16"/>
  <c r="N117" i="16"/>
  <c r="N118" i="16"/>
  <c r="N119" i="16"/>
  <c r="N120" i="16"/>
  <c r="N121" i="16"/>
  <c r="N122" i="16"/>
  <c r="H114" i="16"/>
  <c r="H115" i="16"/>
  <c r="H116" i="16"/>
  <c r="H117" i="16"/>
  <c r="H118" i="16"/>
  <c r="H119" i="16"/>
  <c r="H120" i="16"/>
  <c r="H121" i="16"/>
  <c r="H122" i="16"/>
  <c r="N99" i="16"/>
  <c r="N100" i="16"/>
  <c r="N101" i="16"/>
  <c r="N102" i="16"/>
  <c r="N103" i="16"/>
  <c r="N104" i="16"/>
  <c r="N105" i="16"/>
  <c r="N106" i="16"/>
  <c r="N107" i="16"/>
  <c r="H99" i="16"/>
  <c r="H100" i="16"/>
  <c r="H101" i="16"/>
  <c r="H102" i="16"/>
  <c r="H103" i="16"/>
  <c r="H104" i="16"/>
  <c r="H105" i="16"/>
  <c r="H106" i="16"/>
  <c r="H107" i="16"/>
  <c r="C297" i="16"/>
  <c r="D297" i="16"/>
  <c r="C298" i="16"/>
  <c r="D298" i="16"/>
  <c r="C299" i="16"/>
  <c r="D299" i="16"/>
  <c r="C300" i="16"/>
  <c r="D300" i="16"/>
  <c r="C301" i="16"/>
  <c r="D301" i="16"/>
  <c r="C302" i="16"/>
  <c r="D302" i="16"/>
  <c r="C282" i="16"/>
  <c r="D282" i="16"/>
  <c r="C283" i="16"/>
  <c r="D283" i="16"/>
  <c r="C284" i="16"/>
  <c r="D284" i="16"/>
  <c r="C285" i="16"/>
  <c r="D285" i="16"/>
  <c r="C286" i="16"/>
  <c r="D286" i="16"/>
  <c r="C287" i="16"/>
  <c r="D287" i="16"/>
  <c r="C267" i="16"/>
  <c r="D267" i="16"/>
  <c r="C268" i="16"/>
  <c r="D268" i="16"/>
  <c r="C269" i="16"/>
  <c r="D269" i="16"/>
  <c r="C270" i="16"/>
  <c r="D270" i="16"/>
  <c r="C271" i="16"/>
  <c r="D271" i="16"/>
  <c r="C272" i="16"/>
  <c r="D272" i="16"/>
  <c r="C252" i="16"/>
  <c r="D252" i="16"/>
  <c r="C253" i="16"/>
  <c r="D253" i="16"/>
  <c r="C254" i="16"/>
  <c r="D254" i="16"/>
  <c r="C255" i="16"/>
  <c r="D255" i="16"/>
  <c r="C256" i="16"/>
  <c r="D256" i="16"/>
  <c r="C257" i="16"/>
  <c r="D257" i="16"/>
  <c r="C189" i="16"/>
  <c r="C190" i="16"/>
  <c r="C191" i="16"/>
  <c r="C192" i="16"/>
  <c r="C193" i="16"/>
  <c r="C194" i="16"/>
  <c r="C195" i="16"/>
  <c r="C196" i="16"/>
  <c r="C197" i="16"/>
  <c r="C237" i="16"/>
  <c r="D237" i="16"/>
  <c r="C238" i="16"/>
  <c r="D238" i="16"/>
  <c r="C239" i="16"/>
  <c r="D239" i="16"/>
  <c r="C240" i="16"/>
  <c r="D240" i="16"/>
  <c r="C241" i="16"/>
  <c r="D241" i="16"/>
  <c r="C242" i="16"/>
  <c r="D242" i="16"/>
  <c r="C222" i="16"/>
  <c r="D222" i="16"/>
  <c r="C223" i="16"/>
  <c r="D223" i="16"/>
  <c r="C224" i="16"/>
  <c r="D224" i="16"/>
  <c r="C225" i="16"/>
  <c r="D225" i="16"/>
  <c r="C226" i="16"/>
  <c r="D226" i="16"/>
  <c r="C227" i="16"/>
  <c r="D227" i="16"/>
  <c r="C207" i="16"/>
  <c r="D207" i="16"/>
  <c r="C208" i="16"/>
  <c r="D208" i="16"/>
  <c r="C209" i="16"/>
  <c r="D209" i="16"/>
  <c r="C210" i="16"/>
  <c r="D210" i="16"/>
  <c r="C211" i="16"/>
  <c r="D211" i="16"/>
  <c r="C212" i="16"/>
  <c r="D212" i="16"/>
  <c r="D192" i="16"/>
  <c r="D193" i="16"/>
  <c r="D194" i="16"/>
  <c r="D195" i="16"/>
  <c r="D196" i="16"/>
  <c r="D197" i="16"/>
  <c r="D177" i="16"/>
  <c r="D178" i="16"/>
  <c r="D179" i="16"/>
  <c r="D180" i="16"/>
  <c r="D181" i="16"/>
  <c r="D182" i="16"/>
  <c r="D162" i="16"/>
  <c r="D163" i="16"/>
  <c r="D164" i="16"/>
  <c r="D165" i="16"/>
  <c r="D166" i="16"/>
  <c r="D167" i="16"/>
  <c r="D147" i="16"/>
  <c r="D148" i="16"/>
  <c r="D149" i="16"/>
  <c r="D150" i="16"/>
  <c r="D151" i="16"/>
  <c r="D152" i="16"/>
  <c r="D132" i="16"/>
  <c r="D133" i="16"/>
  <c r="D134" i="16"/>
  <c r="D135" i="16"/>
  <c r="D136" i="16"/>
  <c r="D137" i="16"/>
  <c r="D117" i="16"/>
  <c r="D118" i="16"/>
  <c r="D119" i="16"/>
  <c r="D120" i="16"/>
  <c r="D121" i="16"/>
  <c r="D122" i="16"/>
  <c r="D102" i="16"/>
  <c r="D103" i="16"/>
  <c r="D104" i="16"/>
  <c r="D105" i="16"/>
  <c r="D106" i="16"/>
  <c r="D107" i="16"/>
  <c r="D87" i="16"/>
  <c r="D88" i="16"/>
  <c r="D89" i="16"/>
  <c r="D90" i="16"/>
  <c r="D91" i="16"/>
  <c r="D92" i="16"/>
  <c r="D72" i="16"/>
  <c r="D73" i="16"/>
  <c r="D74" i="16"/>
  <c r="D75" i="16"/>
  <c r="D76" i="16"/>
  <c r="D77" i="16"/>
  <c r="D57" i="16"/>
  <c r="D58" i="16"/>
  <c r="D59" i="16"/>
  <c r="D60" i="16"/>
  <c r="D61" i="16"/>
  <c r="D62" i="16"/>
  <c r="D42" i="16"/>
  <c r="D43" i="16"/>
  <c r="D44" i="16"/>
  <c r="D45" i="16"/>
  <c r="D46" i="16"/>
  <c r="D47" i="16"/>
  <c r="D27" i="16"/>
  <c r="D28" i="16"/>
  <c r="D29" i="16"/>
  <c r="D30" i="16"/>
  <c r="D31" i="16"/>
  <c r="D32" i="16"/>
  <c r="D12" i="16"/>
  <c r="D13" i="16"/>
  <c r="D14" i="16"/>
  <c r="D15" i="16"/>
  <c r="D16" i="16"/>
  <c r="D17" i="16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D224" i="1"/>
  <c r="B226" i="35" s="1"/>
  <c r="AD223" i="1"/>
  <c r="B225" i="35" s="1"/>
  <c r="AD222" i="1"/>
  <c r="B224" i="35" s="1"/>
  <c r="AD221" i="1"/>
  <c r="B223" i="35" s="1"/>
  <c r="AD220" i="1"/>
  <c r="B222" i="35" s="1"/>
  <c r="AD219" i="1"/>
  <c r="B221" i="35" s="1"/>
  <c r="AD218" i="1"/>
  <c r="B220" i="35" s="1"/>
  <c r="AD217" i="1"/>
  <c r="B219" i="35" s="1"/>
  <c r="AD216" i="1"/>
  <c r="B218" i="35" s="1"/>
  <c r="AD204" i="1"/>
  <c r="B206" i="35" s="1"/>
  <c r="AD203" i="1"/>
  <c r="B205" i="35" s="1"/>
  <c r="AD202" i="1"/>
  <c r="B204" i="35" s="1"/>
  <c r="AD201" i="1"/>
  <c r="AT201" i="1" s="1"/>
  <c r="AD200" i="1"/>
  <c r="B202" i="35" s="1"/>
  <c r="AD199" i="1"/>
  <c r="B201" i="35" s="1"/>
  <c r="AD198" i="1"/>
  <c r="B200" i="35" s="1"/>
  <c r="AD197" i="1"/>
  <c r="AT197" i="1" s="1"/>
  <c r="AD196" i="1"/>
  <c r="B198" i="35" s="1"/>
  <c r="AD184" i="1"/>
  <c r="B186" i="35" s="1"/>
  <c r="AD183" i="1"/>
  <c r="B185" i="35" s="1"/>
  <c r="AD182" i="1"/>
  <c r="B184" i="35" s="1"/>
  <c r="AD181" i="1"/>
  <c r="B183" i="35" s="1"/>
  <c r="AD180" i="1"/>
  <c r="B182" i="35" s="1"/>
  <c r="AD179" i="1"/>
  <c r="B181" i="35" s="1"/>
  <c r="AD178" i="1"/>
  <c r="B180" i="35" s="1"/>
  <c r="AD177" i="1"/>
  <c r="B179" i="35" s="1"/>
  <c r="AD176" i="1"/>
  <c r="B178" i="35" s="1"/>
  <c r="AT196" i="1"/>
  <c r="AT198" i="1"/>
  <c r="AT199" i="1"/>
  <c r="AT200" i="1"/>
  <c r="AT202" i="1"/>
  <c r="AT203" i="1"/>
  <c r="AT204" i="1"/>
  <c r="AT216" i="1"/>
  <c r="AT217" i="1"/>
  <c r="AT218" i="1"/>
  <c r="AT219" i="1"/>
  <c r="AT220" i="1"/>
  <c r="AT221" i="1"/>
  <c r="AT222" i="1"/>
  <c r="AT223" i="1"/>
  <c r="AT224" i="1"/>
  <c r="AT176" i="1"/>
  <c r="AT177" i="1"/>
  <c r="AT178" i="1"/>
  <c r="AT179" i="1"/>
  <c r="AT180" i="1"/>
  <c r="AT181" i="1"/>
  <c r="AT182" i="1"/>
  <c r="AT183" i="1"/>
  <c r="AT184" i="1"/>
  <c r="AD164" i="1"/>
  <c r="AT164" i="1" s="1"/>
  <c r="AD163" i="1"/>
  <c r="B165" i="35" s="1"/>
  <c r="AD162" i="1"/>
  <c r="AT162" i="1" s="1"/>
  <c r="AD161" i="1"/>
  <c r="B163" i="35" s="1"/>
  <c r="AD160" i="1"/>
  <c r="AT160" i="1" s="1"/>
  <c r="AD159" i="1"/>
  <c r="B161" i="35" s="1"/>
  <c r="AD158" i="1"/>
  <c r="AT158" i="1" s="1"/>
  <c r="AD157" i="1"/>
  <c r="B159" i="35" s="1"/>
  <c r="AD156" i="1"/>
  <c r="AT156" i="1" s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D144" i="1"/>
  <c r="AD143" i="1"/>
  <c r="AD142" i="1"/>
  <c r="AD141" i="1"/>
  <c r="AD140" i="1"/>
  <c r="AD139" i="1"/>
  <c r="AD138" i="1"/>
  <c r="AD137" i="1"/>
  <c r="AD136" i="1"/>
  <c r="AT157" i="1"/>
  <c r="AT159" i="1"/>
  <c r="AT161" i="1"/>
  <c r="AT163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D124" i="1"/>
  <c r="AD123" i="1"/>
  <c r="AD122" i="1"/>
  <c r="AD121" i="1"/>
  <c r="AD120" i="1"/>
  <c r="AD119" i="1"/>
  <c r="AD118" i="1"/>
  <c r="AD117" i="1"/>
  <c r="AD116" i="1"/>
  <c r="AP97" i="1"/>
  <c r="AD97" i="1"/>
  <c r="AP95" i="1"/>
  <c r="AP88" i="1"/>
  <c r="AP86" i="1"/>
  <c r="U80" i="58" l="1"/>
  <c r="Q64" i="58"/>
  <c r="T16" i="58"/>
  <c r="B164" i="35"/>
  <c r="B160" i="35"/>
  <c r="B166" i="35"/>
  <c r="B162" i="35"/>
  <c r="B158" i="35"/>
  <c r="B203" i="35"/>
  <c r="B199" i="35"/>
  <c r="U16" i="58"/>
  <c r="R11" i="1"/>
  <c r="AI145" i="1" s="1"/>
  <c r="G147" i="35" s="1"/>
  <c r="R16" i="58"/>
  <c r="Q48" i="58"/>
  <c r="W144" i="1"/>
  <c r="S48" i="58"/>
  <c r="X160" i="1"/>
  <c r="X128" i="1"/>
  <c r="X112" i="1"/>
  <c r="X192" i="1"/>
  <c r="X176" i="1"/>
  <c r="X32" i="58"/>
  <c r="S160" i="58"/>
  <c r="O16" i="58"/>
  <c r="W176" i="1"/>
  <c r="W16" i="58"/>
  <c r="S144" i="58"/>
  <c r="AJ33" i="58"/>
  <c r="S112" i="58"/>
  <c r="AJ31" i="58"/>
  <c r="S96" i="58"/>
  <c r="S192" i="58"/>
  <c r="AJ36" i="58"/>
  <c r="S176" i="58"/>
  <c r="AJ35" i="58"/>
  <c r="S128" i="58"/>
  <c r="AJ32" i="58"/>
  <c r="S80" i="58"/>
  <c r="AJ29" i="58"/>
  <c r="S64" i="58"/>
  <c r="Q32" i="58"/>
  <c r="Q16" i="58"/>
  <c r="Q144" i="58"/>
  <c r="AH33" i="58"/>
  <c r="Q112" i="58"/>
  <c r="AH31" i="58"/>
  <c r="AQ31" i="58" s="1"/>
  <c r="Z101" i="58"/>
  <c r="Q96" i="58"/>
  <c r="Q192" i="58"/>
  <c r="AH36" i="58"/>
  <c r="Q176" i="58"/>
  <c r="AH35" i="58"/>
  <c r="Q160" i="58"/>
  <c r="AH54" i="58"/>
  <c r="Q128" i="58"/>
  <c r="AH52" i="58"/>
  <c r="Q80" i="58"/>
  <c r="AH49" i="58"/>
  <c r="P192" i="58"/>
  <c r="N13" i="1"/>
  <c r="AE185" i="1" s="1"/>
  <c r="N13" i="58"/>
  <c r="N14" i="58"/>
  <c r="N14" i="1"/>
  <c r="Z14" i="1" s="1"/>
  <c r="N12" i="58"/>
  <c r="N12" i="1"/>
  <c r="Z12" i="1" s="1"/>
  <c r="N10" i="58"/>
  <c r="N10" i="1"/>
  <c r="Z10" i="1" s="1"/>
  <c r="N30" i="58"/>
  <c r="N30" i="1"/>
  <c r="N28" i="58"/>
  <c r="N28" i="1"/>
  <c r="Z28" i="1" s="1"/>
  <c r="N26" i="58"/>
  <c r="N26" i="1"/>
  <c r="Z26" i="1" s="1"/>
  <c r="N46" i="58"/>
  <c r="N46" i="1"/>
  <c r="Z46" i="1" s="1"/>
  <c r="N44" i="58"/>
  <c r="N44" i="1"/>
  <c r="AE167" i="1" s="1"/>
  <c r="N42" i="58"/>
  <c r="N42" i="1"/>
  <c r="AE127" i="1" s="1"/>
  <c r="AQ127" i="1" s="1"/>
  <c r="N62" i="58"/>
  <c r="N62" i="1"/>
  <c r="Z62" i="1" s="1"/>
  <c r="N60" i="58"/>
  <c r="N60" i="1"/>
  <c r="AE168" i="1" s="1"/>
  <c r="C170" i="35" s="1"/>
  <c r="N58" i="58"/>
  <c r="N58" i="1"/>
  <c r="AE128" i="1" s="1"/>
  <c r="AQ128" i="1" s="1"/>
  <c r="N78" i="58"/>
  <c r="N78" i="1"/>
  <c r="Z78" i="1" s="1"/>
  <c r="N76" i="58"/>
  <c r="N76" i="1"/>
  <c r="AE169" i="1" s="1"/>
  <c r="C171" i="35" s="1"/>
  <c r="N74" i="58"/>
  <c r="N74" i="1"/>
  <c r="AE129" i="1" s="1"/>
  <c r="AQ129" i="1" s="1"/>
  <c r="N94" i="58"/>
  <c r="N94" i="1"/>
  <c r="Z94" i="1" s="1"/>
  <c r="N92" i="58"/>
  <c r="N92" i="1"/>
  <c r="AE170" i="1" s="1"/>
  <c r="C172" i="35" s="1"/>
  <c r="N90" i="58"/>
  <c r="N90" i="1"/>
  <c r="AE130" i="1" s="1"/>
  <c r="AQ130" i="1" s="1"/>
  <c r="N110" i="58"/>
  <c r="N110" i="1"/>
  <c r="Z110" i="1" s="1"/>
  <c r="N108" i="58"/>
  <c r="N108" i="1"/>
  <c r="AE171" i="1" s="1"/>
  <c r="C173" i="35" s="1"/>
  <c r="N106" i="58"/>
  <c r="N106" i="1"/>
  <c r="AE131" i="1" s="1"/>
  <c r="AQ131" i="1" s="1"/>
  <c r="N126" i="58"/>
  <c r="N126" i="1"/>
  <c r="Z126" i="1" s="1"/>
  <c r="N124" i="58"/>
  <c r="N124" i="1"/>
  <c r="AE172" i="1" s="1"/>
  <c r="C174" i="35" s="1"/>
  <c r="N122" i="58"/>
  <c r="N122" i="1"/>
  <c r="AE132" i="1" s="1"/>
  <c r="AQ132" i="1" s="1"/>
  <c r="N142" i="58"/>
  <c r="N142" i="1"/>
  <c r="Z142" i="1" s="1"/>
  <c r="N140" i="58"/>
  <c r="N140" i="1"/>
  <c r="AE173" i="1" s="1"/>
  <c r="C175" i="35" s="1"/>
  <c r="N138" i="58"/>
  <c r="N138" i="1"/>
  <c r="Z138" i="1" s="1"/>
  <c r="N158" i="58"/>
  <c r="N158" i="1"/>
  <c r="Z158" i="1" s="1"/>
  <c r="N156" i="58"/>
  <c r="N156" i="1"/>
  <c r="AE174" i="1" s="1"/>
  <c r="N154" i="58"/>
  <c r="N154" i="1"/>
  <c r="AE134" i="1" s="1"/>
  <c r="AQ134" i="1" s="1"/>
  <c r="N174" i="58"/>
  <c r="N174" i="1"/>
  <c r="Z174" i="1" s="1"/>
  <c r="N172" i="58"/>
  <c r="N172" i="1"/>
  <c r="AE175" i="1" s="1"/>
  <c r="C177" i="35" s="1"/>
  <c r="N170" i="58"/>
  <c r="N170" i="1"/>
  <c r="Z170" i="1" s="1"/>
  <c r="N190" i="58"/>
  <c r="N190" i="1"/>
  <c r="Z190" i="1" s="1"/>
  <c r="N188" i="58"/>
  <c r="N188" i="1"/>
  <c r="Z188" i="1" s="1"/>
  <c r="N186" i="58"/>
  <c r="N186" i="1"/>
  <c r="AE136" i="1" s="1"/>
  <c r="AQ136" i="1" s="1"/>
  <c r="N11" i="1"/>
  <c r="N11" i="58"/>
  <c r="N9" i="1"/>
  <c r="Z9" i="1" s="1"/>
  <c r="N9" i="58"/>
  <c r="N29" i="1"/>
  <c r="Z29" i="1" s="1"/>
  <c r="N29" i="58"/>
  <c r="N27" i="58"/>
  <c r="N27" i="1"/>
  <c r="AE146" i="1" s="1"/>
  <c r="C148" i="35" s="1"/>
  <c r="N25" i="1"/>
  <c r="AE106" i="1" s="1"/>
  <c r="AQ106" i="1" s="1"/>
  <c r="N25" i="58"/>
  <c r="N45" i="1"/>
  <c r="Z45" i="1" s="1"/>
  <c r="N45" i="58"/>
  <c r="N43" i="1"/>
  <c r="Z43" i="1" s="1"/>
  <c r="N43" i="58"/>
  <c r="N41" i="1"/>
  <c r="Z41" i="1" s="1"/>
  <c r="N41" i="58"/>
  <c r="N61" i="1"/>
  <c r="Z61" i="1" s="1"/>
  <c r="N61" i="58"/>
  <c r="N59" i="1"/>
  <c r="Z59" i="1" s="1"/>
  <c r="N59" i="58"/>
  <c r="N57" i="1"/>
  <c r="AE108" i="1" s="1"/>
  <c r="AQ108" i="1" s="1"/>
  <c r="N57" i="58"/>
  <c r="N77" i="58"/>
  <c r="N77" i="1"/>
  <c r="AE189" i="1" s="1"/>
  <c r="C191" i="35" s="1"/>
  <c r="N75" i="58"/>
  <c r="N75" i="1"/>
  <c r="Z75" i="1" s="1"/>
  <c r="N73" i="1"/>
  <c r="AE109" i="1" s="1"/>
  <c r="AQ109" i="1" s="1"/>
  <c r="N73" i="58"/>
  <c r="N93" i="58"/>
  <c r="N93" i="1"/>
  <c r="Z93" i="1" s="1"/>
  <c r="N91" i="58"/>
  <c r="N91" i="1"/>
  <c r="AE150" i="1" s="1"/>
  <c r="C152" i="35" s="1"/>
  <c r="N89" i="58"/>
  <c r="N89" i="1"/>
  <c r="Z89" i="1" s="1"/>
  <c r="N109" i="58"/>
  <c r="N109" i="1"/>
  <c r="AE191" i="1" s="1"/>
  <c r="C193" i="35" s="1"/>
  <c r="N107" i="58"/>
  <c r="N107" i="1"/>
  <c r="Z107" i="1" s="1"/>
  <c r="N105" i="58"/>
  <c r="N105" i="1"/>
  <c r="Z105" i="1" s="1"/>
  <c r="N125" i="58"/>
  <c r="N125" i="1"/>
  <c r="Z125" i="1" s="1"/>
  <c r="N123" i="58"/>
  <c r="N123" i="1"/>
  <c r="Z123" i="1" s="1"/>
  <c r="N121" i="58"/>
  <c r="N121" i="1"/>
  <c r="Z121" i="1" s="1"/>
  <c r="N141" i="58"/>
  <c r="N141" i="1"/>
  <c r="AE193" i="1" s="1"/>
  <c r="C195" i="35" s="1"/>
  <c r="N139" i="58"/>
  <c r="N139" i="1"/>
  <c r="Z139" i="1" s="1"/>
  <c r="N137" i="58"/>
  <c r="N137" i="1"/>
  <c r="Z137" i="1" s="1"/>
  <c r="N157" i="58"/>
  <c r="N157" i="1"/>
  <c r="Z157" i="1" s="1"/>
  <c r="N155" i="58"/>
  <c r="N155" i="1"/>
  <c r="AE154" i="1" s="1"/>
  <c r="C156" i="35" s="1"/>
  <c r="N153" i="58"/>
  <c r="N153" i="1"/>
  <c r="Z153" i="1" s="1"/>
  <c r="N173" i="58"/>
  <c r="N173" i="1"/>
  <c r="Z173" i="1" s="1"/>
  <c r="N171" i="58"/>
  <c r="N171" i="1"/>
  <c r="AE155" i="1" s="1"/>
  <c r="C157" i="35" s="1"/>
  <c r="N169" i="58"/>
  <c r="N169" i="1"/>
  <c r="Z169" i="1" s="1"/>
  <c r="N189" i="58"/>
  <c r="N189" i="1"/>
  <c r="AE196" i="1" s="1"/>
  <c r="C198" i="35" s="1"/>
  <c r="N187" i="58"/>
  <c r="N187" i="1"/>
  <c r="Z187" i="1" s="1"/>
  <c r="N185" i="58"/>
  <c r="N185" i="1"/>
  <c r="AE116" i="1" s="1"/>
  <c r="AQ116" i="1" s="1"/>
  <c r="AE25" i="58"/>
  <c r="AQ25" i="58" s="1"/>
  <c r="AF16" i="58"/>
  <c r="AF17" i="58" s="1"/>
  <c r="AF18" i="58" s="1"/>
  <c r="AF19" i="58" s="1"/>
  <c r="AF20" i="58" s="1"/>
  <c r="AF21" i="58" s="1"/>
  <c r="AF22" i="58" s="1"/>
  <c r="X144" i="1"/>
  <c r="X96" i="1"/>
  <c r="W112" i="1"/>
  <c r="W96" i="1"/>
  <c r="W128" i="1"/>
  <c r="W160" i="1"/>
  <c r="W192" i="1"/>
  <c r="V96" i="1"/>
  <c r="V128" i="1"/>
  <c r="V160" i="1"/>
  <c r="V176" i="1"/>
  <c r="V192" i="1"/>
  <c r="V112" i="1"/>
  <c r="V144" i="1"/>
  <c r="U160" i="1"/>
  <c r="Z30" i="1"/>
  <c r="X80" i="1"/>
  <c r="X64" i="1"/>
  <c r="X48" i="1"/>
  <c r="X32" i="1"/>
  <c r="X16" i="1"/>
  <c r="W80" i="1"/>
  <c r="W64" i="1"/>
  <c r="W48" i="1"/>
  <c r="W32" i="1"/>
  <c r="W16" i="1"/>
  <c r="V80" i="1"/>
  <c r="V64" i="1"/>
  <c r="V48" i="1"/>
  <c r="V32" i="1"/>
  <c r="V16" i="1"/>
  <c r="AM25" i="1"/>
  <c r="K27" i="35" s="1"/>
  <c r="AN25" i="1"/>
  <c r="L27" i="35" s="1"/>
  <c r="AO25" i="1"/>
  <c r="M27" i="35" s="1"/>
  <c r="AP25" i="1"/>
  <c r="AM26" i="1"/>
  <c r="K28" i="35" s="1"/>
  <c r="AN26" i="1"/>
  <c r="L28" i="35" s="1"/>
  <c r="AO26" i="1"/>
  <c r="M28" i="35" s="1"/>
  <c r="AM27" i="1"/>
  <c r="K29" i="35" s="1"/>
  <c r="AN27" i="1"/>
  <c r="L29" i="35" s="1"/>
  <c r="AO27" i="1"/>
  <c r="M29" i="35" s="1"/>
  <c r="AM28" i="1"/>
  <c r="K30" i="35" s="1"/>
  <c r="AN28" i="1"/>
  <c r="L30" i="35" s="1"/>
  <c r="AO28" i="1"/>
  <c r="M30" i="35" s="1"/>
  <c r="AM29" i="1"/>
  <c r="K31" i="35" s="1"/>
  <c r="AN29" i="1"/>
  <c r="L31" i="35" s="1"/>
  <c r="AO29" i="1"/>
  <c r="M31" i="35" s="1"/>
  <c r="AM30" i="1"/>
  <c r="K32" i="35" s="1"/>
  <c r="AN30" i="1"/>
  <c r="L32" i="35" s="1"/>
  <c r="AO30" i="1"/>
  <c r="M32" i="35" s="1"/>
  <c r="AM31" i="1"/>
  <c r="K33" i="35" s="1"/>
  <c r="AN31" i="1"/>
  <c r="L33" i="35" s="1"/>
  <c r="AO31" i="1"/>
  <c r="M33" i="35" s="1"/>
  <c r="AM32" i="1"/>
  <c r="K34" i="35" s="1"/>
  <c r="AN32" i="1"/>
  <c r="L34" i="35" s="1"/>
  <c r="AO32" i="1"/>
  <c r="M34" i="35" s="1"/>
  <c r="AM33" i="1"/>
  <c r="K35" i="35" s="1"/>
  <c r="AN33" i="1"/>
  <c r="L35" i="35" s="1"/>
  <c r="AO33" i="1"/>
  <c r="M35" i="35" s="1"/>
  <c r="AM34" i="1"/>
  <c r="K36" i="35" s="1"/>
  <c r="AN34" i="1"/>
  <c r="L36" i="35" s="1"/>
  <c r="AO34" i="1"/>
  <c r="M36" i="35" s="1"/>
  <c r="AM35" i="1"/>
  <c r="K37" i="35" s="1"/>
  <c r="AN35" i="1"/>
  <c r="L37" i="35" s="1"/>
  <c r="AO35" i="1"/>
  <c r="M37" i="35" s="1"/>
  <c r="AM36" i="1"/>
  <c r="K38" i="35" s="1"/>
  <c r="AN36" i="1"/>
  <c r="L38" i="35" s="1"/>
  <c r="AO36" i="1"/>
  <c r="M38" i="35" s="1"/>
  <c r="AM45" i="1"/>
  <c r="K47" i="35" s="1"/>
  <c r="AN45" i="1"/>
  <c r="L47" i="35" s="1"/>
  <c r="AO45" i="1"/>
  <c r="M47" i="35" s="1"/>
  <c r="AP45" i="1"/>
  <c r="AM46" i="1"/>
  <c r="K48" i="35" s="1"/>
  <c r="AN46" i="1"/>
  <c r="L48" i="35" s="1"/>
  <c r="AO46" i="1"/>
  <c r="M48" i="35" s="1"/>
  <c r="AM47" i="1"/>
  <c r="K49" i="35" s="1"/>
  <c r="AN47" i="1"/>
  <c r="L49" i="35" s="1"/>
  <c r="AO47" i="1"/>
  <c r="M49" i="35" s="1"/>
  <c r="AM48" i="1"/>
  <c r="K50" i="35" s="1"/>
  <c r="AN48" i="1"/>
  <c r="L50" i="35" s="1"/>
  <c r="AO48" i="1"/>
  <c r="M50" i="35" s="1"/>
  <c r="AM49" i="1"/>
  <c r="K51" i="35" s="1"/>
  <c r="AN49" i="1"/>
  <c r="L51" i="35" s="1"/>
  <c r="AO49" i="1"/>
  <c r="M51" i="35" s="1"/>
  <c r="AM50" i="1"/>
  <c r="K52" i="35" s="1"/>
  <c r="AN50" i="1"/>
  <c r="L52" i="35" s="1"/>
  <c r="AO50" i="1"/>
  <c r="M52" i="35" s="1"/>
  <c r="AM51" i="1"/>
  <c r="K53" i="35" s="1"/>
  <c r="AN51" i="1"/>
  <c r="L53" i="35" s="1"/>
  <c r="AO51" i="1"/>
  <c r="M53" i="35" s="1"/>
  <c r="AM52" i="1"/>
  <c r="K54" i="35" s="1"/>
  <c r="AN52" i="1"/>
  <c r="L54" i="35" s="1"/>
  <c r="AO52" i="1"/>
  <c r="M54" i="35" s="1"/>
  <c r="AM53" i="1"/>
  <c r="K55" i="35" s="1"/>
  <c r="AN53" i="1"/>
  <c r="L55" i="35" s="1"/>
  <c r="AO53" i="1"/>
  <c r="M55" i="35" s="1"/>
  <c r="AM54" i="1"/>
  <c r="K56" i="35" s="1"/>
  <c r="AN54" i="1"/>
  <c r="L56" i="35" s="1"/>
  <c r="AO54" i="1"/>
  <c r="M56" i="35" s="1"/>
  <c r="AM55" i="1"/>
  <c r="K57" i="35" s="1"/>
  <c r="AN55" i="1"/>
  <c r="L57" i="35" s="1"/>
  <c r="AO55" i="1"/>
  <c r="M57" i="35" s="1"/>
  <c r="AM56" i="1"/>
  <c r="K58" i="35" s="1"/>
  <c r="AN56" i="1"/>
  <c r="L58" i="35" s="1"/>
  <c r="AO56" i="1"/>
  <c r="M58" i="35" s="1"/>
  <c r="AM65" i="1"/>
  <c r="K67" i="35" s="1"/>
  <c r="AN65" i="1"/>
  <c r="L67" i="35" s="1"/>
  <c r="AO65" i="1"/>
  <c r="M67" i="35" s="1"/>
  <c r="AP65" i="1"/>
  <c r="AM66" i="1"/>
  <c r="K68" i="35" s="1"/>
  <c r="AN66" i="1"/>
  <c r="L68" i="35" s="1"/>
  <c r="AO66" i="1"/>
  <c r="M68" i="35" s="1"/>
  <c r="AM67" i="1"/>
  <c r="K69" i="35" s="1"/>
  <c r="AN67" i="1"/>
  <c r="L69" i="35" s="1"/>
  <c r="AO67" i="1"/>
  <c r="M69" i="35" s="1"/>
  <c r="AM68" i="1"/>
  <c r="K70" i="35" s="1"/>
  <c r="AN68" i="1"/>
  <c r="L70" i="35" s="1"/>
  <c r="AO68" i="1"/>
  <c r="M70" i="35" s="1"/>
  <c r="AM69" i="1"/>
  <c r="K71" i="35" s="1"/>
  <c r="AN69" i="1"/>
  <c r="L71" i="35" s="1"/>
  <c r="AO69" i="1"/>
  <c r="M71" i="35" s="1"/>
  <c r="AM70" i="1"/>
  <c r="K72" i="35" s="1"/>
  <c r="AN70" i="1"/>
  <c r="L72" i="35" s="1"/>
  <c r="AO70" i="1"/>
  <c r="M72" i="35" s="1"/>
  <c r="AM71" i="1"/>
  <c r="K73" i="35" s="1"/>
  <c r="AN71" i="1"/>
  <c r="L73" i="35" s="1"/>
  <c r="AO71" i="1"/>
  <c r="M73" i="35" s="1"/>
  <c r="AM72" i="1"/>
  <c r="K74" i="35" s="1"/>
  <c r="AN72" i="1"/>
  <c r="L74" i="35" s="1"/>
  <c r="AO72" i="1"/>
  <c r="M74" i="35" s="1"/>
  <c r="AM73" i="1"/>
  <c r="K75" i="35" s="1"/>
  <c r="AN73" i="1"/>
  <c r="L75" i="35" s="1"/>
  <c r="AO73" i="1"/>
  <c r="M75" i="35" s="1"/>
  <c r="AM74" i="1"/>
  <c r="K76" i="35" s="1"/>
  <c r="AN74" i="1"/>
  <c r="L76" i="35" s="1"/>
  <c r="AO74" i="1"/>
  <c r="M76" i="35" s="1"/>
  <c r="AM75" i="1"/>
  <c r="K77" i="35" s="1"/>
  <c r="AN75" i="1"/>
  <c r="L77" i="35" s="1"/>
  <c r="AO75" i="1"/>
  <c r="M77" i="35" s="1"/>
  <c r="AM76" i="1"/>
  <c r="K78" i="35" s="1"/>
  <c r="AN76" i="1"/>
  <c r="L78" i="35" s="1"/>
  <c r="AO76" i="1"/>
  <c r="M78" i="35" s="1"/>
  <c r="AM85" i="1"/>
  <c r="K87" i="35" s="1"/>
  <c r="AN85" i="1"/>
  <c r="L87" i="35" s="1"/>
  <c r="AO85" i="1"/>
  <c r="M87" i="35" s="1"/>
  <c r="AP85" i="1"/>
  <c r="AM87" i="1"/>
  <c r="K89" i="35" s="1"/>
  <c r="AN87" i="1"/>
  <c r="L89" i="35" s="1"/>
  <c r="AO87" i="1"/>
  <c r="M89" i="35" s="1"/>
  <c r="AM89" i="1"/>
  <c r="K91" i="35" s="1"/>
  <c r="AN89" i="1"/>
  <c r="L91" i="35" s="1"/>
  <c r="AO89" i="1"/>
  <c r="M91" i="35" s="1"/>
  <c r="AM90" i="1"/>
  <c r="K92" i="35" s="1"/>
  <c r="AN90" i="1"/>
  <c r="L92" i="35" s="1"/>
  <c r="AO90" i="1"/>
  <c r="M92" i="35" s="1"/>
  <c r="AM91" i="1"/>
  <c r="K93" i="35" s="1"/>
  <c r="AN91" i="1"/>
  <c r="L93" i="35" s="1"/>
  <c r="AO91" i="1"/>
  <c r="M93" i="35" s="1"/>
  <c r="AM92" i="1"/>
  <c r="K94" i="35" s="1"/>
  <c r="AN92" i="1"/>
  <c r="L94" i="35" s="1"/>
  <c r="AO92" i="1"/>
  <c r="M94" i="35" s="1"/>
  <c r="AM93" i="1"/>
  <c r="K95" i="35" s="1"/>
  <c r="AN93" i="1"/>
  <c r="L95" i="35" s="1"/>
  <c r="AO93" i="1"/>
  <c r="M95" i="35" s="1"/>
  <c r="AM94" i="1"/>
  <c r="K96" i="35" s="1"/>
  <c r="AN94" i="1"/>
  <c r="L96" i="35" s="1"/>
  <c r="AO94" i="1"/>
  <c r="M96" i="35" s="1"/>
  <c r="AM96" i="1"/>
  <c r="K98" i="35" s="1"/>
  <c r="AN96" i="1"/>
  <c r="L98" i="35" s="1"/>
  <c r="AO96" i="1"/>
  <c r="M98" i="35" s="1"/>
  <c r="Z106" i="1" l="1"/>
  <c r="AE192" i="1"/>
  <c r="C194" i="35" s="1"/>
  <c r="AE194" i="1"/>
  <c r="C196" i="35" s="1"/>
  <c r="Z74" i="1"/>
  <c r="AE165" i="1"/>
  <c r="AQ165" i="1" s="1"/>
  <c r="N167" i="35" s="1"/>
  <c r="Z13" i="1"/>
  <c r="Z155" i="1"/>
  <c r="AE105" i="1"/>
  <c r="AQ105" i="1" s="1"/>
  <c r="Z76" i="1"/>
  <c r="AE187" i="1"/>
  <c r="C189" i="35" s="1"/>
  <c r="Z44" i="1"/>
  <c r="Z77" i="1"/>
  <c r="Z141" i="1"/>
  <c r="AE126" i="1"/>
  <c r="AQ126" i="1" s="1"/>
  <c r="AE152" i="1"/>
  <c r="AQ152" i="1" s="1"/>
  <c r="N154" i="35" s="1"/>
  <c r="Z109" i="1"/>
  <c r="Z154" i="1"/>
  <c r="Z91" i="1"/>
  <c r="AE107" i="1"/>
  <c r="AQ107" i="1" s="1"/>
  <c r="Z58" i="1"/>
  <c r="AE190" i="1"/>
  <c r="C192" i="35" s="1"/>
  <c r="AE111" i="1"/>
  <c r="AQ111" i="1" s="1"/>
  <c r="Z57" i="1"/>
  <c r="Z73" i="1"/>
  <c r="AE125" i="1"/>
  <c r="AQ125" i="1" s="1"/>
  <c r="Z25" i="1"/>
  <c r="Z42" i="1"/>
  <c r="Z171" i="1"/>
  <c r="AE153" i="1"/>
  <c r="C155" i="35" s="1"/>
  <c r="AE151" i="1"/>
  <c r="C153" i="35" s="1"/>
  <c r="AE147" i="1"/>
  <c r="C149" i="35" s="1"/>
  <c r="AE166" i="1"/>
  <c r="Z156" i="1"/>
  <c r="Z189" i="1"/>
  <c r="Z185" i="1"/>
  <c r="AE133" i="1"/>
  <c r="AQ133" i="1" s="1"/>
  <c r="AE176" i="1"/>
  <c r="C178" i="35" s="1"/>
  <c r="Z124" i="1"/>
  <c r="AE156" i="1"/>
  <c r="C158" i="35" s="1"/>
  <c r="AE113" i="1"/>
  <c r="AQ113" i="1" s="1"/>
  <c r="Z27" i="1"/>
  <c r="AQ191" i="1"/>
  <c r="N193" i="35" s="1"/>
  <c r="Z11" i="1"/>
  <c r="C169" i="35"/>
  <c r="AQ167" i="1"/>
  <c r="N169" i="35" s="1"/>
  <c r="Z92" i="1"/>
  <c r="Z60" i="1"/>
  <c r="Z172" i="1"/>
  <c r="Z140" i="1"/>
  <c r="Z108" i="1"/>
  <c r="Z90" i="1"/>
  <c r="Z186" i="1"/>
  <c r="Z122" i="1"/>
  <c r="AE135" i="1"/>
  <c r="AQ135" i="1" s="1"/>
  <c r="AQ155" i="1"/>
  <c r="N157" i="35" s="1"/>
  <c r="AE148" i="1"/>
  <c r="C150" i="35" s="1"/>
  <c r="AE115" i="1"/>
  <c r="AQ115" i="1" s="1"/>
  <c r="AE114" i="1"/>
  <c r="AQ114" i="1" s="1"/>
  <c r="AE112" i="1"/>
  <c r="AQ112" i="1" s="1"/>
  <c r="AE110" i="1"/>
  <c r="AQ110" i="1" s="1"/>
  <c r="AE149" i="1"/>
  <c r="C151" i="35" s="1"/>
  <c r="AE145" i="1"/>
  <c r="C147" i="35" s="1"/>
  <c r="C176" i="35"/>
  <c r="AQ174" i="1"/>
  <c r="N176" i="35" s="1"/>
  <c r="Z73" i="58"/>
  <c r="AE109" i="58"/>
  <c r="AQ109" i="58" s="1"/>
  <c r="Z57" i="58"/>
  <c r="AE108" i="58"/>
  <c r="AQ108" i="58" s="1"/>
  <c r="AE148" i="58"/>
  <c r="AQ148" i="58" s="1"/>
  <c r="Z59" i="58"/>
  <c r="Z61" i="58"/>
  <c r="AE188" i="58"/>
  <c r="AQ188" i="58" s="1"/>
  <c r="AE107" i="58"/>
  <c r="AQ107" i="58" s="1"/>
  <c r="Z41" i="58"/>
  <c r="AE147" i="58"/>
  <c r="AQ147" i="58" s="1"/>
  <c r="Z43" i="58"/>
  <c r="AE187" i="58"/>
  <c r="AQ187" i="58" s="1"/>
  <c r="Z45" i="58"/>
  <c r="AE106" i="58"/>
  <c r="AQ106" i="58" s="1"/>
  <c r="Z25" i="58"/>
  <c r="AE186" i="58"/>
  <c r="AQ186" i="58" s="1"/>
  <c r="Z29" i="58"/>
  <c r="AE105" i="58"/>
  <c r="AQ105" i="58" s="1"/>
  <c r="Z9" i="58"/>
  <c r="AE145" i="58"/>
  <c r="AQ145" i="58" s="1"/>
  <c r="Z11" i="58"/>
  <c r="AE185" i="58"/>
  <c r="AQ185" i="58" s="1"/>
  <c r="Z13" i="58"/>
  <c r="Z185" i="58"/>
  <c r="AE116" i="58"/>
  <c r="AQ116" i="58" s="1"/>
  <c r="Z187" i="58"/>
  <c r="AE156" i="58"/>
  <c r="AQ156" i="58" s="1"/>
  <c r="AE196" i="58"/>
  <c r="AQ196" i="58" s="1"/>
  <c r="Z189" i="58"/>
  <c r="AE115" i="58"/>
  <c r="AQ115" i="58" s="1"/>
  <c r="Z169" i="58"/>
  <c r="AE155" i="58"/>
  <c r="AQ155" i="58" s="1"/>
  <c r="Z171" i="58"/>
  <c r="AE195" i="58"/>
  <c r="AQ195" i="58" s="1"/>
  <c r="Z173" i="58"/>
  <c r="AE114" i="58"/>
  <c r="AQ114" i="58" s="1"/>
  <c r="Z153" i="58"/>
  <c r="Z155" i="58"/>
  <c r="AE154" i="58"/>
  <c r="AQ154" i="58" s="1"/>
  <c r="Z157" i="58"/>
  <c r="AE194" i="58"/>
  <c r="AQ194" i="58" s="1"/>
  <c r="Z137" i="58"/>
  <c r="AE113" i="58"/>
  <c r="AQ113" i="58" s="1"/>
  <c r="Z139" i="58"/>
  <c r="AE153" i="58"/>
  <c r="AQ153" i="58" s="1"/>
  <c r="Z141" i="58"/>
  <c r="AE193" i="58"/>
  <c r="AQ193" i="58" s="1"/>
  <c r="Z121" i="58"/>
  <c r="AE112" i="58"/>
  <c r="AQ112" i="58" s="1"/>
  <c r="AE152" i="58"/>
  <c r="AQ152" i="58" s="1"/>
  <c r="Z123" i="58"/>
  <c r="AE192" i="58"/>
  <c r="AQ192" i="58" s="1"/>
  <c r="Z125" i="58"/>
  <c r="Z105" i="58"/>
  <c r="AE111" i="58"/>
  <c r="AQ111" i="58" s="1"/>
  <c r="AE151" i="58"/>
  <c r="AQ151" i="58" s="1"/>
  <c r="Z107" i="58"/>
  <c r="Z109" i="58"/>
  <c r="AE191" i="58"/>
  <c r="AQ191" i="58" s="1"/>
  <c r="AE110" i="58"/>
  <c r="AQ110" i="58" s="1"/>
  <c r="Z89" i="58"/>
  <c r="Z91" i="58"/>
  <c r="AE150" i="58"/>
  <c r="AQ150" i="58" s="1"/>
  <c r="AE190" i="58"/>
  <c r="AQ190" i="58" s="1"/>
  <c r="Z93" i="58"/>
  <c r="AE149" i="58"/>
  <c r="AQ149" i="58" s="1"/>
  <c r="Z75" i="58"/>
  <c r="AE189" i="58"/>
  <c r="AQ189" i="58" s="1"/>
  <c r="Z77" i="58"/>
  <c r="AE146" i="58"/>
  <c r="AQ146" i="58" s="1"/>
  <c r="Z27" i="58"/>
  <c r="Z186" i="58"/>
  <c r="AE136" i="58"/>
  <c r="AQ136" i="58" s="1"/>
  <c r="Z188" i="58"/>
  <c r="AE176" i="58"/>
  <c r="AQ176" i="58" s="1"/>
  <c r="AE216" i="58"/>
  <c r="AQ216" i="58" s="1"/>
  <c r="Z190" i="58"/>
  <c r="Z170" i="58"/>
  <c r="AE135" i="58"/>
  <c r="AQ135" i="58" s="1"/>
  <c r="AE175" i="58"/>
  <c r="AQ175" i="58" s="1"/>
  <c r="Z172" i="58"/>
  <c r="AE215" i="58"/>
  <c r="AQ215" i="58" s="1"/>
  <c r="Z174" i="58"/>
  <c r="AE134" i="58"/>
  <c r="AQ134" i="58" s="1"/>
  <c r="Z154" i="58"/>
  <c r="AE174" i="58"/>
  <c r="AQ174" i="58" s="1"/>
  <c r="Z156" i="58"/>
  <c r="AE214" i="58"/>
  <c r="AQ214" i="58" s="1"/>
  <c r="Z158" i="58"/>
  <c r="AE133" i="58"/>
  <c r="AQ133" i="58" s="1"/>
  <c r="Z138" i="58"/>
  <c r="AE173" i="58"/>
  <c r="AQ173" i="58" s="1"/>
  <c r="Z140" i="58"/>
  <c r="AE213" i="58"/>
  <c r="AQ213" i="58" s="1"/>
  <c r="Z142" i="58"/>
  <c r="AE132" i="58"/>
  <c r="AQ132" i="58" s="1"/>
  <c r="Z122" i="58"/>
  <c r="AE172" i="58"/>
  <c r="AQ172" i="58" s="1"/>
  <c r="Z124" i="58"/>
  <c r="AE212" i="58"/>
  <c r="AQ212" i="58" s="1"/>
  <c r="Z126" i="58"/>
  <c r="AE131" i="58"/>
  <c r="AQ131" i="58" s="1"/>
  <c r="Z106" i="58"/>
  <c r="AE171" i="58"/>
  <c r="AQ171" i="58" s="1"/>
  <c r="Z108" i="58"/>
  <c r="AE211" i="58"/>
  <c r="AQ211" i="58" s="1"/>
  <c r="Z110" i="58"/>
  <c r="AE130" i="58"/>
  <c r="AQ130" i="58" s="1"/>
  <c r="Z90" i="58"/>
  <c r="AE170" i="58"/>
  <c r="AQ170" i="58" s="1"/>
  <c r="Z92" i="58"/>
  <c r="AE210" i="58"/>
  <c r="AQ210" i="58" s="1"/>
  <c r="Z94" i="58"/>
  <c r="AE129" i="58"/>
  <c r="AQ129" i="58" s="1"/>
  <c r="Z74" i="58"/>
  <c r="AE169" i="58"/>
  <c r="AQ169" i="58" s="1"/>
  <c r="Z76" i="58"/>
  <c r="AE209" i="58"/>
  <c r="AQ209" i="58" s="1"/>
  <c r="Z78" i="58"/>
  <c r="AE128" i="58"/>
  <c r="AQ128" i="58" s="1"/>
  <c r="Z58" i="58"/>
  <c r="AE168" i="58"/>
  <c r="AQ168" i="58" s="1"/>
  <c r="Z60" i="58"/>
  <c r="AE208" i="58"/>
  <c r="AQ208" i="58" s="1"/>
  <c r="Z62" i="58"/>
  <c r="AE127" i="58"/>
  <c r="AQ127" i="58" s="1"/>
  <c r="Z42" i="58"/>
  <c r="AE167" i="58"/>
  <c r="AQ167" i="58" s="1"/>
  <c r="Z44" i="58"/>
  <c r="AE207" i="58"/>
  <c r="AQ207" i="58" s="1"/>
  <c r="Z46" i="58"/>
  <c r="Z26" i="58"/>
  <c r="AE126" i="58"/>
  <c r="AQ126" i="58" s="1"/>
  <c r="AE166" i="58"/>
  <c r="AQ166" i="58" s="1"/>
  <c r="Z28" i="58"/>
  <c r="AE206" i="58"/>
  <c r="AQ206" i="58" s="1"/>
  <c r="Z30" i="58"/>
  <c r="Z10" i="58"/>
  <c r="AE125" i="58"/>
  <c r="AQ125" i="58" s="1"/>
  <c r="AE165" i="58"/>
  <c r="AQ165" i="58" s="1"/>
  <c r="Z12" i="58"/>
  <c r="Z14" i="58"/>
  <c r="AE205" i="58"/>
  <c r="AQ205" i="58" s="1"/>
  <c r="AQ172" i="1"/>
  <c r="N174" i="35" s="1"/>
  <c r="AQ150" i="1"/>
  <c r="N152" i="35" s="1"/>
  <c r="AQ154" i="1"/>
  <c r="N156" i="35" s="1"/>
  <c r="AQ169" i="1"/>
  <c r="N171" i="35" s="1"/>
  <c r="AQ170" i="1"/>
  <c r="N172" i="35" s="1"/>
  <c r="AQ171" i="1"/>
  <c r="N173" i="35" s="1"/>
  <c r="AQ173" i="1"/>
  <c r="N175" i="35" s="1"/>
  <c r="AQ175" i="1"/>
  <c r="N177" i="35" s="1"/>
  <c r="AQ146" i="1"/>
  <c r="N148" i="35" s="1"/>
  <c r="AQ189" i="1"/>
  <c r="N191" i="35" s="1"/>
  <c r="AQ196" i="1"/>
  <c r="N198" i="35" s="1"/>
  <c r="AQ193" i="1"/>
  <c r="N195" i="35" s="1"/>
  <c r="AQ185" i="1"/>
  <c r="N187" i="35" s="1"/>
  <c r="C187" i="35"/>
  <c r="AQ168" i="1"/>
  <c r="N170" i="35" s="1"/>
  <c r="C167" i="35"/>
  <c r="AD36" i="1"/>
  <c r="AD37" i="1"/>
  <c r="AD38" i="1"/>
  <c r="AD39" i="1"/>
  <c r="AD40" i="1"/>
  <c r="AD42" i="1"/>
  <c r="AD43" i="1"/>
  <c r="AD44" i="1"/>
  <c r="C154" i="35" l="1"/>
  <c r="AQ194" i="1"/>
  <c r="N196" i="35" s="1"/>
  <c r="AQ192" i="1"/>
  <c r="N194" i="35" s="1"/>
  <c r="AQ156" i="1"/>
  <c r="N158" i="35" s="1"/>
  <c r="AQ153" i="1"/>
  <c r="N155" i="35" s="1"/>
  <c r="AQ147" i="1"/>
  <c r="N149" i="35" s="1"/>
  <c r="AQ151" i="1"/>
  <c r="N153" i="35" s="1"/>
  <c r="AQ187" i="1"/>
  <c r="N189" i="35" s="1"/>
  <c r="AQ190" i="1"/>
  <c r="N192" i="35" s="1"/>
  <c r="AQ176" i="1"/>
  <c r="N178" i="35" s="1"/>
  <c r="C168" i="35"/>
  <c r="AQ166" i="1"/>
  <c r="N168" i="35" s="1"/>
  <c r="AQ145" i="1"/>
  <c r="N147" i="35" s="1"/>
  <c r="AQ148" i="1"/>
  <c r="N150" i="35" s="1"/>
  <c r="AQ149" i="1"/>
  <c r="N151" i="35" s="1"/>
  <c r="Y16" i="1"/>
  <c r="AU44" i="1"/>
  <c r="AU64" i="1" s="1"/>
  <c r="AU84" i="1" s="1"/>
  <c r="AU104" i="1" s="1"/>
  <c r="AU124" i="1" s="1"/>
  <c r="AU144" i="1" s="1"/>
  <c r="AU164" i="1" s="1"/>
  <c r="AU184" i="1" s="1"/>
  <c r="AU204" i="1" s="1"/>
  <c r="AU224" i="1" s="1"/>
  <c r="AU43" i="1"/>
  <c r="AU63" i="1" s="1"/>
  <c r="AU83" i="1" s="1"/>
  <c r="AU103" i="1" s="1"/>
  <c r="AU123" i="1" s="1"/>
  <c r="AU143" i="1" s="1"/>
  <c r="AU163" i="1" s="1"/>
  <c r="AU183" i="1" s="1"/>
  <c r="AU203" i="1" s="1"/>
  <c r="AU223" i="1" s="1"/>
  <c r="AU42" i="1"/>
  <c r="AU62" i="1" s="1"/>
  <c r="AU82" i="1" s="1"/>
  <c r="AU102" i="1" s="1"/>
  <c r="AU122" i="1" s="1"/>
  <c r="AU142" i="1" s="1"/>
  <c r="AU162" i="1" s="1"/>
  <c r="AU182" i="1" s="1"/>
  <c r="AU202" i="1" s="1"/>
  <c r="AU222" i="1" s="1"/>
  <c r="AU41" i="1"/>
  <c r="AU61" i="1" s="1"/>
  <c r="AU81" i="1" s="1"/>
  <c r="AU101" i="1" s="1"/>
  <c r="AU121" i="1" s="1"/>
  <c r="AU141" i="1" s="1"/>
  <c r="AU161" i="1" s="1"/>
  <c r="AU181" i="1" s="1"/>
  <c r="AU201" i="1" s="1"/>
  <c r="AU221" i="1" s="1"/>
  <c r="AU40" i="1"/>
  <c r="AU60" i="1" s="1"/>
  <c r="AU80" i="1" s="1"/>
  <c r="AU100" i="1" s="1"/>
  <c r="AU120" i="1" s="1"/>
  <c r="AU140" i="1" s="1"/>
  <c r="AU160" i="1" s="1"/>
  <c r="AU180" i="1" s="1"/>
  <c r="AU200" i="1" s="1"/>
  <c r="AU220" i="1" s="1"/>
  <c r="AU39" i="1"/>
  <c r="AU59" i="1" s="1"/>
  <c r="AU79" i="1" s="1"/>
  <c r="AU99" i="1" s="1"/>
  <c r="AU119" i="1" s="1"/>
  <c r="AU139" i="1" s="1"/>
  <c r="AU159" i="1" s="1"/>
  <c r="AU179" i="1" s="1"/>
  <c r="AU199" i="1" s="1"/>
  <c r="AU219" i="1" s="1"/>
  <c r="AU38" i="1"/>
  <c r="AU58" i="1" s="1"/>
  <c r="AU78" i="1" s="1"/>
  <c r="AU98" i="1" s="1"/>
  <c r="AU118" i="1" s="1"/>
  <c r="AU138" i="1" s="1"/>
  <c r="AU158" i="1" s="1"/>
  <c r="AU178" i="1" s="1"/>
  <c r="AU198" i="1" s="1"/>
  <c r="AU218" i="1" s="1"/>
  <c r="AU37" i="1"/>
  <c r="AU57" i="1" s="1"/>
  <c r="AU77" i="1" s="1"/>
  <c r="AU97" i="1" s="1"/>
  <c r="AU117" i="1" s="1"/>
  <c r="AU137" i="1" s="1"/>
  <c r="AU157" i="1" s="1"/>
  <c r="AU177" i="1" s="1"/>
  <c r="AU197" i="1" s="1"/>
  <c r="AU217" i="1" s="1"/>
  <c r="AU36" i="1"/>
  <c r="AU56" i="1" s="1"/>
  <c r="AU76" i="1" s="1"/>
  <c r="AU96" i="1" s="1"/>
  <c r="AU116" i="1" s="1"/>
  <c r="AU136" i="1" s="1"/>
  <c r="AU156" i="1" s="1"/>
  <c r="AU35" i="1"/>
  <c r="AU55" i="1" s="1"/>
  <c r="AU75" i="1" s="1"/>
  <c r="AU95" i="1" s="1"/>
  <c r="AU115" i="1" s="1"/>
  <c r="AU135" i="1" s="1"/>
  <c r="AU155" i="1" s="1"/>
  <c r="AT144" i="1"/>
  <c r="AT143" i="1"/>
  <c r="AT142" i="1"/>
  <c r="AT141" i="1"/>
  <c r="AT140" i="1"/>
  <c r="AT139" i="1"/>
  <c r="AT138" i="1"/>
  <c r="AT137" i="1"/>
  <c r="AT136" i="1"/>
  <c r="AT124" i="1"/>
  <c r="AT123" i="1"/>
  <c r="AT122" i="1"/>
  <c r="AT121" i="1"/>
  <c r="AT120" i="1"/>
  <c r="AT119" i="1"/>
  <c r="AT118" i="1"/>
  <c r="AT117" i="1"/>
  <c r="AT116" i="1"/>
  <c r="AD104" i="1"/>
  <c r="AD103" i="1"/>
  <c r="AT103" i="1" s="1"/>
  <c r="AD102" i="1"/>
  <c r="AD101" i="1"/>
  <c r="AD100" i="1"/>
  <c r="AD99" i="1"/>
  <c r="AD98" i="1"/>
  <c r="AT97" i="1"/>
  <c r="AD96" i="1"/>
  <c r="AD84" i="1"/>
  <c r="AD83" i="1"/>
  <c r="AD82" i="1"/>
  <c r="AD81" i="1"/>
  <c r="AD80" i="1"/>
  <c r="AD79" i="1"/>
  <c r="AD78" i="1"/>
  <c r="AD77" i="1"/>
  <c r="AD76" i="1"/>
  <c r="AD64" i="1"/>
  <c r="AD63" i="1"/>
  <c r="AD62" i="1"/>
  <c r="AD61" i="1"/>
  <c r="AD60" i="1"/>
  <c r="AD59" i="1"/>
  <c r="AD58" i="1"/>
  <c r="AD57" i="1"/>
  <c r="AD56" i="1"/>
  <c r="AT44" i="1"/>
  <c r="AT43" i="1"/>
  <c r="AT42" i="1"/>
  <c r="AT41" i="1"/>
  <c r="AT40" i="1"/>
  <c r="AT39" i="1"/>
  <c r="AT38" i="1"/>
  <c r="AT37" i="1"/>
  <c r="AT36" i="1"/>
  <c r="AU34" i="1"/>
  <c r="AU54" i="1" s="1"/>
  <c r="AU33" i="1"/>
  <c r="AU53" i="1" s="1"/>
  <c r="AU32" i="1"/>
  <c r="AU52" i="1" s="1"/>
  <c r="AU31" i="1"/>
  <c r="AU51" i="1" s="1"/>
  <c r="AU30" i="1"/>
  <c r="AU50" i="1" s="1"/>
  <c r="AU29" i="1"/>
  <c r="AU49" i="1" s="1"/>
  <c r="AU28" i="1"/>
  <c r="AU48" i="1" s="1"/>
  <c r="AU27" i="1"/>
  <c r="AU47" i="1" s="1"/>
  <c r="AU67" i="1" s="1"/>
  <c r="AU26" i="1"/>
  <c r="AU46" i="1" s="1"/>
  <c r="AU66" i="1" s="1"/>
  <c r="AU25" i="1"/>
  <c r="AU45" i="1" s="1"/>
  <c r="AU65" i="1" s="1"/>
  <c r="AC25" i="1"/>
  <c r="AU176" i="1" l="1"/>
  <c r="AU175" i="1"/>
  <c r="AT76" i="1"/>
  <c r="AT78" i="1"/>
  <c r="AT80" i="1"/>
  <c r="AT82" i="1"/>
  <c r="AT56" i="1"/>
  <c r="AT58" i="1"/>
  <c r="AT60" i="1"/>
  <c r="AT62" i="1"/>
  <c r="AT96" i="1"/>
  <c r="AT98" i="1"/>
  <c r="AT100" i="1"/>
  <c r="AT102" i="1"/>
  <c r="AT57" i="1"/>
  <c r="AT59" i="1"/>
  <c r="AT61" i="1"/>
  <c r="AT63" i="1"/>
  <c r="AT77" i="1"/>
  <c r="AT79" i="1"/>
  <c r="AT81" i="1"/>
  <c r="AT83" i="1"/>
  <c r="AT99" i="1"/>
  <c r="AT101" i="1"/>
  <c r="AT64" i="1"/>
  <c r="AT84" i="1"/>
  <c r="AT104" i="1"/>
  <c r="AU70" i="1"/>
  <c r="AU90" i="1" s="1"/>
  <c r="AU110" i="1" s="1"/>
  <c r="AU130" i="1" s="1"/>
  <c r="AU150" i="1" s="1"/>
  <c r="AU87" i="1"/>
  <c r="AU107" i="1" s="1"/>
  <c r="AU127" i="1" s="1"/>
  <c r="AU147" i="1" s="1"/>
  <c r="AU73" i="1"/>
  <c r="AU93" i="1" s="1"/>
  <c r="AU113" i="1" s="1"/>
  <c r="AU133" i="1" s="1"/>
  <c r="AU153" i="1" s="1"/>
  <c r="AU69" i="1"/>
  <c r="AU89" i="1" s="1"/>
  <c r="AU109" i="1" s="1"/>
  <c r="AU129" i="1" s="1"/>
  <c r="AU149" i="1" s="1"/>
  <c r="AU71" i="1"/>
  <c r="AU91" i="1" s="1"/>
  <c r="AU111" i="1" s="1"/>
  <c r="AU131" i="1" s="1"/>
  <c r="AU151" i="1" s="1"/>
  <c r="AU68" i="1"/>
  <c r="AU88" i="1" s="1"/>
  <c r="AU108" i="1" s="1"/>
  <c r="AU128" i="1" s="1"/>
  <c r="AU148" i="1" s="1"/>
  <c r="AU72" i="1"/>
  <c r="AU92" i="1" s="1"/>
  <c r="AU112" i="1" s="1"/>
  <c r="AU132" i="1" s="1"/>
  <c r="AU152" i="1" s="1"/>
  <c r="AU74" i="1"/>
  <c r="AU94" i="1" s="1"/>
  <c r="AU114" i="1" s="1"/>
  <c r="AU134" i="1" s="1"/>
  <c r="AU154" i="1" s="1"/>
  <c r="AU86" i="1"/>
  <c r="AU106" i="1" s="1"/>
  <c r="AU126" i="1" s="1"/>
  <c r="AU146" i="1" s="1"/>
  <c r="AU85" i="1"/>
  <c r="AU105" i="1" s="1"/>
  <c r="AU125" i="1" s="1"/>
  <c r="AF4" i="1"/>
  <c r="AF5" i="1" s="1"/>
  <c r="AF6" i="1" s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U196" i="1" l="1"/>
  <c r="AU195" i="1"/>
  <c r="AU174" i="1"/>
  <c r="AU173" i="1"/>
  <c r="AU172" i="1"/>
  <c r="AU171" i="1"/>
  <c r="AU170" i="1"/>
  <c r="AU169" i="1"/>
  <c r="AU168" i="1"/>
  <c r="AU167" i="1"/>
  <c r="AU166" i="1"/>
  <c r="AU145" i="1"/>
  <c r="AU165" i="1" s="1"/>
  <c r="B146" i="35"/>
  <c r="B145" i="35"/>
  <c r="B144" i="35"/>
  <c r="B143" i="35"/>
  <c r="B142" i="35"/>
  <c r="B141" i="35"/>
  <c r="B140" i="35"/>
  <c r="B139" i="35"/>
  <c r="B138" i="35"/>
  <c r="B126" i="35"/>
  <c r="B125" i="35"/>
  <c r="B124" i="35"/>
  <c r="B123" i="35"/>
  <c r="B122" i="35"/>
  <c r="B121" i="35"/>
  <c r="B120" i="35"/>
  <c r="B119" i="35"/>
  <c r="B118" i="35"/>
  <c r="B106" i="35"/>
  <c r="B105" i="35"/>
  <c r="B104" i="35"/>
  <c r="B103" i="35"/>
  <c r="B102" i="35"/>
  <c r="B101" i="35"/>
  <c r="B100" i="35"/>
  <c r="B99" i="35"/>
  <c r="B98" i="35"/>
  <c r="B86" i="35"/>
  <c r="B85" i="35"/>
  <c r="B84" i="35"/>
  <c r="B83" i="35"/>
  <c r="B82" i="35"/>
  <c r="B81" i="35"/>
  <c r="B80" i="35"/>
  <c r="B79" i="35"/>
  <c r="B78" i="35"/>
  <c r="B66" i="35"/>
  <c r="B65" i="35"/>
  <c r="B64" i="35"/>
  <c r="B63" i="35"/>
  <c r="B62" i="35"/>
  <c r="B61" i="35"/>
  <c r="B60" i="35"/>
  <c r="B59" i="35"/>
  <c r="B58" i="35"/>
  <c r="B46" i="35"/>
  <c r="B45" i="35"/>
  <c r="B44" i="35"/>
  <c r="B43" i="35"/>
  <c r="B42" i="35"/>
  <c r="B41" i="35"/>
  <c r="B40" i="35"/>
  <c r="B39" i="35"/>
  <c r="B38" i="35"/>
  <c r="AU216" i="1" l="1"/>
  <c r="AU215" i="1"/>
  <c r="AU194" i="1"/>
  <c r="AU193" i="1"/>
  <c r="AU192" i="1"/>
  <c r="AU191" i="1"/>
  <c r="AU190" i="1"/>
  <c r="AU189" i="1"/>
  <c r="AU188" i="1"/>
  <c r="AU187" i="1"/>
  <c r="AU186" i="1"/>
  <c r="AU185" i="1"/>
  <c r="D128" i="16"/>
  <c r="N133" i="58" l="1"/>
  <c r="N133" i="1"/>
  <c r="AU214" i="1"/>
  <c r="AU213" i="1"/>
  <c r="AU212" i="1"/>
  <c r="AU211" i="1"/>
  <c r="AU210" i="1"/>
  <c r="AU209" i="1"/>
  <c r="AU208" i="1"/>
  <c r="AU207" i="1"/>
  <c r="AU206" i="1"/>
  <c r="AU205" i="1"/>
  <c r="C6" i="16"/>
  <c r="H6" i="16" s="1"/>
  <c r="AE33" i="58" l="1"/>
  <c r="AQ33" i="58" s="1"/>
  <c r="Z133" i="58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D294" i="16"/>
  <c r="D295" i="16"/>
  <c r="D296" i="16"/>
  <c r="D293" i="16"/>
  <c r="D279" i="16"/>
  <c r="D280" i="16"/>
  <c r="D281" i="16"/>
  <c r="D278" i="16"/>
  <c r="D264" i="16"/>
  <c r="D265" i="16"/>
  <c r="D266" i="16"/>
  <c r="D263" i="16"/>
  <c r="D249" i="16"/>
  <c r="D250" i="16"/>
  <c r="D251" i="16"/>
  <c r="D248" i="16"/>
  <c r="I138" i="16"/>
  <c r="D258" i="16" s="1"/>
  <c r="D234" i="16"/>
  <c r="D235" i="16"/>
  <c r="D236" i="16"/>
  <c r="D233" i="16"/>
  <c r="D219" i="16"/>
  <c r="D220" i="16"/>
  <c r="D221" i="16"/>
  <c r="D218" i="16"/>
  <c r="D204" i="16"/>
  <c r="D205" i="16"/>
  <c r="D206" i="16"/>
  <c r="D203" i="16"/>
  <c r="D189" i="16"/>
  <c r="D190" i="16"/>
  <c r="D191" i="16"/>
  <c r="D188" i="16"/>
  <c r="D174" i="16"/>
  <c r="D175" i="16"/>
  <c r="D176" i="16"/>
  <c r="D173" i="16"/>
  <c r="D159" i="16"/>
  <c r="D160" i="16"/>
  <c r="D161" i="16"/>
  <c r="D158" i="16"/>
  <c r="K138" i="16"/>
  <c r="D273" i="16" s="1"/>
  <c r="D144" i="16"/>
  <c r="D145" i="16"/>
  <c r="D146" i="16"/>
  <c r="D143" i="16"/>
  <c r="D129" i="16"/>
  <c r="D130" i="16"/>
  <c r="D131" i="16"/>
  <c r="D114" i="16"/>
  <c r="D115" i="16"/>
  <c r="D116" i="16"/>
  <c r="D113" i="16"/>
  <c r="D99" i="16"/>
  <c r="D100" i="16"/>
  <c r="D101" i="16"/>
  <c r="D84" i="16"/>
  <c r="D85" i="16"/>
  <c r="D86" i="16"/>
  <c r="D83" i="16"/>
  <c r="D69" i="16"/>
  <c r="D70" i="16"/>
  <c r="D71" i="16"/>
  <c r="D68" i="16"/>
  <c r="D54" i="16"/>
  <c r="D55" i="16"/>
  <c r="D56" i="16"/>
  <c r="D53" i="16"/>
  <c r="I18" i="16"/>
  <c r="D38" i="16"/>
  <c r="D39" i="16"/>
  <c r="D40" i="16"/>
  <c r="D41" i="16"/>
  <c r="K153" i="16"/>
  <c r="D303" i="16" s="1"/>
  <c r="I153" i="16"/>
  <c r="D288" i="16" s="1"/>
  <c r="D24" i="16"/>
  <c r="D25" i="16"/>
  <c r="D26" i="16"/>
  <c r="D23" i="16"/>
  <c r="D9" i="16"/>
  <c r="D10" i="16"/>
  <c r="D11" i="16"/>
  <c r="H111" i="16"/>
  <c r="H98" i="16"/>
  <c r="H96" i="16"/>
  <c r="I141" i="16"/>
  <c r="I126" i="16"/>
  <c r="K123" i="16"/>
  <c r="D243" i="16" s="1"/>
  <c r="I123" i="16"/>
  <c r="D228" i="16" s="1"/>
  <c r="I111" i="16"/>
  <c r="K108" i="16"/>
  <c r="D213" i="16" s="1"/>
  <c r="I108" i="16"/>
  <c r="D198" i="16" s="1"/>
  <c r="I96" i="16"/>
  <c r="K93" i="16"/>
  <c r="I93" i="16"/>
  <c r="I81" i="16"/>
  <c r="C171" i="16"/>
  <c r="C172" i="16"/>
  <c r="C186" i="16"/>
  <c r="C187" i="16"/>
  <c r="H97" i="16" s="1"/>
  <c r="C188" i="16"/>
  <c r="C201" i="16"/>
  <c r="N96" i="16" s="1"/>
  <c r="C202" i="16"/>
  <c r="N97" i="16" s="1"/>
  <c r="C203" i="16"/>
  <c r="N98" i="16" s="1"/>
  <c r="C204" i="16"/>
  <c r="C205" i="16"/>
  <c r="C206" i="16"/>
  <c r="C216" i="16"/>
  <c r="C217" i="16"/>
  <c r="H112" i="16" s="1"/>
  <c r="C218" i="16"/>
  <c r="H113" i="16" s="1"/>
  <c r="C219" i="16"/>
  <c r="C220" i="16"/>
  <c r="C221" i="16"/>
  <c r="C231" i="16"/>
  <c r="N111" i="16" s="1"/>
  <c r="C232" i="16"/>
  <c r="N112" i="16" s="1"/>
  <c r="C233" i="16"/>
  <c r="N113" i="16" s="1"/>
  <c r="C234" i="16"/>
  <c r="C235" i="16"/>
  <c r="C236" i="16"/>
  <c r="C246" i="16"/>
  <c r="H126" i="16" s="1"/>
  <c r="C247" i="16"/>
  <c r="H127" i="16" s="1"/>
  <c r="C248" i="16"/>
  <c r="H128" i="16" s="1"/>
  <c r="C249" i="16"/>
  <c r="C250" i="16"/>
  <c r="C251" i="16"/>
  <c r="C261" i="16"/>
  <c r="N126" i="16" s="1"/>
  <c r="C262" i="16"/>
  <c r="N127" i="16" s="1"/>
  <c r="C263" i="16"/>
  <c r="N128" i="16" s="1"/>
  <c r="C264" i="16"/>
  <c r="C265" i="16"/>
  <c r="C266" i="16"/>
  <c r="C276" i="16"/>
  <c r="H141" i="16" s="1"/>
  <c r="C277" i="16"/>
  <c r="H142" i="16" s="1"/>
  <c r="C278" i="16"/>
  <c r="H143" i="16" s="1"/>
  <c r="C279" i="16"/>
  <c r="C280" i="16"/>
  <c r="C281" i="16"/>
  <c r="C291" i="16"/>
  <c r="N141" i="16" s="1"/>
  <c r="C292" i="16"/>
  <c r="N142" i="16" s="1"/>
  <c r="C293" i="16"/>
  <c r="N143" i="16" s="1"/>
  <c r="C294" i="16"/>
  <c r="C295" i="16"/>
  <c r="C296" i="16"/>
  <c r="C156" i="16"/>
  <c r="C157" i="16"/>
  <c r="I66" i="16"/>
  <c r="I51" i="16"/>
  <c r="I36" i="16"/>
  <c r="I21" i="16"/>
  <c r="I6" i="16"/>
  <c r="C142" i="16"/>
  <c r="C141" i="16"/>
  <c r="C127" i="16"/>
  <c r="C126" i="16"/>
  <c r="C112" i="16"/>
  <c r="C111" i="16"/>
  <c r="C97" i="16"/>
  <c r="C96" i="16"/>
  <c r="N81" i="16" s="1"/>
  <c r="C82" i="16"/>
  <c r="N37" i="16" s="1"/>
  <c r="C81" i="16"/>
  <c r="K78" i="16"/>
  <c r="I78" i="16"/>
  <c r="C67" i="16"/>
  <c r="C66" i="16"/>
  <c r="H66" i="16" s="1"/>
  <c r="K63" i="16"/>
  <c r="I63" i="16"/>
  <c r="C52" i="16"/>
  <c r="C51" i="16"/>
  <c r="H51" i="16" s="1"/>
  <c r="K48" i="16"/>
  <c r="I48" i="16"/>
  <c r="C37" i="16"/>
  <c r="C36" i="16"/>
  <c r="H36" i="16" s="1"/>
  <c r="K33" i="16"/>
  <c r="I33" i="16"/>
  <c r="C22" i="16"/>
  <c r="C21" i="16"/>
  <c r="H21" i="16" s="1"/>
  <c r="K18" i="16"/>
  <c r="C7" i="16"/>
  <c r="H7" i="16" s="1"/>
  <c r="A6" i="16"/>
  <c r="N6" i="16" l="1"/>
  <c r="N21" i="16"/>
  <c r="N36" i="16"/>
  <c r="N51" i="16"/>
  <c r="N66" i="16"/>
  <c r="H81" i="16"/>
  <c r="N7" i="1"/>
  <c r="Z7" i="1" s="1"/>
  <c r="N7" i="58"/>
  <c r="N21" i="1"/>
  <c r="N21" i="58"/>
  <c r="N23" i="1"/>
  <c r="Z23" i="1" s="1"/>
  <c r="N23" i="58"/>
  <c r="N40" i="58"/>
  <c r="N40" i="1"/>
  <c r="Z40" i="1" s="1"/>
  <c r="N38" i="58"/>
  <c r="N38" i="1"/>
  <c r="Z38" i="1" s="1"/>
  <c r="N56" i="58"/>
  <c r="N56" i="1"/>
  <c r="AE88" i="1" s="1"/>
  <c r="AQ88" i="1" s="1"/>
  <c r="N54" i="58"/>
  <c r="N54" i="1"/>
  <c r="Z54" i="1" s="1"/>
  <c r="N72" i="58"/>
  <c r="N72" i="1"/>
  <c r="Z72" i="1" s="1"/>
  <c r="N70" i="58"/>
  <c r="N70" i="1"/>
  <c r="Z70" i="1" s="1"/>
  <c r="N88" i="58"/>
  <c r="N88" i="1"/>
  <c r="Z88" i="1" s="1"/>
  <c r="N86" i="58"/>
  <c r="N86" i="1"/>
  <c r="Z86" i="1" s="1"/>
  <c r="N103" i="58"/>
  <c r="N103" i="1"/>
  <c r="Z103" i="1" s="1"/>
  <c r="N117" i="58"/>
  <c r="N117" i="1"/>
  <c r="AE32" i="1" s="1"/>
  <c r="N119" i="58"/>
  <c r="N119" i="1"/>
  <c r="Z119" i="1" s="1"/>
  <c r="N136" i="58"/>
  <c r="N136" i="1"/>
  <c r="Z136" i="1" s="1"/>
  <c r="N134" i="58"/>
  <c r="N134" i="1"/>
  <c r="Z134" i="1" s="1"/>
  <c r="N152" i="58"/>
  <c r="N152" i="1"/>
  <c r="Z152" i="1" s="1"/>
  <c r="N150" i="58"/>
  <c r="N150" i="1"/>
  <c r="Z150" i="1" s="1"/>
  <c r="N165" i="58"/>
  <c r="N165" i="1"/>
  <c r="AE35" i="1" s="1"/>
  <c r="N167" i="58"/>
  <c r="N167" i="1"/>
  <c r="Z167" i="1" s="1"/>
  <c r="N181" i="1"/>
  <c r="AE36" i="1" s="1"/>
  <c r="N181" i="58"/>
  <c r="N183" i="58"/>
  <c r="N183" i="1"/>
  <c r="Z183" i="1" s="1"/>
  <c r="X206" i="58"/>
  <c r="AO217" i="58" s="1"/>
  <c r="V206" i="58"/>
  <c r="AM217" i="58" s="1"/>
  <c r="T206" i="58"/>
  <c r="AK217" i="58" s="1"/>
  <c r="R206" i="58"/>
  <c r="AI217" i="58" s="1"/>
  <c r="P206" i="58"/>
  <c r="AG217" i="58" s="1"/>
  <c r="N206" i="58"/>
  <c r="X205" i="58"/>
  <c r="AO197" i="58" s="1"/>
  <c r="V205" i="58"/>
  <c r="AM197" i="58" s="1"/>
  <c r="T205" i="58"/>
  <c r="AK197" i="58" s="1"/>
  <c r="R205" i="58"/>
  <c r="AI197" i="58" s="1"/>
  <c r="P205" i="58"/>
  <c r="AG197" i="58" s="1"/>
  <c r="N205" i="58"/>
  <c r="X204" i="58"/>
  <c r="AO177" i="58" s="1"/>
  <c r="V204" i="58"/>
  <c r="AM177" i="58" s="1"/>
  <c r="T204" i="58"/>
  <c r="AK177" i="58" s="1"/>
  <c r="R204" i="58"/>
  <c r="AI177" i="58" s="1"/>
  <c r="P204" i="58"/>
  <c r="AG177" i="58" s="1"/>
  <c r="N204" i="58"/>
  <c r="X203" i="58"/>
  <c r="AO157" i="58" s="1"/>
  <c r="V203" i="58"/>
  <c r="AM157" i="58" s="1"/>
  <c r="T203" i="58"/>
  <c r="AK157" i="58" s="1"/>
  <c r="R203" i="58"/>
  <c r="AI157" i="58" s="1"/>
  <c r="P203" i="58"/>
  <c r="AG157" i="58" s="1"/>
  <c r="N203" i="58"/>
  <c r="X202" i="58"/>
  <c r="AO137" i="58" s="1"/>
  <c r="V202" i="58"/>
  <c r="AM137" i="58" s="1"/>
  <c r="T202" i="58"/>
  <c r="AK137" i="58" s="1"/>
  <c r="R202" i="58"/>
  <c r="AI137" i="58" s="1"/>
  <c r="P202" i="58"/>
  <c r="AG137" i="58" s="1"/>
  <c r="N202" i="58"/>
  <c r="X201" i="58"/>
  <c r="AO117" i="58" s="1"/>
  <c r="V201" i="58"/>
  <c r="AM117" i="58" s="1"/>
  <c r="T201" i="58"/>
  <c r="AK117" i="58" s="1"/>
  <c r="R201" i="58"/>
  <c r="AI117" i="58" s="1"/>
  <c r="P201" i="58"/>
  <c r="AG117" i="58" s="1"/>
  <c r="N201" i="58"/>
  <c r="X200" i="58"/>
  <c r="AO97" i="58" s="1"/>
  <c r="V200" i="58"/>
  <c r="AM97" i="58" s="1"/>
  <c r="T200" i="58"/>
  <c r="AK97" i="58" s="1"/>
  <c r="R200" i="58"/>
  <c r="AI97" i="58" s="1"/>
  <c r="P200" i="58"/>
  <c r="AG97" i="58" s="1"/>
  <c r="N200" i="58"/>
  <c r="X199" i="58"/>
  <c r="AO77" i="58" s="1"/>
  <c r="V199" i="58"/>
  <c r="AM77" i="58" s="1"/>
  <c r="T199" i="58"/>
  <c r="AK77" i="58" s="1"/>
  <c r="R199" i="58"/>
  <c r="AI77" i="58" s="1"/>
  <c r="P199" i="58"/>
  <c r="AG77" i="58" s="1"/>
  <c r="N199" i="58"/>
  <c r="W206" i="58"/>
  <c r="AN217" i="58" s="1"/>
  <c r="U206" i="58"/>
  <c r="AL217" i="58" s="1"/>
  <c r="S206" i="58"/>
  <c r="AJ217" i="58" s="1"/>
  <c r="Q206" i="58"/>
  <c r="AH217" i="58" s="1"/>
  <c r="O206" i="58"/>
  <c r="AF217" i="58" s="1"/>
  <c r="W205" i="58"/>
  <c r="AN197" i="58" s="1"/>
  <c r="U205" i="58"/>
  <c r="AL197" i="58" s="1"/>
  <c r="S205" i="58"/>
  <c r="AJ197" i="58" s="1"/>
  <c r="Q205" i="58"/>
  <c r="AH197" i="58" s="1"/>
  <c r="O205" i="58"/>
  <c r="AF197" i="58" s="1"/>
  <c r="W204" i="58"/>
  <c r="AN177" i="58" s="1"/>
  <c r="U204" i="58"/>
  <c r="AL177" i="58" s="1"/>
  <c r="S204" i="58"/>
  <c r="AJ177" i="58" s="1"/>
  <c r="Q204" i="58"/>
  <c r="AH177" i="58" s="1"/>
  <c r="O204" i="58"/>
  <c r="AF177" i="58" s="1"/>
  <c r="W203" i="58"/>
  <c r="AN157" i="58" s="1"/>
  <c r="U203" i="58"/>
  <c r="AL157" i="58" s="1"/>
  <c r="S203" i="58"/>
  <c r="AJ157" i="58" s="1"/>
  <c r="Q203" i="58"/>
  <c r="AH157" i="58" s="1"/>
  <c r="O203" i="58"/>
  <c r="AF157" i="58" s="1"/>
  <c r="W202" i="58"/>
  <c r="AN137" i="58" s="1"/>
  <c r="U202" i="58"/>
  <c r="AL137" i="58" s="1"/>
  <c r="S202" i="58"/>
  <c r="AJ137" i="58" s="1"/>
  <c r="Q202" i="58"/>
  <c r="AH137" i="58" s="1"/>
  <c r="O202" i="58"/>
  <c r="AF137" i="58" s="1"/>
  <c r="W201" i="58"/>
  <c r="AN117" i="58" s="1"/>
  <c r="U201" i="58"/>
  <c r="AL117" i="58" s="1"/>
  <c r="S201" i="58"/>
  <c r="AJ117" i="58" s="1"/>
  <c r="Q201" i="58"/>
  <c r="AH117" i="58" s="1"/>
  <c r="O201" i="58"/>
  <c r="AF117" i="58" s="1"/>
  <c r="W200" i="58"/>
  <c r="AN97" i="58" s="1"/>
  <c r="U200" i="58"/>
  <c r="AL97" i="58" s="1"/>
  <c r="S200" i="58"/>
  <c r="AJ97" i="58" s="1"/>
  <c r="Q200" i="58"/>
  <c r="AH97" i="58" s="1"/>
  <c r="O200" i="58"/>
  <c r="AF97" i="58" s="1"/>
  <c r="W199" i="58"/>
  <c r="AN77" i="58" s="1"/>
  <c r="U199" i="58"/>
  <c r="AL77" i="58" s="1"/>
  <c r="S199" i="58"/>
  <c r="AJ77" i="58" s="1"/>
  <c r="Q199" i="58"/>
  <c r="AH77" i="58" s="1"/>
  <c r="O199" i="58"/>
  <c r="AF77" i="58" s="1"/>
  <c r="W198" i="58"/>
  <c r="AN57" i="58" s="1"/>
  <c r="U198" i="58"/>
  <c r="AL57" i="58" s="1"/>
  <c r="S198" i="58"/>
  <c r="AJ57" i="58" s="1"/>
  <c r="Q198" i="58"/>
  <c r="AH57" i="58" s="1"/>
  <c r="O198" i="58"/>
  <c r="AF57" i="58" s="1"/>
  <c r="W197" i="58"/>
  <c r="U197" i="58"/>
  <c r="S197" i="58"/>
  <c r="Q197" i="58"/>
  <c r="O197" i="58"/>
  <c r="X198" i="58"/>
  <c r="AO57" i="58" s="1"/>
  <c r="V198" i="58"/>
  <c r="AM57" i="58" s="1"/>
  <c r="T198" i="58"/>
  <c r="AK57" i="58" s="1"/>
  <c r="R198" i="58"/>
  <c r="AI57" i="58" s="1"/>
  <c r="P198" i="58"/>
  <c r="AG57" i="58" s="1"/>
  <c r="N198" i="58"/>
  <c r="X197" i="58"/>
  <c r="V197" i="58"/>
  <c r="T197" i="58"/>
  <c r="R197" i="58"/>
  <c r="P197" i="58"/>
  <c r="N197" i="58"/>
  <c r="W222" i="58"/>
  <c r="AN218" i="58" s="1"/>
  <c r="U222" i="58"/>
  <c r="AL218" i="58" s="1"/>
  <c r="S222" i="58"/>
  <c r="AJ218" i="58" s="1"/>
  <c r="Q222" i="58"/>
  <c r="AH218" i="58" s="1"/>
  <c r="O222" i="58"/>
  <c r="AF218" i="58" s="1"/>
  <c r="W221" i="58"/>
  <c r="AN198" i="58" s="1"/>
  <c r="U221" i="58"/>
  <c r="AL198" i="58" s="1"/>
  <c r="S221" i="58"/>
  <c r="AJ198" i="58" s="1"/>
  <c r="Q221" i="58"/>
  <c r="AH198" i="58" s="1"/>
  <c r="O221" i="58"/>
  <c r="AF198" i="58" s="1"/>
  <c r="W220" i="58"/>
  <c r="AN178" i="58" s="1"/>
  <c r="U220" i="58"/>
  <c r="AL178" i="58" s="1"/>
  <c r="S220" i="58"/>
  <c r="AJ178" i="58" s="1"/>
  <c r="Q220" i="58"/>
  <c r="AH178" i="58" s="1"/>
  <c r="O220" i="58"/>
  <c r="AF178" i="58" s="1"/>
  <c r="W219" i="58"/>
  <c r="AN158" i="58" s="1"/>
  <c r="U219" i="58"/>
  <c r="AL158" i="58" s="1"/>
  <c r="S219" i="58"/>
  <c r="AJ158" i="58" s="1"/>
  <c r="Q219" i="58"/>
  <c r="AH158" i="58" s="1"/>
  <c r="O219" i="58"/>
  <c r="AF158" i="58" s="1"/>
  <c r="W218" i="58"/>
  <c r="AN138" i="58" s="1"/>
  <c r="U218" i="58"/>
  <c r="AL138" i="58" s="1"/>
  <c r="S218" i="58"/>
  <c r="AJ138" i="58" s="1"/>
  <c r="Q218" i="58"/>
  <c r="AH138" i="58" s="1"/>
  <c r="O218" i="58"/>
  <c r="AF138" i="58" s="1"/>
  <c r="X217" i="58"/>
  <c r="AO118" i="58" s="1"/>
  <c r="V217" i="58"/>
  <c r="AM118" i="58" s="1"/>
  <c r="T217" i="58"/>
  <c r="AK118" i="58" s="1"/>
  <c r="R217" i="58"/>
  <c r="AI118" i="58" s="1"/>
  <c r="P217" i="58"/>
  <c r="AG118" i="58" s="1"/>
  <c r="N217" i="58"/>
  <c r="W216" i="58"/>
  <c r="AN98" i="58" s="1"/>
  <c r="U216" i="58"/>
  <c r="AL98" i="58" s="1"/>
  <c r="S216" i="58"/>
  <c r="AJ98" i="58" s="1"/>
  <c r="Q216" i="58"/>
  <c r="AH98" i="58" s="1"/>
  <c r="O216" i="58"/>
  <c r="AF98" i="58" s="1"/>
  <c r="W215" i="58"/>
  <c r="AN78" i="58" s="1"/>
  <c r="U215" i="58"/>
  <c r="AL78" i="58" s="1"/>
  <c r="S215" i="58"/>
  <c r="AJ78" i="58" s="1"/>
  <c r="Q215" i="58"/>
  <c r="AH78" i="58" s="1"/>
  <c r="O215" i="58"/>
  <c r="AF78" i="58" s="1"/>
  <c r="W214" i="58"/>
  <c r="AN58" i="58" s="1"/>
  <c r="U214" i="58"/>
  <c r="AL58" i="58" s="1"/>
  <c r="S214" i="58"/>
  <c r="AJ58" i="58" s="1"/>
  <c r="Q214" i="58"/>
  <c r="AH58" i="58" s="1"/>
  <c r="O214" i="58"/>
  <c r="AF58" i="58" s="1"/>
  <c r="W213" i="58"/>
  <c r="U213" i="58"/>
  <c r="S213" i="58"/>
  <c r="Q213" i="58"/>
  <c r="O213" i="58"/>
  <c r="X222" i="58"/>
  <c r="AO218" i="58" s="1"/>
  <c r="V222" i="58"/>
  <c r="AM218" i="58" s="1"/>
  <c r="T222" i="58"/>
  <c r="AK218" i="58" s="1"/>
  <c r="R222" i="58"/>
  <c r="AI218" i="58" s="1"/>
  <c r="P222" i="58"/>
  <c r="AG218" i="58" s="1"/>
  <c r="N222" i="58"/>
  <c r="X221" i="58"/>
  <c r="AO198" i="58" s="1"/>
  <c r="V221" i="58"/>
  <c r="AM198" i="58" s="1"/>
  <c r="T221" i="58"/>
  <c r="AK198" i="58" s="1"/>
  <c r="R221" i="58"/>
  <c r="AI198" i="58" s="1"/>
  <c r="P221" i="58"/>
  <c r="AG198" i="58" s="1"/>
  <c r="N221" i="58"/>
  <c r="X220" i="58"/>
  <c r="AO178" i="58" s="1"/>
  <c r="V220" i="58"/>
  <c r="AM178" i="58" s="1"/>
  <c r="T220" i="58"/>
  <c r="AK178" i="58" s="1"/>
  <c r="R220" i="58"/>
  <c r="AI178" i="58" s="1"/>
  <c r="P220" i="58"/>
  <c r="AG178" i="58" s="1"/>
  <c r="N220" i="58"/>
  <c r="X219" i="58"/>
  <c r="AO158" i="58" s="1"/>
  <c r="V219" i="58"/>
  <c r="AM158" i="58" s="1"/>
  <c r="T219" i="58"/>
  <c r="AK158" i="58" s="1"/>
  <c r="R219" i="58"/>
  <c r="AI158" i="58" s="1"/>
  <c r="P219" i="58"/>
  <c r="AG158" i="58" s="1"/>
  <c r="N219" i="58"/>
  <c r="X218" i="58"/>
  <c r="AO138" i="58" s="1"/>
  <c r="V218" i="58"/>
  <c r="AM138" i="58" s="1"/>
  <c r="T218" i="58"/>
  <c r="AK138" i="58" s="1"/>
  <c r="R218" i="58"/>
  <c r="AI138" i="58" s="1"/>
  <c r="P218" i="58"/>
  <c r="AG138" i="58" s="1"/>
  <c r="N218" i="58"/>
  <c r="W217" i="58"/>
  <c r="AN118" i="58" s="1"/>
  <c r="U217" i="58"/>
  <c r="AL118" i="58" s="1"/>
  <c r="S217" i="58"/>
  <c r="AJ118" i="58" s="1"/>
  <c r="Q217" i="58"/>
  <c r="AH118" i="58" s="1"/>
  <c r="O217" i="58"/>
  <c r="AF118" i="58" s="1"/>
  <c r="X216" i="58"/>
  <c r="AO98" i="58" s="1"/>
  <c r="V216" i="58"/>
  <c r="AM98" i="58" s="1"/>
  <c r="T216" i="58"/>
  <c r="AK98" i="58" s="1"/>
  <c r="R216" i="58"/>
  <c r="AI98" i="58" s="1"/>
  <c r="P216" i="58"/>
  <c r="AG98" i="58" s="1"/>
  <c r="N216" i="58"/>
  <c r="X215" i="58"/>
  <c r="AO78" i="58" s="1"/>
  <c r="V215" i="58"/>
  <c r="AM78" i="58" s="1"/>
  <c r="T215" i="58"/>
  <c r="AK78" i="58" s="1"/>
  <c r="R215" i="58"/>
  <c r="AI78" i="58" s="1"/>
  <c r="P215" i="58"/>
  <c r="AG78" i="58" s="1"/>
  <c r="N215" i="58"/>
  <c r="X214" i="58"/>
  <c r="AO58" i="58" s="1"/>
  <c r="V214" i="58"/>
  <c r="AM58" i="58" s="1"/>
  <c r="T214" i="58"/>
  <c r="AK58" i="58" s="1"/>
  <c r="R214" i="58"/>
  <c r="AI58" i="58" s="1"/>
  <c r="P214" i="58"/>
  <c r="AG58" i="58" s="1"/>
  <c r="N214" i="58"/>
  <c r="X213" i="58"/>
  <c r="V213" i="58"/>
  <c r="T213" i="58"/>
  <c r="R213" i="58"/>
  <c r="P213" i="58"/>
  <c r="N213" i="58"/>
  <c r="X238" i="58"/>
  <c r="AO219" i="58" s="1"/>
  <c r="V238" i="58"/>
  <c r="AM219" i="58" s="1"/>
  <c r="T238" i="58"/>
  <c r="AK219" i="58" s="1"/>
  <c r="R238" i="58"/>
  <c r="AI219" i="58" s="1"/>
  <c r="P238" i="58"/>
  <c r="AG219" i="58" s="1"/>
  <c r="N238" i="58"/>
  <c r="W237" i="58"/>
  <c r="AN199" i="58" s="1"/>
  <c r="U237" i="58"/>
  <c r="AL199" i="58" s="1"/>
  <c r="S237" i="58"/>
  <c r="AJ199" i="58" s="1"/>
  <c r="Q237" i="58"/>
  <c r="AH199" i="58" s="1"/>
  <c r="O237" i="58"/>
  <c r="AF199" i="58" s="1"/>
  <c r="X236" i="58"/>
  <c r="AO179" i="58" s="1"/>
  <c r="V236" i="58"/>
  <c r="AM179" i="58" s="1"/>
  <c r="T236" i="58"/>
  <c r="AK179" i="58" s="1"/>
  <c r="R236" i="58"/>
  <c r="AI179" i="58" s="1"/>
  <c r="P236" i="58"/>
  <c r="AG179" i="58" s="1"/>
  <c r="N236" i="58"/>
  <c r="W235" i="58"/>
  <c r="AN159" i="58" s="1"/>
  <c r="U235" i="58"/>
  <c r="AL159" i="58" s="1"/>
  <c r="S235" i="58"/>
  <c r="AJ159" i="58" s="1"/>
  <c r="Q235" i="58"/>
  <c r="AH159" i="58" s="1"/>
  <c r="O235" i="58"/>
  <c r="AF159" i="58" s="1"/>
  <c r="X234" i="58"/>
  <c r="AO139" i="58" s="1"/>
  <c r="V234" i="58"/>
  <c r="AM139" i="58" s="1"/>
  <c r="T234" i="58"/>
  <c r="AK139" i="58" s="1"/>
  <c r="R234" i="58"/>
  <c r="AI139" i="58" s="1"/>
  <c r="P234" i="58"/>
  <c r="AG139" i="58" s="1"/>
  <c r="N234" i="58"/>
  <c r="W233" i="58"/>
  <c r="AN119" i="58" s="1"/>
  <c r="U233" i="58"/>
  <c r="AL119" i="58" s="1"/>
  <c r="S233" i="58"/>
  <c r="AJ119" i="58" s="1"/>
  <c r="Q233" i="58"/>
  <c r="AH119" i="58" s="1"/>
  <c r="O233" i="58"/>
  <c r="AF119" i="58" s="1"/>
  <c r="X232" i="58"/>
  <c r="AO99" i="58" s="1"/>
  <c r="V232" i="58"/>
  <c r="AM99" i="58" s="1"/>
  <c r="T232" i="58"/>
  <c r="AK99" i="58" s="1"/>
  <c r="R232" i="58"/>
  <c r="AI99" i="58" s="1"/>
  <c r="P232" i="58"/>
  <c r="AG99" i="58" s="1"/>
  <c r="N232" i="58"/>
  <c r="W231" i="58"/>
  <c r="AN79" i="58" s="1"/>
  <c r="U231" i="58"/>
  <c r="AL79" i="58" s="1"/>
  <c r="S231" i="58"/>
  <c r="AJ79" i="58" s="1"/>
  <c r="Q231" i="58"/>
  <c r="AH79" i="58" s="1"/>
  <c r="O231" i="58"/>
  <c r="AF79" i="58" s="1"/>
  <c r="X230" i="58"/>
  <c r="AO59" i="58" s="1"/>
  <c r="V230" i="58"/>
  <c r="AM59" i="58" s="1"/>
  <c r="T230" i="58"/>
  <c r="AK59" i="58" s="1"/>
  <c r="R230" i="58"/>
  <c r="AI59" i="58" s="1"/>
  <c r="P230" i="58"/>
  <c r="AG59" i="58" s="1"/>
  <c r="N230" i="58"/>
  <c r="W229" i="58"/>
  <c r="U229" i="58"/>
  <c r="S229" i="58"/>
  <c r="Q229" i="58"/>
  <c r="O229" i="58"/>
  <c r="W238" i="58"/>
  <c r="AN219" i="58" s="1"/>
  <c r="U238" i="58"/>
  <c r="AL219" i="58" s="1"/>
  <c r="S238" i="58"/>
  <c r="AJ219" i="58" s="1"/>
  <c r="Q238" i="58"/>
  <c r="AH219" i="58" s="1"/>
  <c r="O238" i="58"/>
  <c r="AF219" i="58" s="1"/>
  <c r="X237" i="58"/>
  <c r="AO199" i="58" s="1"/>
  <c r="V237" i="58"/>
  <c r="AM199" i="58" s="1"/>
  <c r="T237" i="58"/>
  <c r="AK199" i="58" s="1"/>
  <c r="R237" i="58"/>
  <c r="AI199" i="58" s="1"/>
  <c r="P237" i="58"/>
  <c r="AG199" i="58" s="1"/>
  <c r="N237" i="58"/>
  <c r="W236" i="58"/>
  <c r="AN179" i="58" s="1"/>
  <c r="U236" i="58"/>
  <c r="AL179" i="58" s="1"/>
  <c r="S236" i="58"/>
  <c r="AJ179" i="58" s="1"/>
  <c r="Q236" i="58"/>
  <c r="AH179" i="58" s="1"/>
  <c r="O236" i="58"/>
  <c r="AF179" i="58" s="1"/>
  <c r="X235" i="58"/>
  <c r="AO159" i="58" s="1"/>
  <c r="V235" i="58"/>
  <c r="AM159" i="58" s="1"/>
  <c r="T235" i="58"/>
  <c r="AK159" i="58" s="1"/>
  <c r="R235" i="58"/>
  <c r="AI159" i="58" s="1"/>
  <c r="P235" i="58"/>
  <c r="AG159" i="58" s="1"/>
  <c r="N235" i="58"/>
  <c r="W234" i="58"/>
  <c r="AN139" i="58" s="1"/>
  <c r="U234" i="58"/>
  <c r="AL139" i="58" s="1"/>
  <c r="S234" i="58"/>
  <c r="AJ139" i="58" s="1"/>
  <c r="Q234" i="58"/>
  <c r="AH139" i="58" s="1"/>
  <c r="O234" i="58"/>
  <c r="AF139" i="58" s="1"/>
  <c r="X233" i="58"/>
  <c r="AO119" i="58" s="1"/>
  <c r="V233" i="58"/>
  <c r="AM119" i="58" s="1"/>
  <c r="T233" i="58"/>
  <c r="AK119" i="58" s="1"/>
  <c r="R233" i="58"/>
  <c r="AI119" i="58" s="1"/>
  <c r="P233" i="58"/>
  <c r="AG119" i="58" s="1"/>
  <c r="N233" i="58"/>
  <c r="W232" i="58"/>
  <c r="AN99" i="58" s="1"/>
  <c r="U232" i="58"/>
  <c r="AL99" i="58" s="1"/>
  <c r="S232" i="58"/>
  <c r="AJ99" i="58" s="1"/>
  <c r="Q232" i="58"/>
  <c r="AH99" i="58" s="1"/>
  <c r="O232" i="58"/>
  <c r="AF99" i="58" s="1"/>
  <c r="X231" i="58"/>
  <c r="AO79" i="58" s="1"/>
  <c r="V231" i="58"/>
  <c r="AM79" i="58" s="1"/>
  <c r="T231" i="58"/>
  <c r="AK79" i="58" s="1"/>
  <c r="R231" i="58"/>
  <c r="AI79" i="58" s="1"/>
  <c r="P231" i="58"/>
  <c r="AG79" i="58" s="1"/>
  <c r="N231" i="58"/>
  <c r="W230" i="58"/>
  <c r="AN59" i="58" s="1"/>
  <c r="U230" i="58"/>
  <c r="AL59" i="58" s="1"/>
  <c r="S230" i="58"/>
  <c r="AJ59" i="58" s="1"/>
  <c r="Q230" i="58"/>
  <c r="AH59" i="58" s="1"/>
  <c r="O230" i="58"/>
  <c r="AF59" i="58" s="1"/>
  <c r="X229" i="58"/>
  <c r="V229" i="58"/>
  <c r="T229" i="58"/>
  <c r="R229" i="58"/>
  <c r="P229" i="58"/>
  <c r="N229" i="58"/>
  <c r="W254" i="58"/>
  <c r="AN220" i="58" s="1"/>
  <c r="U254" i="58"/>
  <c r="AL220" i="58" s="1"/>
  <c r="S254" i="58"/>
  <c r="AJ220" i="58" s="1"/>
  <c r="Q254" i="58"/>
  <c r="AH220" i="58" s="1"/>
  <c r="O254" i="58"/>
  <c r="AF220" i="58" s="1"/>
  <c r="X253" i="58"/>
  <c r="AO200" i="58" s="1"/>
  <c r="V253" i="58"/>
  <c r="AM200" i="58" s="1"/>
  <c r="T253" i="58"/>
  <c r="AK200" i="58" s="1"/>
  <c r="R253" i="58"/>
  <c r="AI200" i="58" s="1"/>
  <c r="P253" i="58"/>
  <c r="AG200" i="58" s="1"/>
  <c r="N253" i="58"/>
  <c r="W252" i="58"/>
  <c r="AN180" i="58" s="1"/>
  <c r="U252" i="58"/>
  <c r="AL180" i="58" s="1"/>
  <c r="S252" i="58"/>
  <c r="AJ180" i="58" s="1"/>
  <c r="Q252" i="58"/>
  <c r="AH180" i="58" s="1"/>
  <c r="O252" i="58"/>
  <c r="AF180" i="58" s="1"/>
  <c r="X251" i="58"/>
  <c r="AO160" i="58" s="1"/>
  <c r="V251" i="58"/>
  <c r="AM160" i="58" s="1"/>
  <c r="T251" i="58"/>
  <c r="AK160" i="58" s="1"/>
  <c r="R251" i="58"/>
  <c r="AI160" i="58" s="1"/>
  <c r="P251" i="58"/>
  <c r="AG160" i="58" s="1"/>
  <c r="N251" i="58"/>
  <c r="W250" i="58"/>
  <c r="AN140" i="58" s="1"/>
  <c r="U250" i="58"/>
  <c r="AL140" i="58" s="1"/>
  <c r="S250" i="58"/>
  <c r="AJ140" i="58" s="1"/>
  <c r="Q250" i="58"/>
  <c r="AH140" i="58" s="1"/>
  <c r="O250" i="58"/>
  <c r="AF140" i="58" s="1"/>
  <c r="X249" i="58"/>
  <c r="AO120" i="58" s="1"/>
  <c r="V249" i="58"/>
  <c r="AM120" i="58" s="1"/>
  <c r="T249" i="58"/>
  <c r="AK120" i="58" s="1"/>
  <c r="R249" i="58"/>
  <c r="AI120" i="58" s="1"/>
  <c r="P249" i="58"/>
  <c r="AG120" i="58" s="1"/>
  <c r="N249" i="58"/>
  <c r="AE120" i="58" s="1"/>
  <c r="W248" i="58"/>
  <c r="AN100" i="58" s="1"/>
  <c r="U248" i="58"/>
  <c r="AL100" i="58" s="1"/>
  <c r="S248" i="58"/>
  <c r="AJ100" i="58" s="1"/>
  <c r="Q248" i="58"/>
  <c r="AH100" i="58" s="1"/>
  <c r="O248" i="58"/>
  <c r="X247" i="58"/>
  <c r="AO80" i="58" s="1"/>
  <c r="V247" i="58"/>
  <c r="AM80" i="58" s="1"/>
  <c r="T247" i="58"/>
  <c r="AK80" i="58" s="1"/>
  <c r="R247" i="58"/>
  <c r="AI80" i="58" s="1"/>
  <c r="P247" i="58"/>
  <c r="AG80" i="58" s="1"/>
  <c r="N247" i="58"/>
  <c r="AE80" i="58" s="1"/>
  <c r="W246" i="58"/>
  <c r="AN60" i="58" s="1"/>
  <c r="U246" i="58"/>
  <c r="AL60" i="58" s="1"/>
  <c r="S246" i="58"/>
  <c r="AJ60" i="58" s="1"/>
  <c r="Q246" i="58"/>
  <c r="AH60" i="58" s="1"/>
  <c r="O246" i="58"/>
  <c r="X245" i="58"/>
  <c r="V245" i="58"/>
  <c r="T245" i="58"/>
  <c r="R245" i="58"/>
  <c r="P245" i="58"/>
  <c r="N245" i="58"/>
  <c r="X254" i="58"/>
  <c r="AO220" i="58" s="1"/>
  <c r="V254" i="58"/>
  <c r="AM220" i="58" s="1"/>
  <c r="T254" i="58"/>
  <c r="AK220" i="58" s="1"/>
  <c r="R254" i="58"/>
  <c r="AI220" i="58" s="1"/>
  <c r="P254" i="58"/>
  <c r="AG220" i="58" s="1"/>
  <c r="N254" i="58"/>
  <c r="W253" i="58"/>
  <c r="AN200" i="58" s="1"/>
  <c r="U253" i="58"/>
  <c r="AL200" i="58" s="1"/>
  <c r="S253" i="58"/>
  <c r="AJ200" i="58" s="1"/>
  <c r="Q253" i="58"/>
  <c r="AH200" i="58" s="1"/>
  <c r="O253" i="58"/>
  <c r="AF200" i="58" s="1"/>
  <c r="X252" i="58"/>
  <c r="AO180" i="58" s="1"/>
  <c r="V252" i="58"/>
  <c r="AM180" i="58" s="1"/>
  <c r="T252" i="58"/>
  <c r="AK180" i="58" s="1"/>
  <c r="R252" i="58"/>
  <c r="AI180" i="58" s="1"/>
  <c r="P252" i="58"/>
  <c r="AG180" i="58" s="1"/>
  <c r="N252" i="58"/>
  <c r="W251" i="58"/>
  <c r="AN160" i="58" s="1"/>
  <c r="U251" i="58"/>
  <c r="AL160" i="58" s="1"/>
  <c r="S251" i="58"/>
  <c r="AJ160" i="58" s="1"/>
  <c r="Q251" i="58"/>
  <c r="AH160" i="58" s="1"/>
  <c r="O251" i="58"/>
  <c r="AF160" i="58" s="1"/>
  <c r="X250" i="58"/>
  <c r="AO140" i="58" s="1"/>
  <c r="V250" i="58"/>
  <c r="AM140" i="58" s="1"/>
  <c r="T250" i="58"/>
  <c r="AK140" i="58" s="1"/>
  <c r="R250" i="58"/>
  <c r="AI140" i="58" s="1"/>
  <c r="P250" i="58"/>
  <c r="AG140" i="58" s="1"/>
  <c r="N250" i="58"/>
  <c r="W249" i="58"/>
  <c r="AN120" i="58" s="1"/>
  <c r="U249" i="58"/>
  <c r="AL120" i="58" s="1"/>
  <c r="S249" i="58"/>
  <c r="AJ120" i="58" s="1"/>
  <c r="Q249" i="58"/>
  <c r="AH120" i="58" s="1"/>
  <c r="O249" i="58"/>
  <c r="X248" i="58"/>
  <c r="AO100" i="58" s="1"/>
  <c r="V248" i="58"/>
  <c r="AM100" i="58" s="1"/>
  <c r="T248" i="58"/>
  <c r="AK100" i="58" s="1"/>
  <c r="R248" i="58"/>
  <c r="AI100" i="58" s="1"/>
  <c r="P248" i="58"/>
  <c r="AG100" i="58" s="1"/>
  <c r="N248" i="58"/>
  <c r="AE100" i="58" s="1"/>
  <c r="W247" i="58"/>
  <c r="AN80" i="58" s="1"/>
  <c r="U247" i="58"/>
  <c r="AL80" i="58" s="1"/>
  <c r="S247" i="58"/>
  <c r="AJ80" i="58" s="1"/>
  <c r="Q247" i="58"/>
  <c r="AH80" i="58" s="1"/>
  <c r="O247" i="58"/>
  <c r="X246" i="58"/>
  <c r="AO60" i="58" s="1"/>
  <c r="V246" i="58"/>
  <c r="AM60" i="58" s="1"/>
  <c r="T246" i="58"/>
  <c r="AK60" i="58" s="1"/>
  <c r="R246" i="58"/>
  <c r="AI60" i="58" s="1"/>
  <c r="P246" i="58"/>
  <c r="AG60" i="58" s="1"/>
  <c r="N246" i="58"/>
  <c r="AE60" i="58" s="1"/>
  <c r="W245" i="58"/>
  <c r="U245" i="58"/>
  <c r="S245" i="58"/>
  <c r="Q245" i="58"/>
  <c r="O245" i="58"/>
  <c r="N8" i="58"/>
  <c r="N8" i="1"/>
  <c r="Z8" i="1" s="1"/>
  <c r="N6" i="58"/>
  <c r="N6" i="1"/>
  <c r="Z6" i="1" s="1"/>
  <c r="N24" i="58"/>
  <c r="N24" i="1"/>
  <c r="AE86" i="1" s="1"/>
  <c r="AQ86" i="1" s="1"/>
  <c r="N22" i="58"/>
  <c r="N22" i="1"/>
  <c r="Z22" i="1" s="1"/>
  <c r="N39" i="1"/>
  <c r="Z39" i="1" s="1"/>
  <c r="N39" i="58"/>
  <c r="N37" i="1"/>
  <c r="AE27" i="1" s="1"/>
  <c r="N37" i="58"/>
  <c r="N53" i="1"/>
  <c r="N53" i="58"/>
  <c r="N55" i="1"/>
  <c r="Z55" i="1" s="1"/>
  <c r="N55" i="58"/>
  <c r="N69" i="1"/>
  <c r="AE29" i="1" s="1"/>
  <c r="N69" i="58"/>
  <c r="N71" i="58"/>
  <c r="N71" i="1"/>
  <c r="Z71" i="1" s="1"/>
  <c r="N85" i="58"/>
  <c r="N85" i="1"/>
  <c r="AE30" i="1" s="1"/>
  <c r="N87" i="58"/>
  <c r="N87" i="1"/>
  <c r="Z87" i="1" s="1"/>
  <c r="N104" i="58"/>
  <c r="N104" i="1"/>
  <c r="Z104" i="1" s="1"/>
  <c r="N102" i="58"/>
  <c r="N102" i="1"/>
  <c r="Z102" i="1" s="1"/>
  <c r="N120" i="58"/>
  <c r="N120" i="1"/>
  <c r="Z120" i="1" s="1"/>
  <c r="N118" i="58"/>
  <c r="N118" i="1"/>
  <c r="Z118" i="1" s="1"/>
  <c r="N135" i="58"/>
  <c r="N135" i="1"/>
  <c r="Z135" i="1" s="1"/>
  <c r="N149" i="58"/>
  <c r="N149" i="1"/>
  <c r="AE34" i="1" s="1"/>
  <c r="N151" i="58"/>
  <c r="N151" i="1"/>
  <c r="Z151" i="1" s="1"/>
  <c r="N168" i="58"/>
  <c r="N168" i="1"/>
  <c r="AE95" i="1" s="1"/>
  <c r="AQ95" i="1" s="1"/>
  <c r="N166" i="58"/>
  <c r="N166" i="1"/>
  <c r="Z166" i="1" s="1"/>
  <c r="N184" i="58"/>
  <c r="N184" i="1"/>
  <c r="Z184" i="1" s="1"/>
  <c r="N182" i="58"/>
  <c r="N182" i="1"/>
  <c r="Z182" i="1" s="1"/>
  <c r="W270" i="58"/>
  <c r="AN221" i="58" s="1"/>
  <c r="U270" i="58"/>
  <c r="AL221" i="58" s="1"/>
  <c r="S270" i="58"/>
  <c r="AJ221" i="58" s="1"/>
  <c r="Q270" i="58"/>
  <c r="AH221" i="58" s="1"/>
  <c r="O270" i="58"/>
  <c r="AF221" i="58" s="1"/>
  <c r="V270" i="58"/>
  <c r="AM221" i="58" s="1"/>
  <c r="R270" i="58"/>
  <c r="AI221" i="58" s="1"/>
  <c r="N270" i="58"/>
  <c r="W269" i="58"/>
  <c r="AN201" i="58" s="1"/>
  <c r="U269" i="58"/>
  <c r="AL201" i="58" s="1"/>
  <c r="S269" i="58"/>
  <c r="AJ201" i="58" s="1"/>
  <c r="Q269" i="58"/>
  <c r="AH201" i="58" s="1"/>
  <c r="O269" i="58"/>
  <c r="AF201" i="58" s="1"/>
  <c r="X268" i="58"/>
  <c r="AO181" i="58" s="1"/>
  <c r="V268" i="58"/>
  <c r="AM181" i="58" s="1"/>
  <c r="T268" i="58"/>
  <c r="AK181" i="58" s="1"/>
  <c r="R268" i="58"/>
  <c r="AI181" i="58" s="1"/>
  <c r="P268" i="58"/>
  <c r="AG181" i="58" s="1"/>
  <c r="N268" i="58"/>
  <c r="W267" i="58"/>
  <c r="AN161" i="58" s="1"/>
  <c r="U267" i="58"/>
  <c r="AL161" i="58" s="1"/>
  <c r="S267" i="58"/>
  <c r="AJ161" i="58" s="1"/>
  <c r="Q267" i="58"/>
  <c r="AH161" i="58" s="1"/>
  <c r="O267" i="58"/>
  <c r="AF161" i="58" s="1"/>
  <c r="X266" i="58"/>
  <c r="AO141" i="58" s="1"/>
  <c r="V266" i="58"/>
  <c r="AM141" i="58" s="1"/>
  <c r="T266" i="58"/>
  <c r="AK141" i="58" s="1"/>
  <c r="R266" i="58"/>
  <c r="AI141" i="58" s="1"/>
  <c r="P266" i="58"/>
  <c r="AG141" i="58" s="1"/>
  <c r="N266" i="58"/>
  <c r="W265" i="58"/>
  <c r="AN121" i="58" s="1"/>
  <c r="U265" i="58"/>
  <c r="AL121" i="58" s="1"/>
  <c r="S265" i="58"/>
  <c r="AJ121" i="58" s="1"/>
  <c r="Q265" i="58"/>
  <c r="AH121" i="58" s="1"/>
  <c r="O265" i="58"/>
  <c r="AF121" i="58" s="1"/>
  <c r="X264" i="58"/>
  <c r="AO101" i="58" s="1"/>
  <c r="V264" i="58"/>
  <c r="AM101" i="58" s="1"/>
  <c r="T264" i="58"/>
  <c r="AK101" i="58" s="1"/>
  <c r="R264" i="58"/>
  <c r="AI101" i="58" s="1"/>
  <c r="P264" i="58"/>
  <c r="AG101" i="58" s="1"/>
  <c r="N264" i="58"/>
  <c r="W263" i="58"/>
  <c r="AN81" i="58" s="1"/>
  <c r="U263" i="58"/>
  <c r="AL81" i="58" s="1"/>
  <c r="S263" i="58"/>
  <c r="AJ81" i="58" s="1"/>
  <c r="Q263" i="58"/>
  <c r="AH81" i="58" s="1"/>
  <c r="O263" i="58"/>
  <c r="AF81" i="58" s="1"/>
  <c r="X262" i="58"/>
  <c r="AO61" i="58" s="1"/>
  <c r="V262" i="58"/>
  <c r="AM61" i="58" s="1"/>
  <c r="T262" i="58"/>
  <c r="AK61" i="58" s="1"/>
  <c r="R262" i="58"/>
  <c r="AI61" i="58" s="1"/>
  <c r="P262" i="58"/>
  <c r="AG61" i="58" s="1"/>
  <c r="N262" i="58"/>
  <c r="W261" i="58"/>
  <c r="U261" i="58"/>
  <c r="S261" i="58"/>
  <c r="Q261" i="58"/>
  <c r="O261" i="58"/>
  <c r="X270" i="58"/>
  <c r="AO221" i="58" s="1"/>
  <c r="T270" i="58"/>
  <c r="AK221" i="58" s="1"/>
  <c r="P270" i="58"/>
  <c r="AG221" i="58" s="1"/>
  <c r="X269" i="58"/>
  <c r="AO201" i="58" s="1"/>
  <c r="V269" i="58"/>
  <c r="AM201" i="58" s="1"/>
  <c r="T269" i="58"/>
  <c r="AK201" i="58" s="1"/>
  <c r="R269" i="58"/>
  <c r="AI201" i="58" s="1"/>
  <c r="P269" i="58"/>
  <c r="AG201" i="58" s="1"/>
  <c r="N269" i="58"/>
  <c r="W268" i="58"/>
  <c r="AN181" i="58" s="1"/>
  <c r="U268" i="58"/>
  <c r="AL181" i="58" s="1"/>
  <c r="S268" i="58"/>
  <c r="AJ181" i="58" s="1"/>
  <c r="Q268" i="58"/>
  <c r="AH181" i="58" s="1"/>
  <c r="O268" i="58"/>
  <c r="AF181" i="58" s="1"/>
  <c r="X267" i="58"/>
  <c r="AO161" i="58" s="1"/>
  <c r="V267" i="58"/>
  <c r="AM161" i="58" s="1"/>
  <c r="T267" i="58"/>
  <c r="AK161" i="58" s="1"/>
  <c r="R267" i="58"/>
  <c r="AI161" i="58" s="1"/>
  <c r="P267" i="58"/>
  <c r="AG161" i="58" s="1"/>
  <c r="N267" i="58"/>
  <c r="W266" i="58"/>
  <c r="AN141" i="58" s="1"/>
  <c r="U266" i="58"/>
  <c r="AL141" i="58" s="1"/>
  <c r="S266" i="58"/>
  <c r="AJ141" i="58" s="1"/>
  <c r="Q266" i="58"/>
  <c r="AH141" i="58" s="1"/>
  <c r="O266" i="58"/>
  <c r="AF141" i="58" s="1"/>
  <c r="X265" i="58"/>
  <c r="AO121" i="58" s="1"/>
  <c r="V265" i="58"/>
  <c r="AM121" i="58" s="1"/>
  <c r="T265" i="58"/>
  <c r="AK121" i="58" s="1"/>
  <c r="R265" i="58"/>
  <c r="AI121" i="58" s="1"/>
  <c r="P265" i="58"/>
  <c r="AG121" i="58" s="1"/>
  <c r="N265" i="58"/>
  <c r="W264" i="58"/>
  <c r="AN101" i="58" s="1"/>
  <c r="U264" i="58"/>
  <c r="AL101" i="58" s="1"/>
  <c r="S264" i="58"/>
  <c r="AJ101" i="58" s="1"/>
  <c r="Q264" i="58"/>
  <c r="AH101" i="58" s="1"/>
  <c r="O264" i="58"/>
  <c r="AF101" i="58" s="1"/>
  <c r="X263" i="58"/>
  <c r="AO81" i="58" s="1"/>
  <c r="V263" i="58"/>
  <c r="AM81" i="58" s="1"/>
  <c r="T263" i="58"/>
  <c r="AK81" i="58" s="1"/>
  <c r="R263" i="58"/>
  <c r="AI81" i="58" s="1"/>
  <c r="P263" i="58"/>
  <c r="AG81" i="58" s="1"/>
  <c r="N263" i="58"/>
  <c r="W262" i="58"/>
  <c r="AN61" i="58" s="1"/>
  <c r="U262" i="58"/>
  <c r="AL61" i="58" s="1"/>
  <c r="S262" i="58"/>
  <c r="AJ61" i="58" s="1"/>
  <c r="Q262" i="58"/>
  <c r="AH61" i="58" s="1"/>
  <c r="O262" i="58"/>
  <c r="AF61" i="58" s="1"/>
  <c r="X261" i="58"/>
  <c r="V261" i="58"/>
  <c r="T261" i="58"/>
  <c r="R261" i="58"/>
  <c r="P261" i="58"/>
  <c r="N261" i="58"/>
  <c r="W286" i="58"/>
  <c r="AN222" i="58" s="1"/>
  <c r="U286" i="58"/>
  <c r="AL222" i="58" s="1"/>
  <c r="S286" i="58"/>
  <c r="AJ222" i="58" s="1"/>
  <c r="Q286" i="58"/>
  <c r="AH222" i="58" s="1"/>
  <c r="O286" i="58"/>
  <c r="AF222" i="58" s="1"/>
  <c r="X285" i="58"/>
  <c r="AO202" i="58" s="1"/>
  <c r="V285" i="58"/>
  <c r="AM202" i="58" s="1"/>
  <c r="T285" i="58"/>
  <c r="AK202" i="58" s="1"/>
  <c r="R285" i="58"/>
  <c r="AI202" i="58" s="1"/>
  <c r="P285" i="58"/>
  <c r="AG202" i="58" s="1"/>
  <c r="N285" i="58"/>
  <c r="W284" i="58"/>
  <c r="AN182" i="58" s="1"/>
  <c r="U284" i="58"/>
  <c r="AL182" i="58" s="1"/>
  <c r="S284" i="58"/>
  <c r="AJ182" i="58" s="1"/>
  <c r="Q284" i="58"/>
  <c r="AH182" i="58" s="1"/>
  <c r="O284" i="58"/>
  <c r="AF182" i="58" s="1"/>
  <c r="X283" i="58"/>
  <c r="AO162" i="58" s="1"/>
  <c r="V283" i="58"/>
  <c r="AM162" i="58" s="1"/>
  <c r="T283" i="58"/>
  <c r="AK162" i="58" s="1"/>
  <c r="R283" i="58"/>
  <c r="AI162" i="58" s="1"/>
  <c r="P283" i="58"/>
  <c r="AG162" i="58" s="1"/>
  <c r="N283" i="58"/>
  <c r="W282" i="58"/>
  <c r="AN142" i="58" s="1"/>
  <c r="U282" i="58"/>
  <c r="AL142" i="58" s="1"/>
  <c r="S282" i="58"/>
  <c r="AJ142" i="58" s="1"/>
  <c r="Q282" i="58"/>
  <c r="AH142" i="58" s="1"/>
  <c r="O282" i="58"/>
  <c r="AF142" i="58" s="1"/>
  <c r="X281" i="58"/>
  <c r="AO122" i="58" s="1"/>
  <c r="V281" i="58"/>
  <c r="AM122" i="58" s="1"/>
  <c r="T281" i="58"/>
  <c r="AK122" i="58" s="1"/>
  <c r="R281" i="58"/>
  <c r="AI122" i="58" s="1"/>
  <c r="P281" i="58"/>
  <c r="AG122" i="58" s="1"/>
  <c r="N281" i="58"/>
  <c r="W280" i="58"/>
  <c r="AN102" i="58" s="1"/>
  <c r="U280" i="58"/>
  <c r="AL102" i="58" s="1"/>
  <c r="S280" i="58"/>
  <c r="AJ102" i="58" s="1"/>
  <c r="Q280" i="58"/>
  <c r="AH102" i="58" s="1"/>
  <c r="O280" i="58"/>
  <c r="X279" i="58"/>
  <c r="AO82" i="58" s="1"/>
  <c r="V279" i="58"/>
  <c r="AM82" i="58" s="1"/>
  <c r="T279" i="58"/>
  <c r="AK82" i="58" s="1"/>
  <c r="R279" i="58"/>
  <c r="AI82" i="58" s="1"/>
  <c r="P279" i="58"/>
  <c r="AG82" i="58" s="1"/>
  <c r="N279" i="58"/>
  <c r="AE82" i="58" s="1"/>
  <c r="W278" i="58"/>
  <c r="AN62" i="58" s="1"/>
  <c r="U278" i="58"/>
  <c r="AL62" i="58" s="1"/>
  <c r="S278" i="58"/>
  <c r="AJ62" i="58" s="1"/>
  <c r="Q278" i="58"/>
  <c r="AH62" i="58" s="1"/>
  <c r="O278" i="58"/>
  <c r="X277" i="58"/>
  <c r="V277" i="58"/>
  <c r="T277" i="58"/>
  <c r="X286" i="58"/>
  <c r="AO222" i="58" s="1"/>
  <c r="V286" i="58"/>
  <c r="AM222" i="58" s="1"/>
  <c r="T286" i="58"/>
  <c r="AK222" i="58" s="1"/>
  <c r="R286" i="58"/>
  <c r="AI222" i="58" s="1"/>
  <c r="P286" i="58"/>
  <c r="AG222" i="58" s="1"/>
  <c r="N286" i="58"/>
  <c r="W285" i="58"/>
  <c r="AN202" i="58" s="1"/>
  <c r="U285" i="58"/>
  <c r="AL202" i="58" s="1"/>
  <c r="S285" i="58"/>
  <c r="AJ202" i="58" s="1"/>
  <c r="Q285" i="58"/>
  <c r="AH202" i="58" s="1"/>
  <c r="O285" i="58"/>
  <c r="AF202" i="58" s="1"/>
  <c r="X284" i="58"/>
  <c r="AO182" i="58" s="1"/>
  <c r="V284" i="58"/>
  <c r="AM182" i="58" s="1"/>
  <c r="T284" i="58"/>
  <c r="AK182" i="58" s="1"/>
  <c r="R284" i="58"/>
  <c r="AI182" i="58" s="1"/>
  <c r="P284" i="58"/>
  <c r="AG182" i="58" s="1"/>
  <c r="N284" i="58"/>
  <c r="W283" i="58"/>
  <c r="AN162" i="58" s="1"/>
  <c r="U283" i="58"/>
  <c r="AL162" i="58" s="1"/>
  <c r="S283" i="58"/>
  <c r="AJ162" i="58" s="1"/>
  <c r="Q283" i="58"/>
  <c r="AH162" i="58" s="1"/>
  <c r="O283" i="58"/>
  <c r="AF162" i="58" s="1"/>
  <c r="X282" i="58"/>
  <c r="AO142" i="58" s="1"/>
  <c r="V282" i="58"/>
  <c r="AM142" i="58" s="1"/>
  <c r="T282" i="58"/>
  <c r="AK142" i="58" s="1"/>
  <c r="R282" i="58"/>
  <c r="AI142" i="58" s="1"/>
  <c r="P282" i="58"/>
  <c r="AG142" i="58" s="1"/>
  <c r="N282" i="58"/>
  <c r="W281" i="58"/>
  <c r="AN122" i="58" s="1"/>
  <c r="U281" i="58"/>
  <c r="AL122" i="58" s="1"/>
  <c r="S281" i="58"/>
  <c r="AJ122" i="58" s="1"/>
  <c r="Q281" i="58"/>
  <c r="AH122" i="58" s="1"/>
  <c r="O281" i="58"/>
  <c r="AF122" i="58" s="1"/>
  <c r="X280" i="58"/>
  <c r="AO102" i="58" s="1"/>
  <c r="V280" i="58"/>
  <c r="AM102" i="58" s="1"/>
  <c r="T280" i="58"/>
  <c r="AK102" i="58" s="1"/>
  <c r="R280" i="58"/>
  <c r="AI102" i="58" s="1"/>
  <c r="P280" i="58"/>
  <c r="AG102" i="58" s="1"/>
  <c r="N280" i="58"/>
  <c r="AE102" i="58" s="1"/>
  <c r="W279" i="58"/>
  <c r="AN82" i="58" s="1"/>
  <c r="U279" i="58"/>
  <c r="AL82" i="58" s="1"/>
  <c r="S279" i="58"/>
  <c r="AJ82" i="58" s="1"/>
  <c r="Q279" i="58"/>
  <c r="AH82" i="58" s="1"/>
  <c r="O279" i="58"/>
  <c r="X278" i="58"/>
  <c r="AO62" i="58" s="1"/>
  <c r="V278" i="58"/>
  <c r="AM62" i="58" s="1"/>
  <c r="T278" i="58"/>
  <c r="AK62" i="58" s="1"/>
  <c r="R278" i="58"/>
  <c r="AI62" i="58" s="1"/>
  <c r="P278" i="58"/>
  <c r="AG62" i="58" s="1"/>
  <c r="N278" i="58"/>
  <c r="AE62" i="58" s="1"/>
  <c r="W277" i="58"/>
  <c r="U277" i="58"/>
  <c r="S277" i="58"/>
  <c r="Q277" i="58"/>
  <c r="O277" i="58"/>
  <c r="P277" i="58"/>
  <c r="R277" i="58"/>
  <c r="N277" i="58"/>
  <c r="X302" i="58"/>
  <c r="AO223" i="58" s="1"/>
  <c r="V302" i="58"/>
  <c r="AM223" i="58" s="1"/>
  <c r="T302" i="58"/>
  <c r="AK223" i="58" s="1"/>
  <c r="R302" i="58"/>
  <c r="AI223" i="58" s="1"/>
  <c r="P302" i="58"/>
  <c r="AG223" i="58" s="1"/>
  <c r="N302" i="58"/>
  <c r="W301" i="58"/>
  <c r="AN203" i="58" s="1"/>
  <c r="U301" i="58"/>
  <c r="AL203" i="58" s="1"/>
  <c r="S301" i="58"/>
  <c r="AJ203" i="58" s="1"/>
  <c r="Q301" i="58"/>
  <c r="AH203" i="58" s="1"/>
  <c r="O301" i="58"/>
  <c r="AF203" i="58" s="1"/>
  <c r="X300" i="58"/>
  <c r="AO183" i="58" s="1"/>
  <c r="V300" i="58"/>
  <c r="AM183" i="58" s="1"/>
  <c r="T300" i="58"/>
  <c r="AK183" i="58" s="1"/>
  <c r="R300" i="58"/>
  <c r="AI183" i="58" s="1"/>
  <c r="P300" i="58"/>
  <c r="AG183" i="58" s="1"/>
  <c r="N300" i="58"/>
  <c r="W299" i="58"/>
  <c r="AN163" i="58" s="1"/>
  <c r="U299" i="58"/>
  <c r="AL163" i="58" s="1"/>
  <c r="S299" i="58"/>
  <c r="AJ163" i="58" s="1"/>
  <c r="Q299" i="58"/>
  <c r="AH163" i="58" s="1"/>
  <c r="O299" i="58"/>
  <c r="AF163" i="58" s="1"/>
  <c r="X298" i="58"/>
  <c r="AO143" i="58" s="1"/>
  <c r="V298" i="58"/>
  <c r="AM143" i="58" s="1"/>
  <c r="T298" i="58"/>
  <c r="AK143" i="58" s="1"/>
  <c r="R298" i="58"/>
  <c r="AI143" i="58" s="1"/>
  <c r="P298" i="58"/>
  <c r="AG143" i="58" s="1"/>
  <c r="N298" i="58"/>
  <c r="W297" i="58"/>
  <c r="AN123" i="58" s="1"/>
  <c r="U297" i="58"/>
  <c r="AL123" i="58" s="1"/>
  <c r="W302" i="58"/>
  <c r="AN223" i="58" s="1"/>
  <c r="U302" i="58"/>
  <c r="AL223" i="58" s="1"/>
  <c r="S302" i="58"/>
  <c r="AJ223" i="58" s="1"/>
  <c r="Q302" i="58"/>
  <c r="AH223" i="58" s="1"/>
  <c r="O302" i="58"/>
  <c r="AF223" i="58" s="1"/>
  <c r="X301" i="58"/>
  <c r="AO203" i="58" s="1"/>
  <c r="V301" i="58"/>
  <c r="AM203" i="58" s="1"/>
  <c r="T301" i="58"/>
  <c r="AK203" i="58" s="1"/>
  <c r="R301" i="58"/>
  <c r="AI203" i="58" s="1"/>
  <c r="P301" i="58"/>
  <c r="AG203" i="58" s="1"/>
  <c r="N301" i="58"/>
  <c r="W300" i="58"/>
  <c r="AN183" i="58" s="1"/>
  <c r="U300" i="58"/>
  <c r="AL183" i="58" s="1"/>
  <c r="S300" i="58"/>
  <c r="AJ183" i="58" s="1"/>
  <c r="Q300" i="58"/>
  <c r="AH183" i="58" s="1"/>
  <c r="O300" i="58"/>
  <c r="AF183" i="58" s="1"/>
  <c r="X299" i="58"/>
  <c r="AO163" i="58" s="1"/>
  <c r="V299" i="58"/>
  <c r="AM163" i="58" s="1"/>
  <c r="T299" i="58"/>
  <c r="AK163" i="58" s="1"/>
  <c r="R299" i="58"/>
  <c r="AI163" i="58" s="1"/>
  <c r="P299" i="58"/>
  <c r="AG163" i="58" s="1"/>
  <c r="N299" i="58"/>
  <c r="W298" i="58"/>
  <c r="AN143" i="58" s="1"/>
  <c r="U298" i="58"/>
  <c r="AL143" i="58" s="1"/>
  <c r="S298" i="58"/>
  <c r="AJ143" i="58" s="1"/>
  <c r="Q298" i="58"/>
  <c r="AH143" i="58" s="1"/>
  <c r="O298" i="58"/>
  <c r="AF143" i="58" s="1"/>
  <c r="X297" i="58"/>
  <c r="AO123" i="58" s="1"/>
  <c r="V297" i="58"/>
  <c r="AM123" i="58" s="1"/>
  <c r="T297" i="58"/>
  <c r="AK123" i="58" s="1"/>
  <c r="S297" i="58"/>
  <c r="AJ123" i="58" s="1"/>
  <c r="Q297" i="58"/>
  <c r="AH123" i="58" s="1"/>
  <c r="O297" i="58"/>
  <c r="AF123" i="58" s="1"/>
  <c r="X296" i="58"/>
  <c r="AO103" i="58" s="1"/>
  <c r="V296" i="58"/>
  <c r="AM103" i="58" s="1"/>
  <c r="T296" i="58"/>
  <c r="AK103" i="58" s="1"/>
  <c r="R296" i="58"/>
  <c r="AI103" i="58" s="1"/>
  <c r="P296" i="58"/>
  <c r="AG103" i="58" s="1"/>
  <c r="N296" i="58"/>
  <c r="W295" i="58"/>
  <c r="AN83" i="58" s="1"/>
  <c r="U295" i="58"/>
  <c r="AL83" i="58" s="1"/>
  <c r="S295" i="58"/>
  <c r="AJ83" i="58" s="1"/>
  <c r="Q295" i="58"/>
  <c r="AH83" i="58" s="1"/>
  <c r="O295" i="58"/>
  <c r="AF83" i="58" s="1"/>
  <c r="X294" i="58"/>
  <c r="AO63" i="58" s="1"/>
  <c r="V294" i="58"/>
  <c r="AM63" i="58" s="1"/>
  <c r="T294" i="58"/>
  <c r="AK63" i="58" s="1"/>
  <c r="R294" i="58"/>
  <c r="AI63" i="58" s="1"/>
  <c r="P294" i="58"/>
  <c r="AG63" i="58" s="1"/>
  <c r="N294" i="58"/>
  <c r="W293" i="58"/>
  <c r="U293" i="58"/>
  <c r="S293" i="58"/>
  <c r="Q293" i="58"/>
  <c r="O293" i="58"/>
  <c r="R297" i="58"/>
  <c r="AI123" i="58" s="1"/>
  <c r="P297" i="58"/>
  <c r="AG123" i="58" s="1"/>
  <c r="N297" i="58"/>
  <c r="W296" i="58"/>
  <c r="AN103" i="58" s="1"/>
  <c r="U296" i="58"/>
  <c r="AL103" i="58" s="1"/>
  <c r="S296" i="58"/>
  <c r="AJ103" i="58" s="1"/>
  <c r="Q296" i="58"/>
  <c r="AH103" i="58" s="1"/>
  <c r="O296" i="58"/>
  <c r="AF103" i="58" s="1"/>
  <c r="X295" i="58"/>
  <c r="AO83" i="58" s="1"/>
  <c r="V295" i="58"/>
  <c r="AM83" i="58" s="1"/>
  <c r="T295" i="58"/>
  <c r="AK83" i="58" s="1"/>
  <c r="R295" i="58"/>
  <c r="AI83" i="58" s="1"/>
  <c r="P295" i="58"/>
  <c r="AG83" i="58" s="1"/>
  <c r="N295" i="58"/>
  <c r="W294" i="58"/>
  <c r="AN63" i="58" s="1"/>
  <c r="U294" i="58"/>
  <c r="AL63" i="58" s="1"/>
  <c r="S294" i="58"/>
  <c r="AJ63" i="58" s="1"/>
  <c r="Q294" i="58"/>
  <c r="AH63" i="58" s="1"/>
  <c r="O294" i="58"/>
  <c r="AF63" i="58" s="1"/>
  <c r="X293" i="58"/>
  <c r="V293" i="58"/>
  <c r="T293" i="58"/>
  <c r="R293" i="58"/>
  <c r="P293" i="58"/>
  <c r="N293" i="58"/>
  <c r="W318" i="58"/>
  <c r="AN224" i="58" s="1"/>
  <c r="U318" i="58"/>
  <c r="AL224" i="58" s="1"/>
  <c r="S318" i="58"/>
  <c r="AJ224" i="58" s="1"/>
  <c r="Q318" i="58"/>
  <c r="AH224" i="58" s="1"/>
  <c r="O318" i="58"/>
  <c r="AF224" i="58" s="1"/>
  <c r="X317" i="58"/>
  <c r="AO204" i="58" s="1"/>
  <c r="V317" i="58"/>
  <c r="AM204" i="58" s="1"/>
  <c r="T317" i="58"/>
  <c r="AK204" i="58" s="1"/>
  <c r="R317" i="58"/>
  <c r="AI204" i="58" s="1"/>
  <c r="P317" i="58"/>
  <c r="AG204" i="58" s="1"/>
  <c r="N317" i="58"/>
  <c r="W316" i="58"/>
  <c r="AN184" i="58" s="1"/>
  <c r="U316" i="58"/>
  <c r="AL184" i="58" s="1"/>
  <c r="S316" i="58"/>
  <c r="AJ184" i="58" s="1"/>
  <c r="Q316" i="58"/>
  <c r="AH184" i="58" s="1"/>
  <c r="O316" i="58"/>
  <c r="AF184" i="58" s="1"/>
  <c r="X315" i="58"/>
  <c r="AO164" i="58" s="1"/>
  <c r="V315" i="58"/>
  <c r="AM164" i="58" s="1"/>
  <c r="T315" i="58"/>
  <c r="AK164" i="58" s="1"/>
  <c r="R315" i="58"/>
  <c r="AI164" i="58" s="1"/>
  <c r="P315" i="58"/>
  <c r="AG164" i="58" s="1"/>
  <c r="N315" i="58"/>
  <c r="W314" i="58"/>
  <c r="AN144" i="58" s="1"/>
  <c r="U314" i="58"/>
  <c r="AL144" i="58" s="1"/>
  <c r="S314" i="58"/>
  <c r="AJ144" i="58" s="1"/>
  <c r="Q314" i="58"/>
  <c r="AH144" i="58" s="1"/>
  <c r="O314" i="58"/>
  <c r="AF144" i="58" s="1"/>
  <c r="X313" i="58"/>
  <c r="AO124" i="58" s="1"/>
  <c r="V313" i="58"/>
  <c r="AM124" i="58" s="1"/>
  <c r="T313" i="58"/>
  <c r="AK124" i="58" s="1"/>
  <c r="R313" i="58"/>
  <c r="AI124" i="58" s="1"/>
  <c r="P313" i="58"/>
  <c r="AG124" i="58" s="1"/>
  <c r="N313" i="58"/>
  <c r="AE124" i="58" s="1"/>
  <c r="W312" i="58"/>
  <c r="AN104" i="58" s="1"/>
  <c r="U312" i="58"/>
  <c r="AL104" i="58" s="1"/>
  <c r="S312" i="58"/>
  <c r="AJ104" i="58" s="1"/>
  <c r="Q312" i="58"/>
  <c r="AH104" i="58" s="1"/>
  <c r="O312" i="58"/>
  <c r="X311" i="58"/>
  <c r="AO84" i="58" s="1"/>
  <c r="V311" i="58"/>
  <c r="AM84" i="58" s="1"/>
  <c r="T311" i="58"/>
  <c r="AK84" i="58" s="1"/>
  <c r="R311" i="58"/>
  <c r="AI84" i="58" s="1"/>
  <c r="P311" i="58"/>
  <c r="AG84" i="58" s="1"/>
  <c r="N311" i="58"/>
  <c r="AE84" i="58" s="1"/>
  <c r="W310" i="58"/>
  <c r="AN64" i="58" s="1"/>
  <c r="U310" i="58"/>
  <c r="AL64" i="58" s="1"/>
  <c r="S310" i="58"/>
  <c r="AJ64" i="58" s="1"/>
  <c r="Q310" i="58"/>
  <c r="AH64" i="58" s="1"/>
  <c r="O310" i="58"/>
  <c r="X309" i="58"/>
  <c r="V309" i="58"/>
  <c r="T309" i="58"/>
  <c r="R309" i="58"/>
  <c r="P309" i="58"/>
  <c r="N309" i="58"/>
  <c r="X318" i="58"/>
  <c r="AO224" i="58" s="1"/>
  <c r="V318" i="58"/>
  <c r="AM224" i="58" s="1"/>
  <c r="T318" i="58"/>
  <c r="AK224" i="58" s="1"/>
  <c r="R318" i="58"/>
  <c r="AI224" i="58" s="1"/>
  <c r="P318" i="58"/>
  <c r="AG224" i="58" s="1"/>
  <c r="N318" i="58"/>
  <c r="W317" i="58"/>
  <c r="AN204" i="58" s="1"/>
  <c r="U317" i="58"/>
  <c r="AL204" i="58" s="1"/>
  <c r="S317" i="58"/>
  <c r="AJ204" i="58" s="1"/>
  <c r="Q317" i="58"/>
  <c r="AH204" i="58" s="1"/>
  <c r="O317" i="58"/>
  <c r="AF204" i="58" s="1"/>
  <c r="X316" i="58"/>
  <c r="AO184" i="58" s="1"/>
  <c r="V316" i="58"/>
  <c r="AM184" i="58" s="1"/>
  <c r="T316" i="58"/>
  <c r="AK184" i="58" s="1"/>
  <c r="R316" i="58"/>
  <c r="AI184" i="58" s="1"/>
  <c r="P316" i="58"/>
  <c r="AG184" i="58" s="1"/>
  <c r="N316" i="58"/>
  <c r="W315" i="58"/>
  <c r="AN164" i="58" s="1"/>
  <c r="U315" i="58"/>
  <c r="AL164" i="58" s="1"/>
  <c r="S315" i="58"/>
  <c r="AJ164" i="58" s="1"/>
  <c r="Q315" i="58"/>
  <c r="AH164" i="58" s="1"/>
  <c r="O315" i="58"/>
  <c r="AF164" i="58" s="1"/>
  <c r="X314" i="58"/>
  <c r="AO144" i="58" s="1"/>
  <c r="V314" i="58"/>
  <c r="AM144" i="58" s="1"/>
  <c r="T314" i="58"/>
  <c r="AK144" i="58" s="1"/>
  <c r="R314" i="58"/>
  <c r="AI144" i="58" s="1"/>
  <c r="P314" i="58"/>
  <c r="AG144" i="58" s="1"/>
  <c r="N314" i="58"/>
  <c r="W313" i="58"/>
  <c r="AN124" i="58" s="1"/>
  <c r="U313" i="58"/>
  <c r="AL124" i="58" s="1"/>
  <c r="S313" i="58"/>
  <c r="AJ124" i="58" s="1"/>
  <c r="Q313" i="58"/>
  <c r="AH124" i="58" s="1"/>
  <c r="O313" i="58"/>
  <c r="X312" i="58"/>
  <c r="AO104" i="58" s="1"/>
  <c r="V312" i="58"/>
  <c r="AM104" i="58" s="1"/>
  <c r="T312" i="58"/>
  <c r="AK104" i="58" s="1"/>
  <c r="R312" i="58"/>
  <c r="AI104" i="58" s="1"/>
  <c r="P312" i="58"/>
  <c r="AG104" i="58" s="1"/>
  <c r="N312" i="58"/>
  <c r="AE104" i="58" s="1"/>
  <c r="W311" i="58"/>
  <c r="AN84" i="58" s="1"/>
  <c r="U311" i="58"/>
  <c r="AL84" i="58" s="1"/>
  <c r="S311" i="58"/>
  <c r="AJ84" i="58" s="1"/>
  <c r="Q311" i="58"/>
  <c r="AH84" i="58" s="1"/>
  <c r="O311" i="58"/>
  <c r="X310" i="58"/>
  <c r="AO64" i="58" s="1"/>
  <c r="V310" i="58"/>
  <c r="AM64" i="58" s="1"/>
  <c r="T310" i="58"/>
  <c r="AK64" i="58" s="1"/>
  <c r="R310" i="58"/>
  <c r="AI64" i="58" s="1"/>
  <c r="P310" i="58"/>
  <c r="AG64" i="58" s="1"/>
  <c r="N310" i="58"/>
  <c r="AE64" i="58" s="1"/>
  <c r="W309" i="58"/>
  <c r="U309" i="58"/>
  <c r="S309" i="58"/>
  <c r="Q309" i="58"/>
  <c r="O309" i="58"/>
  <c r="N7" i="16"/>
  <c r="D123" i="16"/>
  <c r="O262" i="1"/>
  <c r="AF61" i="1" s="1"/>
  <c r="Q262" i="1"/>
  <c r="AH61" i="1" s="1"/>
  <c r="S262" i="1"/>
  <c r="AJ61" i="1" s="1"/>
  <c r="U262" i="1"/>
  <c r="AL61" i="1" s="1"/>
  <c r="W262" i="1"/>
  <c r="AN61" i="1" s="1"/>
  <c r="L63" i="35" s="1"/>
  <c r="N263" i="1"/>
  <c r="AE81" i="1" s="1"/>
  <c r="P263" i="1"/>
  <c r="AG81" i="1" s="1"/>
  <c r="R263" i="1"/>
  <c r="AI81" i="1" s="1"/>
  <c r="T263" i="1"/>
  <c r="AK81" i="1" s="1"/>
  <c r="V263" i="1"/>
  <c r="AM81" i="1" s="1"/>
  <c r="K83" i="35" s="1"/>
  <c r="X263" i="1"/>
  <c r="AO81" i="1" s="1"/>
  <c r="M83" i="35" s="1"/>
  <c r="O264" i="1"/>
  <c r="AF101" i="1" s="1"/>
  <c r="Q264" i="1"/>
  <c r="AH101" i="1" s="1"/>
  <c r="S264" i="1"/>
  <c r="AJ101" i="1" s="1"/>
  <c r="U264" i="1"/>
  <c r="AL101" i="1" s="1"/>
  <c r="W264" i="1"/>
  <c r="AN101" i="1" s="1"/>
  <c r="L103" i="35" s="1"/>
  <c r="N265" i="1"/>
  <c r="P265" i="1"/>
  <c r="AG121" i="1" s="1"/>
  <c r="R265" i="1"/>
  <c r="AI121" i="1" s="1"/>
  <c r="T265" i="1"/>
  <c r="AK121" i="1" s="1"/>
  <c r="V265" i="1"/>
  <c r="AM121" i="1" s="1"/>
  <c r="K123" i="35" s="1"/>
  <c r="X265" i="1"/>
  <c r="AO121" i="1" s="1"/>
  <c r="M123" i="35" s="1"/>
  <c r="O266" i="1"/>
  <c r="AF141" i="1" s="1"/>
  <c r="Q266" i="1"/>
  <c r="AH141" i="1" s="1"/>
  <c r="S266" i="1"/>
  <c r="AJ141" i="1" s="1"/>
  <c r="U266" i="1"/>
  <c r="AL141" i="1" s="1"/>
  <c r="W266" i="1"/>
  <c r="AN141" i="1" s="1"/>
  <c r="L143" i="35" s="1"/>
  <c r="N267" i="1"/>
  <c r="P267" i="1"/>
  <c r="AG161" i="1" s="1"/>
  <c r="E163" i="35" s="1"/>
  <c r="R267" i="1"/>
  <c r="AI161" i="1" s="1"/>
  <c r="G163" i="35" s="1"/>
  <c r="T267" i="1"/>
  <c r="AK161" i="1" s="1"/>
  <c r="I163" i="35" s="1"/>
  <c r="V267" i="1"/>
  <c r="AM161" i="1" s="1"/>
  <c r="K163" i="35" s="1"/>
  <c r="X267" i="1"/>
  <c r="AO161" i="1" s="1"/>
  <c r="M163" i="35" s="1"/>
  <c r="O268" i="1"/>
  <c r="AF181" i="1" s="1"/>
  <c r="D183" i="35" s="1"/>
  <c r="Q268" i="1"/>
  <c r="AH181" i="1" s="1"/>
  <c r="F183" i="35" s="1"/>
  <c r="S268" i="1"/>
  <c r="AJ181" i="1" s="1"/>
  <c r="H183" i="35" s="1"/>
  <c r="U268" i="1"/>
  <c r="AL181" i="1" s="1"/>
  <c r="J183" i="35" s="1"/>
  <c r="W268" i="1"/>
  <c r="AN181" i="1" s="1"/>
  <c r="L183" i="35" s="1"/>
  <c r="N269" i="1"/>
  <c r="P269" i="1"/>
  <c r="AG201" i="1" s="1"/>
  <c r="E203" i="35" s="1"/>
  <c r="R269" i="1"/>
  <c r="AI201" i="1" s="1"/>
  <c r="G203" i="35" s="1"/>
  <c r="T269" i="1"/>
  <c r="AK201" i="1" s="1"/>
  <c r="I203" i="35" s="1"/>
  <c r="V269" i="1"/>
  <c r="AM201" i="1" s="1"/>
  <c r="K203" i="35" s="1"/>
  <c r="X269" i="1"/>
  <c r="AO201" i="1" s="1"/>
  <c r="M203" i="35" s="1"/>
  <c r="O270" i="1"/>
  <c r="AF221" i="1" s="1"/>
  <c r="D223" i="35" s="1"/>
  <c r="Q270" i="1"/>
  <c r="AH221" i="1" s="1"/>
  <c r="F223" i="35" s="1"/>
  <c r="S270" i="1"/>
  <c r="AJ221" i="1" s="1"/>
  <c r="H223" i="35" s="1"/>
  <c r="U270" i="1"/>
  <c r="AL221" i="1" s="1"/>
  <c r="J223" i="35" s="1"/>
  <c r="W270" i="1"/>
  <c r="AN221" i="1" s="1"/>
  <c r="L223" i="35" s="1"/>
  <c r="O261" i="1"/>
  <c r="AF41" i="1" s="1"/>
  <c r="Q261" i="1"/>
  <c r="AH41" i="1" s="1"/>
  <c r="S261" i="1"/>
  <c r="AJ41" i="1" s="1"/>
  <c r="U261" i="1"/>
  <c r="AL41" i="1" s="1"/>
  <c r="W261" i="1"/>
  <c r="N261" i="1"/>
  <c r="AE41" i="1" s="1"/>
  <c r="N262" i="1"/>
  <c r="AE61" i="1" s="1"/>
  <c r="P262" i="1"/>
  <c r="AG61" i="1" s="1"/>
  <c r="R262" i="1"/>
  <c r="AI61" i="1" s="1"/>
  <c r="T262" i="1"/>
  <c r="AK61" i="1" s="1"/>
  <c r="V262" i="1"/>
  <c r="AM61" i="1" s="1"/>
  <c r="K63" i="35" s="1"/>
  <c r="X262" i="1"/>
  <c r="AO61" i="1" s="1"/>
  <c r="M63" i="35" s="1"/>
  <c r="O263" i="1"/>
  <c r="AF81" i="1" s="1"/>
  <c r="Q263" i="1"/>
  <c r="AH81" i="1" s="1"/>
  <c r="S263" i="1"/>
  <c r="AJ81" i="1" s="1"/>
  <c r="U263" i="1"/>
  <c r="AL81" i="1" s="1"/>
  <c r="W263" i="1"/>
  <c r="AN81" i="1" s="1"/>
  <c r="L83" i="35" s="1"/>
  <c r="N264" i="1"/>
  <c r="AE101" i="1" s="1"/>
  <c r="P264" i="1"/>
  <c r="AG101" i="1" s="1"/>
  <c r="R264" i="1"/>
  <c r="AI101" i="1" s="1"/>
  <c r="T264" i="1"/>
  <c r="AK101" i="1" s="1"/>
  <c r="V264" i="1"/>
  <c r="AM101" i="1" s="1"/>
  <c r="K103" i="35" s="1"/>
  <c r="X264" i="1"/>
  <c r="AO101" i="1" s="1"/>
  <c r="M103" i="35" s="1"/>
  <c r="O265" i="1"/>
  <c r="AF121" i="1" s="1"/>
  <c r="Q265" i="1"/>
  <c r="AH121" i="1" s="1"/>
  <c r="S265" i="1"/>
  <c r="AJ121" i="1" s="1"/>
  <c r="U265" i="1"/>
  <c r="AL121" i="1" s="1"/>
  <c r="W265" i="1"/>
  <c r="AN121" i="1" s="1"/>
  <c r="L123" i="35" s="1"/>
  <c r="N266" i="1"/>
  <c r="P266" i="1"/>
  <c r="AG141" i="1" s="1"/>
  <c r="R266" i="1"/>
  <c r="AI141" i="1" s="1"/>
  <c r="T266" i="1"/>
  <c r="AK141" i="1" s="1"/>
  <c r="V266" i="1"/>
  <c r="AM141" i="1" s="1"/>
  <c r="K143" i="35" s="1"/>
  <c r="X266" i="1"/>
  <c r="AO141" i="1" s="1"/>
  <c r="M143" i="35" s="1"/>
  <c r="O267" i="1"/>
  <c r="AF161" i="1" s="1"/>
  <c r="D163" i="35" s="1"/>
  <c r="Q267" i="1"/>
  <c r="AH161" i="1" s="1"/>
  <c r="F163" i="35" s="1"/>
  <c r="S267" i="1"/>
  <c r="AJ161" i="1" s="1"/>
  <c r="H163" i="35" s="1"/>
  <c r="U267" i="1"/>
  <c r="AL161" i="1" s="1"/>
  <c r="J163" i="35" s="1"/>
  <c r="W267" i="1"/>
  <c r="AN161" i="1" s="1"/>
  <c r="L163" i="35" s="1"/>
  <c r="N268" i="1"/>
  <c r="P268" i="1"/>
  <c r="AG181" i="1" s="1"/>
  <c r="E183" i="35" s="1"/>
  <c r="R268" i="1"/>
  <c r="AI181" i="1" s="1"/>
  <c r="G183" i="35" s="1"/>
  <c r="T268" i="1"/>
  <c r="AK181" i="1" s="1"/>
  <c r="I183" i="35" s="1"/>
  <c r="V268" i="1"/>
  <c r="AM181" i="1" s="1"/>
  <c r="K183" i="35" s="1"/>
  <c r="X268" i="1"/>
  <c r="AO181" i="1" s="1"/>
  <c r="M183" i="35" s="1"/>
  <c r="O269" i="1"/>
  <c r="AF201" i="1" s="1"/>
  <c r="D203" i="35" s="1"/>
  <c r="Q269" i="1"/>
  <c r="AH201" i="1" s="1"/>
  <c r="F203" i="35" s="1"/>
  <c r="S269" i="1"/>
  <c r="AJ201" i="1" s="1"/>
  <c r="H203" i="35" s="1"/>
  <c r="U269" i="1"/>
  <c r="AL201" i="1" s="1"/>
  <c r="J203" i="35" s="1"/>
  <c r="W269" i="1"/>
  <c r="AN201" i="1" s="1"/>
  <c r="L203" i="35" s="1"/>
  <c r="N270" i="1"/>
  <c r="AE221" i="1" s="1"/>
  <c r="P270" i="1"/>
  <c r="AG221" i="1" s="1"/>
  <c r="E223" i="35" s="1"/>
  <c r="R270" i="1"/>
  <c r="AI221" i="1" s="1"/>
  <c r="G223" i="35" s="1"/>
  <c r="T270" i="1"/>
  <c r="AK221" i="1" s="1"/>
  <c r="I223" i="35" s="1"/>
  <c r="V270" i="1"/>
  <c r="AM221" i="1" s="1"/>
  <c r="K223" i="35" s="1"/>
  <c r="X270" i="1"/>
  <c r="AO221" i="1" s="1"/>
  <c r="M223" i="35" s="1"/>
  <c r="P261" i="1"/>
  <c r="AG41" i="1" s="1"/>
  <c r="R261" i="1"/>
  <c r="AI41" i="1" s="1"/>
  <c r="T261" i="1"/>
  <c r="AK41" i="1" s="1"/>
  <c r="V261" i="1"/>
  <c r="X261" i="1"/>
  <c r="N278" i="1"/>
  <c r="AE62" i="1" s="1"/>
  <c r="P278" i="1"/>
  <c r="AG62" i="1" s="1"/>
  <c r="R278" i="1"/>
  <c r="AI62" i="1" s="1"/>
  <c r="T278" i="1"/>
  <c r="AK62" i="1" s="1"/>
  <c r="V278" i="1"/>
  <c r="AM62" i="1" s="1"/>
  <c r="K64" i="35" s="1"/>
  <c r="O278" i="1"/>
  <c r="AF62" i="1" s="1"/>
  <c r="Q278" i="1"/>
  <c r="AH62" i="1" s="1"/>
  <c r="S278" i="1"/>
  <c r="AJ62" i="1" s="1"/>
  <c r="U278" i="1"/>
  <c r="AL62" i="1" s="1"/>
  <c r="X278" i="1"/>
  <c r="AO62" i="1" s="1"/>
  <c r="M64" i="35" s="1"/>
  <c r="O279" i="1"/>
  <c r="AF82" i="1" s="1"/>
  <c r="Q279" i="1"/>
  <c r="AH82" i="1" s="1"/>
  <c r="S279" i="1"/>
  <c r="AJ82" i="1" s="1"/>
  <c r="U279" i="1"/>
  <c r="AL82" i="1" s="1"/>
  <c r="W279" i="1"/>
  <c r="AN82" i="1" s="1"/>
  <c r="L84" i="35" s="1"/>
  <c r="N280" i="1"/>
  <c r="AE102" i="1" s="1"/>
  <c r="P280" i="1"/>
  <c r="AG102" i="1" s="1"/>
  <c r="R280" i="1"/>
  <c r="AI102" i="1" s="1"/>
  <c r="T280" i="1"/>
  <c r="AK102" i="1" s="1"/>
  <c r="V280" i="1"/>
  <c r="AM102" i="1" s="1"/>
  <c r="K104" i="35" s="1"/>
  <c r="X280" i="1"/>
  <c r="AO102" i="1" s="1"/>
  <c r="M104" i="35" s="1"/>
  <c r="O281" i="1"/>
  <c r="AF122" i="1" s="1"/>
  <c r="Q281" i="1"/>
  <c r="AH122" i="1" s="1"/>
  <c r="S281" i="1"/>
  <c r="AJ122" i="1" s="1"/>
  <c r="U281" i="1"/>
  <c r="AL122" i="1" s="1"/>
  <c r="W281" i="1"/>
  <c r="AN122" i="1" s="1"/>
  <c r="L124" i="35" s="1"/>
  <c r="N282" i="1"/>
  <c r="P282" i="1"/>
  <c r="AG142" i="1" s="1"/>
  <c r="R282" i="1"/>
  <c r="AI142" i="1" s="1"/>
  <c r="T282" i="1"/>
  <c r="AK142" i="1" s="1"/>
  <c r="V282" i="1"/>
  <c r="AM142" i="1" s="1"/>
  <c r="K144" i="35" s="1"/>
  <c r="X282" i="1"/>
  <c r="AO142" i="1" s="1"/>
  <c r="M144" i="35" s="1"/>
  <c r="O283" i="1"/>
  <c r="AF162" i="1" s="1"/>
  <c r="D164" i="35" s="1"/>
  <c r="Q283" i="1"/>
  <c r="AH162" i="1" s="1"/>
  <c r="F164" i="35" s="1"/>
  <c r="S283" i="1"/>
  <c r="AJ162" i="1" s="1"/>
  <c r="H164" i="35" s="1"/>
  <c r="U283" i="1"/>
  <c r="AL162" i="1" s="1"/>
  <c r="J164" i="35" s="1"/>
  <c r="W283" i="1"/>
  <c r="AN162" i="1" s="1"/>
  <c r="L164" i="35" s="1"/>
  <c r="N284" i="1"/>
  <c r="P284" i="1"/>
  <c r="AG182" i="1" s="1"/>
  <c r="E184" i="35" s="1"/>
  <c r="R284" i="1"/>
  <c r="AI182" i="1" s="1"/>
  <c r="G184" i="35" s="1"/>
  <c r="T284" i="1"/>
  <c r="AK182" i="1" s="1"/>
  <c r="I184" i="35" s="1"/>
  <c r="V284" i="1"/>
  <c r="AM182" i="1" s="1"/>
  <c r="K184" i="35" s="1"/>
  <c r="X284" i="1"/>
  <c r="AO182" i="1" s="1"/>
  <c r="M184" i="35" s="1"/>
  <c r="O285" i="1"/>
  <c r="AF202" i="1" s="1"/>
  <c r="D204" i="35" s="1"/>
  <c r="Q285" i="1"/>
  <c r="AH202" i="1" s="1"/>
  <c r="F204" i="35" s="1"/>
  <c r="S285" i="1"/>
  <c r="AJ202" i="1" s="1"/>
  <c r="H204" i="35" s="1"/>
  <c r="U285" i="1"/>
  <c r="AL202" i="1" s="1"/>
  <c r="J204" i="35" s="1"/>
  <c r="W285" i="1"/>
  <c r="AN202" i="1" s="1"/>
  <c r="L204" i="35" s="1"/>
  <c r="N286" i="1"/>
  <c r="P286" i="1"/>
  <c r="AG222" i="1" s="1"/>
  <c r="E224" i="35" s="1"/>
  <c r="R286" i="1"/>
  <c r="AI222" i="1" s="1"/>
  <c r="G224" i="35" s="1"/>
  <c r="T286" i="1"/>
  <c r="AK222" i="1" s="1"/>
  <c r="I224" i="35" s="1"/>
  <c r="V286" i="1"/>
  <c r="AM222" i="1" s="1"/>
  <c r="K224" i="35" s="1"/>
  <c r="X286" i="1"/>
  <c r="AO222" i="1" s="1"/>
  <c r="M224" i="35" s="1"/>
  <c r="P277" i="1"/>
  <c r="AG42" i="1" s="1"/>
  <c r="R277" i="1"/>
  <c r="AI42" i="1" s="1"/>
  <c r="T277" i="1"/>
  <c r="AK42" i="1" s="1"/>
  <c r="V277" i="1"/>
  <c r="X277" i="1"/>
  <c r="W278" i="1"/>
  <c r="AN62" i="1" s="1"/>
  <c r="L64" i="35" s="1"/>
  <c r="N279" i="1"/>
  <c r="P279" i="1"/>
  <c r="AG82" i="1" s="1"/>
  <c r="R279" i="1"/>
  <c r="AI82" i="1" s="1"/>
  <c r="T279" i="1"/>
  <c r="AK82" i="1" s="1"/>
  <c r="V279" i="1"/>
  <c r="AM82" i="1" s="1"/>
  <c r="K84" i="35" s="1"/>
  <c r="X279" i="1"/>
  <c r="AO82" i="1" s="1"/>
  <c r="M84" i="35" s="1"/>
  <c r="O280" i="1"/>
  <c r="AF102" i="1" s="1"/>
  <c r="Q280" i="1"/>
  <c r="AH102" i="1" s="1"/>
  <c r="S280" i="1"/>
  <c r="AJ102" i="1" s="1"/>
  <c r="U280" i="1"/>
  <c r="AL102" i="1" s="1"/>
  <c r="W280" i="1"/>
  <c r="AN102" i="1" s="1"/>
  <c r="L104" i="35" s="1"/>
  <c r="N281" i="1"/>
  <c r="P281" i="1"/>
  <c r="AG122" i="1" s="1"/>
  <c r="R281" i="1"/>
  <c r="AI122" i="1" s="1"/>
  <c r="T281" i="1"/>
  <c r="AK122" i="1" s="1"/>
  <c r="V281" i="1"/>
  <c r="AM122" i="1" s="1"/>
  <c r="K124" i="35" s="1"/>
  <c r="X281" i="1"/>
  <c r="AO122" i="1" s="1"/>
  <c r="M124" i="35" s="1"/>
  <c r="O282" i="1"/>
  <c r="AF142" i="1" s="1"/>
  <c r="Q282" i="1"/>
  <c r="AH142" i="1" s="1"/>
  <c r="S282" i="1"/>
  <c r="AJ142" i="1" s="1"/>
  <c r="U282" i="1"/>
  <c r="AL142" i="1" s="1"/>
  <c r="W282" i="1"/>
  <c r="AN142" i="1" s="1"/>
  <c r="L144" i="35" s="1"/>
  <c r="N283" i="1"/>
  <c r="P283" i="1"/>
  <c r="AG162" i="1" s="1"/>
  <c r="E164" i="35" s="1"/>
  <c r="R283" i="1"/>
  <c r="AI162" i="1" s="1"/>
  <c r="G164" i="35" s="1"/>
  <c r="T283" i="1"/>
  <c r="AK162" i="1" s="1"/>
  <c r="I164" i="35" s="1"/>
  <c r="V283" i="1"/>
  <c r="AM162" i="1" s="1"/>
  <c r="K164" i="35" s="1"/>
  <c r="X283" i="1"/>
  <c r="AO162" i="1" s="1"/>
  <c r="M164" i="35" s="1"/>
  <c r="O284" i="1"/>
  <c r="AF182" i="1" s="1"/>
  <c r="D184" i="35" s="1"/>
  <c r="Q284" i="1"/>
  <c r="AH182" i="1" s="1"/>
  <c r="F184" i="35" s="1"/>
  <c r="S284" i="1"/>
  <c r="AJ182" i="1" s="1"/>
  <c r="H184" i="35" s="1"/>
  <c r="U284" i="1"/>
  <c r="AL182" i="1" s="1"/>
  <c r="J184" i="35" s="1"/>
  <c r="W284" i="1"/>
  <c r="AN182" i="1" s="1"/>
  <c r="L184" i="35" s="1"/>
  <c r="N285" i="1"/>
  <c r="P285" i="1"/>
  <c r="AG202" i="1" s="1"/>
  <c r="E204" i="35" s="1"/>
  <c r="R285" i="1"/>
  <c r="AI202" i="1" s="1"/>
  <c r="G204" i="35" s="1"/>
  <c r="T285" i="1"/>
  <c r="AK202" i="1" s="1"/>
  <c r="I204" i="35" s="1"/>
  <c r="V285" i="1"/>
  <c r="AM202" i="1" s="1"/>
  <c r="K204" i="35" s="1"/>
  <c r="X285" i="1"/>
  <c r="AO202" i="1" s="1"/>
  <c r="M204" i="35" s="1"/>
  <c r="O286" i="1"/>
  <c r="AF222" i="1" s="1"/>
  <c r="D224" i="35" s="1"/>
  <c r="Q286" i="1"/>
  <c r="AH222" i="1" s="1"/>
  <c r="F224" i="35" s="1"/>
  <c r="S286" i="1"/>
  <c r="AJ222" i="1" s="1"/>
  <c r="H224" i="35" s="1"/>
  <c r="U286" i="1"/>
  <c r="AL222" i="1" s="1"/>
  <c r="J224" i="35" s="1"/>
  <c r="W286" i="1"/>
  <c r="AN222" i="1" s="1"/>
  <c r="L224" i="35" s="1"/>
  <c r="O277" i="1"/>
  <c r="Q277" i="1"/>
  <c r="AH42" i="1" s="1"/>
  <c r="S277" i="1"/>
  <c r="AJ42" i="1" s="1"/>
  <c r="U277" i="1"/>
  <c r="AL42" i="1" s="1"/>
  <c r="W277" i="1"/>
  <c r="N277" i="1"/>
  <c r="AE42" i="1" s="1"/>
  <c r="O294" i="1"/>
  <c r="AF63" i="1" s="1"/>
  <c r="Q294" i="1"/>
  <c r="AH63" i="1" s="1"/>
  <c r="S294" i="1"/>
  <c r="AJ63" i="1" s="1"/>
  <c r="U294" i="1"/>
  <c r="AL63" i="1" s="1"/>
  <c r="W294" i="1"/>
  <c r="AN63" i="1" s="1"/>
  <c r="L65" i="35" s="1"/>
  <c r="N295" i="1"/>
  <c r="AE83" i="1" s="1"/>
  <c r="P295" i="1"/>
  <c r="AG83" i="1" s="1"/>
  <c r="R295" i="1"/>
  <c r="AI83" i="1" s="1"/>
  <c r="T295" i="1"/>
  <c r="AK83" i="1" s="1"/>
  <c r="V295" i="1"/>
  <c r="AM83" i="1" s="1"/>
  <c r="K85" i="35" s="1"/>
  <c r="X295" i="1"/>
  <c r="AO83" i="1" s="1"/>
  <c r="M85" i="35" s="1"/>
  <c r="O296" i="1"/>
  <c r="AF103" i="1" s="1"/>
  <c r="Q296" i="1"/>
  <c r="AH103" i="1" s="1"/>
  <c r="S296" i="1"/>
  <c r="AJ103" i="1" s="1"/>
  <c r="U296" i="1"/>
  <c r="AL103" i="1" s="1"/>
  <c r="W296" i="1"/>
  <c r="AN103" i="1" s="1"/>
  <c r="L105" i="35" s="1"/>
  <c r="N297" i="1"/>
  <c r="P297" i="1"/>
  <c r="AG123" i="1" s="1"/>
  <c r="R297" i="1"/>
  <c r="AI123" i="1" s="1"/>
  <c r="T297" i="1"/>
  <c r="AK123" i="1" s="1"/>
  <c r="V297" i="1"/>
  <c r="AM123" i="1" s="1"/>
  <c r="K125" i="35" s="1"/>
  <c r="X297" i="1"/>
  <c r="AO123" i="1" s="1"/>
  <c r="M125" i="35" s="1"/>
  <c r="O298" i="1"/>
  <c r="AF143" i="1" s="1"/>
  <c r="Q298" i="1"/>
  <c r="AH143" i="1" s="1"/>
  <c r="S298" i="1"/>
  <c r="AJ143" i="1" s="1"/>
  <c r="U298" i="1"/>
  <c r="AL143" i="1" s="1"/>
  <c r="W298" i="1"/>
  <c r="AN143" i="1" s="1"/>
  <c r="L145" i="35" s="1"/>
  <c r="N299" i="1"/>
  <c r="P299" i="1"/>
  <c r="AG163" i="1" s="1"/>
  <c r="E165" i="35" s="1"/>
  <c r="R299" i="1"/>
  <c r="AI163" i="1" s="1"/>
  <c r="G165" i="35" s="1"/>
  <c r="T299" i="1"/>
  <c r="AK163" i="1" s="1"/>
  <c r="I165" i="35" s="1"/>
  <c r="V299" i="1"/>
  <c r="AM163" i="1" s="1"/>
  <c r="K165" i="35" s="1"/>
  <c r="X299" i="1"/>
  <c r="AO163" i="1" s="1"/>
  <c r="M165" i="35" s="1"/>
  <c r="O300" i="1"/>
  <c r="AF183" i="1" s="1"/>
  <c r="D185" i="35" s="1"/>
  <c r="Q300" i="1"/>
  <c r="AH183" i="1" s="1"/>
  <c r="F185" i="35" s="1"/>
  <c r="S300" i="1"/>
  <c r="AJ183" i="1" s="1"/>
  <c r="H185" i="35" s="1"/>
  <c r="U300" i="1"/>
  <c r="AL183" i="1" s="1"/>
  <c r="J185" i="35" s="1"/>
  <c r="W300" i="1"/>
  <c r="AN183" i="1" s="1"/>
  <c r="L185" i="35" s="1"/>
  <c r="N301" i="1"/>
  <c r="P301" i="1"/>
  <c r="AG203" i="1" s="1"/>
  <c r="E205" i="35" s="1"/>
  <c r="R301" i="1"/>
  <c r="AI203" i="1" s="1"/>
  <c r="G205" i="35" s="1"/>
  <c r="T301" i="1"/>
  <c r="AK203" i="1" s="1"/>
  <c r="I205" i="35" s="1"/>
  <c r="V301" i="1"/>
  <c r="AM203" i="1" s="1"/>
  <c r="K205" i="35" s="1"/>
  <c r="X301" i="1"/>
  <c r="AO203" i="1" s="1"/>
  <c r="M205" i="35" s="1"/>
  <c r="O302" i="1"/>
  <c r="AF223" i="1" s="1"/>
  <c r="D225" i="35" s="1"/>
  <c r="Q302" i="1"/>
  <c r="AH223" i="1" s="1"/>
  <c r="F225" i="35" s="1"/>
  <c r="S302" i="1"/>
  <c r="AJ223" i="1" s="1"/>
  <c r="H225" i="35" s="1"/>
  <c r="U302" i="1"/>
  <c r="AL223" i="1" s="1"/>
  <c r="J225" i="35" s="1"/>
  <c r="W302" i="1"/>
  <c r="AN223" i="1" s="1"/>
  <c r="L225" i="35" s="1"/>
  <c r="O293" i="1"/>
  <c r="AF43" i="1" s="1"/>
  <c r="Q293" i="1"/>
  <c r="AH43" i="1" s="1"/>
  <c r="S293" i="1"/>
  <c r="AJ43" i="1" s="1"/>
  <c r="U293" i="1"/>
  <c r="AL43" i="1" s="1"/>
  <c r="W293" i="1"/>
  <c r="N293" i="1"/>
  <c r="AE43" i="1" s="1"/>
  <c r="N294" i="1"/>
  <c r="AE63" i="1" s="1"/>
  <c r="P294" i="1"/>
  <c r="AG63" i="1" s="1"/>
  <c r="R294" i="1"/>
  <c r="AI63" i="1" s="1"/>
  <c r="T294" i="1"/>
  <c r="AK63" i="1" s="1"/>
  <c r="V294" i="1"/>
  <c r="AM63" i="1" s="1"/>
  <c r="K65" i="35" s="1"/>
  <c r="X294" i="1"/>
  <c r="AO63" i="1" s="1"/>
  <c r="M65" i="35" s="1"/>
  <c r="O295" i="1"/>
  <c r="AF83" i="1" s="1"/>
  <c r="Q295" i="1"/>
  <c r="AH83" i="1" s="1"/>
  <c r="S295" i="1"/>
  <c r="AJ83" i="1" s="1"/>
  <c r="U295" i="1"/>
  <c r="AL83" i="1" s="1"/>
  <c r="W295" i="1"/>
  <c r="AN83" i="1" s="1"/>
  <c r="L85" i="35" s="1"/>
  <c r="N296" i="1"/>
  <c r="P296" i="1"/>
  <c r="AG103" i="1" s="1"/>
  <c r="R296" i="1"/>
  <c r="AI103" i="1" s="1"/>
  <c r="T296" i="1"/>
  <c r="AK103" i="1" s="1"/>
  <c r="V296" i="1"/>
  <c r="AM103" i="1" s="1"/>
  <c r="K105" i="35" s="1"/>
  <c r="X296" i="1"/>
  <c r="AO103" i="1" s="1"/>
  <c r="M105" i="35" s="1"/>
  <c r="O297" i="1"/>
  <c r="AF123" i="1" s="1"/>
  <c r="Q297" i="1"/>
  <c r="AH123" i="1" s="1"/>
  <c r="S297" i="1"/>
  <c r="AJ123" i="1" s="1"/>
  <c r="U297" i="1"/>
  <c r="AL123" i="1" s="1"/>
  <c r="W297" i="1"/>
  <c r="AN123" i="1" s="1"/>
  <c r="L125" i="35" s="1"/>
  <c r="N298" i="1"/>
  <c r="P298" i="1"/>
  <c r="AG143" i="1" s="1"/>
  <c r="R298" i="1"/>
  <c r="AI143" i="1" s="1"/>
  <c r="T298" i="1"/>
  <c r="AK143" i="1" s="1"/>
  <c r="V298" i="1"/>
  <c r="AM143" i="1" s="1"/>
  <c r="K145" i="35" s="1"/>
  <c r="X298" i="1"/>
  <c r="AO143" i="1" s="1"/>
  <c r="M145" i="35" s="1"/>
  <c r="O299" i="1"/>
  <c r="AF163" i="1" s="1"/>
  <c r="D165" i="35" s="1"/>
  <c r="Q299" i="1"/>
  <c r="AH163" i="1" s="1"/>
  <c r="F165" i="35" s="1"/>
  <c r="S299" i="1"/>
  <c r="AJ163" i="1" s="1"/>
  <c r="H165" i="35" s="1"/>
  <c r="U299" i="1"/>
  <c r="AL163" i="1" s="1"/>
  <c r="J165" i="35" s="1"/>
  <c r="W299" i="1"/>
  <c r="AN163" i="1" s="1"/>
  <c r="L165" i="35" s="1"/>
  <c r="N300" i="1"/>
  <c r="P300" i="1"/>
  <c r="AG183" i="1" s="1"/>
  <c r="E185" i="35" s="1"/>
  <c r="R300" i="1"/>
  <c r="AI183" i="1" s="1"/>
  <c r="G185" i="35" s="1"/>
  <c r="T300" i="1"/>
  <c r="AK183" i="1" s="1"/>
  <c r="I185" i="35" s="1"/>
  <c r="V300" i="1"/>
  <c r="AM183" i="1" s="1"/>
  <c r="K185" i="35" s="1"/>
  <c r="X300" i="1"/>
  <c r="AO183" i="1" s="1"/>
  <c r="M185" i="35" s="1"/>
  <c r="O301" i="1"/>
  <c r="AF203" i="1" s="1"/>
  <c r="D205" i="35" s="1"/>
  <c r="Q301" i="1"/>
  <c r="AH203" i="1" s="1"/>
  <c r="F205" i="35" s="1"/>
  <c r="S301" i="1"/>
  <c r="AJ203" i="1" s="1"/>
  <c r="H205" i="35" s="1"/>
  <c r="U301" i="1"/>
  <c r="AL203" i="1" s="1"/>
  <c r="J205" i="35" s="1"/>
  <c r="W301" i="1"/>
  <c r="AN203" i="1" s="1"/>
  <c r="L205" i="35" s="1"/>
  <c r="N302" i="1"/>
  <c r="AE223" i="1" s="1"/>
  <c r="P302" i="1"/>
  <c r="AG223" i="1" s="1"/>
  <c r="E225" i="35" s="1"/>
  <c r="R302" i="1"/>
  <c r="AI223" i="1" s="1"/>
  <c r="G225" i="35" s="1"/>
  <c r="T302" i="1"/>
  <c r="AK223" i="1" s="1"/>
  <c r="I225" i="35" s="1"/>
  <c r="V302" i="1"/>
  <c r="AM223" i="1" s="1"/>
  <c r="K225" i="35" s="1"/>
  <c r="X302" i="1"/>
  <c r="AO223" i="1" s="1"/>
  <c r="M225" i="35" s="1"/>
  <c r="P293" i="1"/>
  <c r="AG43" i="1" s="1"/>
  <c r="R293" i="1"/>
  <c r="AI43" i="1" s="1"/>
  <c r="T293" i="1"/>
  <c r="AK43" i="1" s="1"/>
  <c r="V293" i="1"/>
  <c r="X293" i="1"/>
  <c r="N310" i="1"/>
  <c r="AE64" i="1" s="1"/>
  <c r="P310" i="1"/>
  <c r="AG64" i="1" s="1"/>
  <c r="R310" i="1"/>
  <c r="AI64" i="1" s="1"/>
  <c r="T310" i="1"/>
  <c r="AK64" i="1" s="1"/>
  <c r="V310" i="1"/>
  <c r="AM64" i="1" s="1"/>
  <c r="K66" i="35" s="1"/>
  <c r="X310" i="1"/>
  <c r="AO64" i="1" s="1"/>
  <c r="M66" i="35" s="1"/>
  <c r="O311" i="1"/>
  <c r="AF84" i="1" s="1"/>
  <c r="Q311" i="1"/>
  <c r="AH84" i="1" s="1"/>
  <c r="S311" i="1"/>
  <c r="AJ84" i="1" s="1"/>
  <c r="U311" i="1"/>
  <c r="AL84" i="1" s="1"/>
  <c r="W311" i="1"/>
  <c r="AN84" i="1" s="1"/>
  <c r="L86" i="35" s="1"/>
  <c r="N312" i="1"/>
  <c r="AE104" i="1" s="1"/>
  <c r="P312" i="1"/>
  <c r="AG104" i="1" s="1"/>
  <c r="R312" i="1"/>
  <c r="AI104" i="1" s="1"/>
  <c r="T312" i="1"/>
  <c r="AK104" i="1" s="1"/>
  <c r="V312" i="1"/>
  <c r="AM104" i="1" s="1"/>
  <c r="K106" i="35" s="1"/>
  <c r="X312" i="1"/>
  <c r="AO104" i="1" s="1"/>
  <c r="M106" i="35" s="1"/>
  <c r="O313" i="1"/>
  <c r="AF124" i="1" s="1"/>
  <c r="Q313" i="1"/>
  <c r="AH124" i="1" s="1"/>
  <c r="S313" i="1"/>
  <c r="AJ124" i="1" s="1"/>
  <c r="U313" i="1"/>
  <c r="AL124" i="1" s="1"/>
  <c r="W313" i="1"/>
  <c r="AN124" i="1" s="1"/>
  <c r="L126" i="35" s="1"/>
  <c r="N314" i="1"/>
  <c r="P314" i="1"/>
  <c r="AG144" i="1" s="1"/>
  <c r="R314" i="1"/>
  <c r="AI144" i="1" s="1"/>
  <c r="T314" i="1"/>
  <c r="AK144" i="1" s="1"/>
  <c r="V314" i="1"/>
  <c r="AM144" i="1" s="1"/>
  <c r="K146" i="35" s="1"/>
  <c r="X314" i="1"/>
  <c r="AO144" i="1" s="1"/>
  <c r="M146" i="35" s="1"/>
  <c r="O315" i="1"/>
  <c r="AF164" i="1" s="1"/>
  <c r="D166" i="35" s="1"/>
  <c r="Q315" i="1"/>
  <c r="AH164" i="1" s="1"/>
  <c r="F166" i="35" s="1"/>
  <c r="S315" i="1"/>
  <c r="AJ164" i="1" s="1"/>
  <c r="H166" i="35" s="1"/>
  <c r="U315" i="1"/>
  <c r="AL164" i="1" s="1"/>
  <c r="J166" i="35" s="1"/>
  <c r="W315" i="1"/>
  <c r="AN164" i="1" s="1"/>
  <c r="L166" i="35" s="1"/>
  <c r="N316" i="1"/>
  <c r="P316" i="1"/>
  <c r="AG184" i="1" s="1"/>
  <c r="E186" i="35" s="1"/>
  <c r="R316" i="1"/>
  <c r="AI184" i="1" s="1"/>
  <c r="G186" i="35" s="1"/>
  <c r="T316" i="1"/>
  <c r="AK184" i="1" s="1"/>
  <c r="I186" i="35" s="1"/>
  <c r="V316" i="1"/>
  <c r="AM184" i="1" s="1"/>
  <c r="K186" i="35" s="1"/>
  <c r="X316" i="1"/>
  <c r="AO184" i="1" s="1"/>
  <c r="M186" i="35" s="1"/>
  <c r="O317" i="1"/>
  <c r="AF204" i="1" s="1"/>
  <c r="D206" i="35" s="1"/>
  <c r="Q317" i="1"/>
  <c r="AH204" i="1" s="1"/>
  <c r="F206" i="35" s="1"/>
  <c r="S317" i="1"/>
  <c r="AJ204" i="1" s="1"/>
  <c r="H206" i="35" s="1"/>
  <c r="U317" i="1"/>
  <c r="AL204" i="1" s="1"/>
  <c r="J206" i="35" s="1"/>
  <c r="W317" i="1"/>
  <c r="AN204" i="1" s="1"/>
  <c r="L206" i="35" s="1"/>
  <c r="N318" i="1"/>
  <c r="P318" i="1"/>
  <c r="AG224" i="1" s="1"/>
  <c r="E226" i="35" s="1"/>
  <c r="R318" i="1"/>
  <c r="AI224" i="1" s="1"/>
  <c r="G226" i="35" s="1"/>
  <c r="T318" i="1"/>
  <c r="AK224" i="1" s="1"/>
  <c r="I226" i="35" s="1"/>
  <c r="V318" i="1"/>
  <c r="AM224" i="1" s="1"/>
  <c r="K226" i="35" s="1"/>
  <c r="X318" i="1"/>
  <c r="AO224" i="1" s="1"/>
  <c r="M226" i="35" s="1"/>
  <c r="P309" i="1"/>
  <c r="AG44" i="1" s="1"/>
  <c r="R309" i="1"/>
  <c r="AI44" i="1" s="1"/>
  <c r="T309" i="1"/>
  <c r="AK44" i="1" s="1"/>
  <c r="V309" i="1"/>
  <c r="X309" i="1"/>
  <c r="O310" i="1"/>
  <c r="AF64" i="1" s="1"/>
  <c r="Q310" i="1"/>
  <c r="AH64" i="1" s="1"/>
  <c r="S310" i="1"/>
  <c r="AJ64" i="1" s="1"/>
  <c r="U310" i="1"/>
  <c r="AL64" i="1" s="1"/>
  <c r="W310" i="1"/>
  <c r="AN64" i="1" s="1"/>
  <c r="L66" i="35" s="1"/>
  <c r="N311" i="1"/>
  <c r="P311" i="1"/>
  <c r="AG84" i="1" s="1"/>
  <c r="R311" i="1"/>
  <c r="AI84" i="1" s="1"/>
  <c r="T311" i="1"/>
  <c r="AK84" i="1" s="1"/>
  <c r="V311" i="1"/>
  <c r="AM84" i="1" s="1"/>
  <c r="K86" i="35" s="1"/>
  <c r="X311" i="1"/>
  <c r="AO84" i="1" s="1"/>
  <c r="M86" i="35" s="1"/>
  <c r="O312" i="1"/>
  <c r="AF104" i="1" s="1"/>
  <c r="Q312" i="1"/>
  <c r="AH104" i="1" s="1"/>
  <c r="S312" i="1"/>
  <c r="AJ104" i="1" s="1"/>
  <c r="U312" i="1"/>
  <c r="AL104" i="1" s="1"/>
  <c r="W312" i="1"/>
  <c r="AN104" i="1" s="1"/>
  <c r="L106" i="35" s="1"/>
  <c r="N313" i="1"/>
  <c r="P313" i="1"/>
  <c r="AG124" i="1" s="1"/>
  <c r="R313" i="1"/>
  <c r="AI124" i="1" s="1"/>
  <c r="T313" i="1"/>
  <c r="AK124" i="1" s="1"/>
  <c r="V313" i="1"/>
  <c r="AM124" i="1" s="1"/>
  <c r="K126" i="35" s="1"/>
  <c r="X313" i="1"/>
  <c r="AO124" i="1" s="1"/>
  <c r="M126" i="35" s="1"/>
  <c r="O314" i="1"/>
  <c r="AF144" i="1" s="1"/>
  <c r="Q314" i="1"/>
  <c r="AH144" i="1" s="1"/>
  <c r="S314" i="1"/>
  <c r="AJ144" i="1" s="1"/>
  <c r="U314" i="1"/>
  <c r="AL144" i="1" s="1"/>
  <c r="W314" i="1"/>
  <c r="AN144" i="1" s="1"/>
  <c r="L146" i="35" s="1"/>
  <c r="N315" i="1"/>
  <c r="P315" i="1"/>
  <c r="AG164" i="1" s="1"/>
  <c r="E166" i="35" s="1"/>
  <c r="R315" i="1"/>
  <c r="AI164" i="1" s="1"/>
  <c r="G166" i="35" s="1"/>
  <c r="T315" i="1"/>
  <c r="AK164" i="1" s="1"/>
  <c r="I166" i="35" s="1"/>
  <c r="V315" i="1"/>
  <c r="AM164" i="1" s="1"/>
  <c r="K166" i="35" s="1"/>
  <c r="X315" i="1"/>
  <c r="AO164" i="1" s="1"/>
  <c r="M166" i="35" s="1"/>
  <c r="O316" i="1"/>
  <c r="AF184" i="1" s="1"/>
  <c r="D186" i="35" s="1"/>
  <c r="Q316" i="1"/>
  <c r="AH184" i="1" s="1"/>
  <c r="F186" i="35" s="1"/>
  <c r="S316" i="1"/>
  <c r="AJ184" i="1" s="1"/>
  <c r="H186" i="35" s="1"/>
  <c r="U316" i="1"/>
  <c r="AL184" i="1" s="1"/>
  <c r="J186" i="35" s="1"/>
  <c r="W316" i="1"/>
  <c r="AN184" i="1" s="1"/>
  <c r="L186" i="35" s="1"/>
  <c r="N317" i="1"/>
  <c r="P317" i="1"/>
  <c r="AG204" i="1" s="1"/>
  <c r="E206" i="35" s="1"/>
  <c r="R317" i="1"/>
  <c r="AI204" i="1" s="1"/>
  <c r="G206" i="35" s="1"/>
  <c r="T317" i="1"/>
  <c r="AK204" i="1" s="1"/>
  <c r="I206" i="35" s="1"/>
  <c r="V317" i="1"/>
  <c r="AM204" i="1" s="1"/>
  <c r="K206" i="35" s="1"/>
  <c r="X317" i="1"/>
  <c r="AO204" i="1" s="1"/>
  <c r="M206" i="35" s="1"/>
  <c r="O318" i="1"/>
  <c r="AF224" i="1" s="1"/>
  <c r="D226" i="35" s="1"/>
  <c r="Q318" i="1"/>
  <c r="AH224" i="1" s="1"/>
  <c r="F226" i="35" s="1"/>
  <c r="S318" i="1"/>
  <c r="AJ224" i="1" s="1"/>
  <c r="H226" i="35" s="1"/>
  <c r="U318" i="1"/>
  <c r="AL224" i="1" s="1"/>
  <c r="J226" i="35" s="1"/>
  <c r="W318" i="1"/>
  <c r="AN224" i="1" s="1"/>
  <c r="L226" i="35" s="1"/>
  <c r="O309" i="1"/>
  <c r="AF44" i="1" s="1"/>
  <c r="Q309" i="1"/>
  <c r="AH44" i="1" s="1"/>
  <c r="S309" i="1"/>
  <c r="AJ44" i="1" s="1"/>
  <c r="U309" i="1"/>
  <c r="AL44" i="1" s="1"/>
  <c r="W309" i="1"/>
  <c r="N309" i="1"/>
  <c r="AE44" i="1" s="1"/>
  <c r="O198" i="1"/>
  <c r="AF57" i="1" s="1"/>
  <c r="Q198" i="1"/>
  <c r="AH57" i="1" s="1"/>
  <c r="S198" i="1"/>
  <c r="AJ57" i="1" s="1"/>
  <c r="U198" i="1"/>
  <c r="AL57" i="1" s="1"/>
  <c r="W198" i="1"/>
  <c r="AN57" i="1" s="1"/>
  <c r="L59" i="35" s="1"/>
  <c r="N199" i="1"/>
  <c r="AE77" i="1" s="1"/>
  <c r="P199" i="1"/>
  <c r="AG77" i="1" s="1"/>
  <c r="R199" i="1"/>
  <c r="AI77" i="1" s="1"/>
  <c r="T199" i="1"/>
  <c r="AK77" i="1" s="1"/>
  <c r="V199" i="1"/>
  <c r="AM77" i="1" s="1"/>
  <c r="K79" i="35" s="1"/>
  <c r="X199" i="1"/>
  <c r="AO77" i="1" s="1"/>
  <c r="M79" i="35" s="1"/>
  <c r="O200" i="1"/>
  <c r="AF97" i="1" s="1"/>
  <c r="Q200" i="1"/>
  <c r="AH97" i="1" s="1"/>
  <c r="S200" i="1"/>
  <c r="AJ97" i="1" s="1"/>
  <c r="U200" i="1"/>
  <c r="AL97" i="1" s="1"/>
  <c r="W200" i="1"/>
  <c r="AN97" i="1" s="1"/>
  <c r="L99" i="35" s="1"/>
  <c r="N201" i="1"/>
  <c r="P201" i="1"/>
  <c r="AG117" i="1" s="1"/>
  <c r="R201" i="1"/>
  <c r="AI117" i="1" s="1"/>
  <c r="T201" i="1"/>
  <c r="AK117" i="1" s="1"/>
  <c r="V201" i="1"/>
  <c r="AM117" i="1" s="1"/>
  <c r="K119" i="35" s="1"/>
  <c r="X201" i="1"/>
  <c r="AO117" i="1" s="1"/>
  <c r="M119" i="35" s="1"/>
  <c r="O202" i="1"/>
  <c r="AF137" i="1" s="1"/>
  <c r="Q202" i="1"/>
  <c r="AH137" i="1" s="1"/>
  <c r="S202" i="1"/>
  <c r="AJ137" i="1" s="1"/>
  <c r="U202" i="1"/>
  <c r="AL137" i="1" s="1"/>
  <c r="W202" i="1"/>
  <c r="AN137" i="1" s="1"/>
  <c r="L139" i="35" s="1"/>
  <c r="N203" i="1"/>
  <c r="P203" i="1"/>
  <c r="AG157" i="1" s="1"/>
  <c r="E159" i="35" s="1"/>
  <c r="R203" i="1"/>
  <c r="AI157" i="1" s="1"/>
  <c r="G159" i="35" s="1"/>
  <c r="T203" i="1"/>
  <c r="AK157" i="1" s="1"/>
  <c r="I159" i="35" s="1"/>
  <c r="V203" i="1"/>
  <c r="AM157" i="1" s="1"/>
  <c r="K159" i="35" s="1"/>
  <c r="X203" i="1"/>
  <c r="AO157" i="1" s="1"/>
  <c r="M159" i="35" s="1"/>
  <c r="O204" i="1"/>
  <c r="AF177" i="1" s="1"/>
  <c r="D179" i="35" s="1"/>
  <c r="Q204" i="1"/>
  <c r="AH177" i="1" s="1"/>
  <c r="F179" i="35" s="1"/>
  <c r="S204" i="1"/>
  <c r="AJ177" i="1" s="1"/>
  <c r="H179" i="35" s="1"/>
  <c r="U204" i="1"/>
  <c r="AL177" i="1" s="1"/>
  <c r="J179" i="35" s="1"/>
  <c r="W204" i="1"/>
  <c r="AN177" i="1" s="1"/>
  <c r="L179" i="35" s="1"/>
  <c r="N205" i="1"/>
  <c r="AE197" i="1" s="1"/>
  <c r="C199" i="35" s="1"/>
  <c r="P205" i="1"/>
  <c r="AG197" i="1" s="1"/>
  <c r="E199" i="35" s="1"/>
  <c r="R205" i="1"/>
  <c r="AI197" i="1" s="1"/>
  <c r="G199" i="35" s="1"/>
  <c r="N198" i="1"/>
  <c r="AE57" i="1" s="1"/>
  <c r="P198" i="1"/>
  <c r="AG57" i="1" s="1"/>
  <c r="R198" i="1"/>
  <c r="AI57" i="1" s="1"/>
  <c r="T198" i="1"/>
  <c r="AK57" i="1" s="1"/>
  <c r="V198" i="1"/>
  <c r="AM57" i="1" s="1"/>
  <c r="K59" i="35" s="1"/>
  <c r="X198" i="1"/>
  <c r="AO57" i="1" s="1"/>
  <c r="M59" i="35" s="1"/>
  <c r="O199" i="1"/>
  <c r="AF77" i="1" s="1"/>
  <c r="Q199" i="1"/>
  <c r="AH77" i="1" s="1"/>
  <c r="S199" i="1"/>
  <c r="AJ77" i="1" s="1"/>
  <c r="U199" i="1"/>
  <c r="AL77" i="1" s="1"/>
  <c r="W199" i="1"/>
  <c r="AN77" i="1" s="1"/>
  <c r="L79" i="35" s="1"/>
  <c r="N200" i="1"/>
  <c r="P200" i="1"/>
  <c r="AG97" i="1" s="1"/>
  <c r="R200" i="1"/>
  <c r="AI97" i="1" s="1"/>
  <c r="T200" i="1"/>
  <c r="AK97" i="1" s="1"/>
  <c r="V200" i="1"/>
  <c r="AM97" i="1" s="1"/>
  <c r="K99" i="35" s="1"/>
  <c r="X200" i="1"/>
  <c r="AO97" i="1" s="1"/>
  <c r="M99" i="35" s="1"/>
  <c r="O201" i="1"/>
  <c r="AF117" i="1" s="1"/>
  <c r="Q201" i="1"/>
  <c r="AH117" i="1" s="1"/>
  <c r="S201" i="1"/>
  <c r="AJ117" i="1" s="1"/>
  <c r="U201" i="1"/>
  <c r="AL117" i="1" s="1"/>
  <c r="W201" i="1"/>
  <c r="AN117" i="1" s="1"/>
  <c r="L119" i="35" s="1"/>
  <c r="N202" i="1"/>
  <c r="P202" i="1"/>
  <c r="AG137" i="1" s="1"/>
  <c r="R202" i="1"/>
  <c r="AI137" i="1" s="1"/>
  <c r="T202" i="1"/>
  <c r="AK137" i="1" s="1"/>
  <c r="V202" i="1"/>
  <c r="AM137" i="1" s="1"/>
  <c r="K139" i="35" s="1"/>
  <c r="X202" i="1"/>
  <c r="AO137" i="1" s="1"/>
  <c r="M139" i="35" s="1"/>
  <c r="O203" i="1"/>
  <c r="AF157" i="1" s="1"/>
  <c r="D159" i="35" s="1"/>
  <c r="S203" i="1"/>
  <c r="AJ157" i="1" s="1"/>
  <c r="H159" i="35" s="1"/>
  <c r="W203" i="1"/>
  <c r="AN157" i="1" s="1"/>
  <c r="L159" i="35" s="1"/>
  <c r="P204" i="1"/>
  <c r="AG177" i="1" s="1"/>
  <c r="E179" i="35" s="1"/>
  <c r="T204" i="1"/>
  <c r="AK177" i="1" s="1"/>
  <c r="I179" i="35" s="1"/>
  <c r="X204" i="1"/>
  <c r="AO177" i="1" s="1"/>
  <c r="M179" i="35" s="1"/>
  <c r="Q205" i="1"/>
  <c r="AH197" i="1" s="1"/>
  <c r="F199" i="35" s="1"/>
  <c r="T205" i="1"/>
  <c r="AK197" i="1" s="1"/>
  <c r="I199" i="35" s="1"/>
  <c r="V205" i="1"/>
  <c r="AM197" i="1" s="1"/>
  <c r="K199" i="35" s="1"/>
  <c r="X205" i="1"/>
  <c r="AO197" i="1" s="1"/>
  <c r="M199" i="35" s="1"/>
  <c r="O206" i="1"/>
  <c r="AF217" i="1" s="1"/>
  <c r="D219" i="35" s="1"/>
  <c r="Q206" i="1"/>
  <c r="AH217" i="1" s="1"/>
  <c r="F219" i="35" s="1"/>
  <c r="S206" i="1"/>
  <c r="AJ217" i="1" s="1"/>
  <c r="H219" i="35" s="1"/>
  <c r="U206" i="1"/>
  <c r="AL217" i="1" s="1"/>
  <c r="J219" i="35" s="1"/>
  <c r="W206" i="1"/>
  <c r="AN217" i="1" s="1"/>
  <c r="L219" i="35" s="1"/>
  <c r="O197" i="1"/>
  <c r="AF37" i="1" s="1"/>
  <c r="Q197" i="1"/>
  <c r="AH37" i="1" s="1"/>
  <c r="S197" i="1"/>
  <c r="AJ37" i="1" s="1"/>
  <c r="U197" i="1"/>
  <c r="AL37" i="1" s="1"/>
  <c r="W197" i="1"/>
  <c r="N197" i="1"/>
  <c r="AE37" i="1" s="1"/>
  <c r="Q203" i="1"/>
  <c r="AH157" i="1" s="1"/>
  <c r="F159" i="35" s="1"/>
  <c r="U203" i="1"/>
  <c r="AL157" i="1" s="1"/>
  <c r="J159" i="35" s="1"/>
  <c r="N204" i="1"/>
  <c r="R204" i="1"/>
  <c r="AI177" i="1" s="1"/>
  <c r="G179" i="35" s="1"/>
  <c r="V204" i="1"/>
  <c r="AM177" i="1" s="1"/>
  <c r="K179" i="35" s="1"/>
  <c r="O205" i="1"/>
  <c r="AF197" i="1" s="1"/>
  <c r="D199" i="35" s="1"/>
  <c r="S205" i="1"/>
  <c r="AJ197" i="1" s="1"/>
  <c r="H199" i="35" s="1"/>
  <c r="U205" i="1"/>
  <c r="AL197" i="1" s="1"/>
  <c r="J199" i="35" s="1"/>
  <c r="W205" i="1"/>
  <c r="AN197" i="1" s="1"/>
  <c r="L199" i="35" s="1"/>
  <c r="N206" i="1"/>
  <c r="AE217" i="1" s="1"/>
  <c r="P206" i="1"/>
  <c r="AG217" i="1" s="1"/>
  <c r="E219" i="35" s="1"/>
  <c r="R206" i="1"/>
  <c r="AI217" i="1" s="1"/>
  <c r="G219" i="35" s="1"/>
  <c r="T206" i="1"/>
  <c r="AK217" i="1" s="1"/>
  <c r="I219" i="35" s="1"/>
  <c r="V206" i="1"/>
  <c r="AM217" i="1" s="1"/>
  <c r="K219" i="35" s="1"/>
  <c r="X206" i="1"/>
  <c r="AO217" i="1" s="1"/>
  <c r="M219" i="35" s="1"/>
  <c r="P197" i="1"/>
  <c r="AG37" i="1" s="1"/>
  <c r="R197" i="1"/>
  <c r="AI37" i="1" s="1"/>
  <c r="T197" i="1"/>
  <c r="AK37" i="1" s="1"/>
  <c r="V197" i="1"/>
  <c r="X197" i="1"/>
  <c r="N214" i="1"/>
  <c r="AE58" i="1" s="1"/>
  <c r="P214" i="1"/>
  <c r="AG58" i="1" s="1"/>
  <c r="R214" i="1"/>
  <c r="AI58" i="1" s="1"/>
  <c r="T214" i="1"/>
  <c r="AK58" i="1" s="1"/>
  <c r="V214" i="1"/>
  <c r="AM58" i="1" s="1"/>
  <c r="K60" i="35" s="1"/>
  <c r="X214" i="1"/>
  <c r="AO58" i="1" s="1"/>
  <c r="M60" i="35" s="1"/>
  <c r="O215" i="1"/>
  <c r="AF78" i="1" s="1"/>
  <c r="Q215" i="1"/>
  <c r="AH78" i="1" s="1"/>
  <c r="S215" i="1"/>
  <c r="AJ78" i="1" s="1"/>
  <c r="U215" i="1"/>
  <c r="AL78" i="1" s="1"/>
  <c r="W215" i="1"/>
  <c r="AN78" i="1" s="1"/>
  <c r="L80" i="35" s="1"/>
  <c r="N216" i="1"/>
  <c r="AE98" i="1" s="1"/>
  <c r="P216" i="1"/>
  <c r="AG98" i="1" s="1"/>
  <c r="R216" i="1"/>
  <c r="AI98" i="1" s="1"/>
  <c r="T216" i="1"/>
  <c r="AK98" i="1" s="1"/>
  <c r="V216" i="1"/>
  <c r="AM98" i="1" s="1"/>
  <c r="K100" i="35" s="1"/>
  <c r="X216" i="1"/>
  <c r="AO98" i="1" s="1"/>
  <c r="M100" i="35" s="1"/>
  <c r="O217" i="1"/>
  <c r="AF118" i="1" s="1"/>
  <c r="Q217" i="1"/>
  <c r="AH118" i="1" s="1"/>
  <c r="S217" i="1"/>
  <c r="AJ118" i="1" s="1"/>
  <c r="U217" i="1"/>
  <c r="AL118" i="1" s="1"/>
  <c r="W217" i="1"/>
  <c r="AN118" i="1" s="1"/>
  <c r="L120" i="35" s="1"/>
  <c r="N218" i="1"/>
  <c r="P218" i="1"/>
  <c r="AG138" i="1" s="1"/>
  <c r="R218" i="1"/>
  <c r="AI138" i="1" s="1"/>
  <c r="T218" i="1"/>
  <c r="AK138" i="1" s="1"/>
  <c r="V218" i="1"/>
  <c r="AM138" i="1" s="1"/>
  <c r="K140" i="35" s="1"/>
  <c r="X218" i="1"/>
  <c r="AO138" i="1" s="1"/>
  <c r="M140" i="35" s="1"/>
  <c r="O219" i="1"/>
  <c r="AF158" i="1" s="1"/>
  <c r="D160" i="35" s="1"/>
  <c r="Q219" i="1"/>
  <c r="AH158" i="1" s="1"/>
  <c r="F160" i="35" s="1"/>
  <c r="S219" i="1"/>
  <c r="AJ158" i="1" s="1"/>
  <c r="H160" i="35" s="1"/>
  <c r="U219" i="1"/>
  <c r="AL158" i="1" s="1"/>
  <c r="J160" i="35" s="1"/>
  <c r="W219" i="1"/>
  <c r="AN158" i="1" s="1"/>
  <c r="L160" i="35" s="1"/>
  <c r="N220" i="1"/>
  <c r="P220" i="1"/>
  <c r="AG178" i="1" s="1"/>
  <c r="E180" i="35" s="1"/>
  <c r="R220" i="1"/>
  <c r="AI178" i="1" s="1"/>
  <c r="G180" i="35" s="1"/>
  <c r="T220" i="1"/>
  <c r="AK178" i="1" s="1"/>
  <c r="I180" i="35" s="1"/>
  <c r="V220" i="1"/>
  <c r="AM178" i="1" s="1"/>
  <c r="K180" i="35" s="1"/>
  <c r="X220" i="1"/>
  <c r="AO178" i="1" s="1"/>
  <c r="M180" i="35" s="1"/>
  <c r="O221" i="1"/>
  <c r="AF198" i="1" s="1"/>
  <c r="D200" i="35" s="1"/>
  <c r="Q221" i="1"/>
  <c r="AH198" i="1" s="1"/>
  <c r="F200" i="35" s="1"/>
  <c r="S221" i="1"/>
  <c r="AJ198" i="1" s="1"/>
  <c r="H200" i="35" s="1"/>
  <c r="U221" i="1"/>
  <c r="AL198" i="1" s="1"/>
  <c r="J200" i="35" s="1"/>
  <c r="W221" i="1"/>
  <c r="AN198" i="1" s="1"/>
  <c r="L200" i="35" s="1"/>
  <c r="N222" i="1"/>
  <c r="P222" i="1"/>
  <c r="AG218" i="1" s="1"/>
  <c r="E220" i="35" s="1"/>
  <c r="R222" i="1"/>
  <c r="AI218" i="1" s="1"/>
  <c r="G220" i="35" s="1"/>
  <c r="T222" i="1"/>
  <c r="AK218" i="1" s="1"/>
  <c r="I220" i="35" s="1"/>
  <c r="V222" i="1"/>
  <c r="AM218" i="1" s="1"/>
  <c r="K220" i="35" s="1"/>
  <c r="X222" i="1"/>
  <c r="AO218" i="1" s="1"/>
  <c r="M220" i="35" s="1"/>
  <c r="P213" i="1"/>
  <c r="AG38" i="1" s="1"/>
  <c r="R213" i="1"/>
  <c r="AI38" i="1" s="1"/>
  <c r="T213" i="1"/>
  <c r="AK38" i="1" s="1"/>
  <c r="V213" i="1"/>
  <c r="X213" i="1"/>
  <c r="O214" i="1"/>
  <c r="AF58" i="1" s="1"/>
  <c r="Q214" i="1"/>
  <c r="AH58" i="1" s="1"/>
  <c r="S214" i="1"/>
  <c r="AJ58" i="1" s="1"/>
  <c r="U214" i="1"/>
  <c r="AL58" i="1" s="1"/>
  <c r="W214" i="1"/>
  <c r="AN58" i="1" s="1"/>
  <c r="L60" i="35" s="1"/>
  <c r="N215" i="1"/>
  <c r="P215" i="1"/>
  <c r="AG78" i="1" s="1"/>
  <c r="R215" i="1"/>
  <c r="AI78" i="1" s="1"/>
  <c r="T215" i="1"/>
  <c r="AK78" i="1" s="1"/>
  <c r="V215" i="1"/>
  <c r="AM78" i="1" s="1"/>
  <c r="K80" i="35" s="1"/>
  <c r="X215" i="1"/>
  <c r="AO78" i="1" s="1"/>
  <c r="M80" i="35" s="1"/>
  <c r="O216" i="1"/>
  <c r="AF98" i="1" s="1"/>
  <c r="Q216" i="1"/>
  <c r="AH98" i="1" s="1"/>
  <c r="S216" i="1"/>
  <c r="AJ98" i="1" s="1"/>
  <c r="U216" i="1"/>
  <c r="AL98" i="1" s="1"/>
  <c r="W216" i="1"/>
  <c r="AN98" i="1" s="1"/>
  <c r="L100" i="35" s="1"/>
  <c r="N217" i="1"/>
  <c r="P217" i="1"/>
  <c r="AG118" i="1" s="1"/>
  <c r="R217" i="1"/>
  <c r="AI118" i="1" s="1"/>
  <c r="T217" i="1"/>
  <c r="AK118" i="1" s="1"/>
  <c r="V217" i="1"/>
  <c r="AM118" i="1" s="1"/>
  <c r="K120" i="35" s="1"/>
  <c r="X217" i="1"/>
  <c r="AO118" i="1" s="1"/>
  <c r="M120" i="35" s="1"/>
  <c r="O218" i="1"/>
  <c r="AF138" i="1" s="1"/>
  <c r="Q218" i="1"/>
  <c r="AH138" i="1" s="1"/>
  <c r="S218" i="1"/>
  <c r="AJ138" i="1" s="1"/>
  <c r="U218" i="1"/>
  <c r="AL138" i="1" s="1"/>
  <c r="W218" i="1"/>
  <c r="AN138" i="1" s="1"/>
  <c r="L140" i="35" s="1"/>
  <c r="N219" i="1"/>
  <c r="P219" i="1"/>
  <c r="AG158" i="1" s="1"/>
  <c r="E160" i="35" s="1"/>
  <c r="R219" i="1"/>
  <c r="AI158" i="1" s="1"/>
  <c r="G160" i="35" s="1"/>
  <c r="T219" i="1"/>
  <c r="AK158" i="1" s="1"/>
  <c r="I160" i="35" s="1"/>
  <c r="V219" i="1"/>
  <c r="AM158" i="1" s="1"/>
  <c r="K160" i="35" s="1"/>
  <c r="X219" i="1"/>
  <c r="AO158" i="1" s="1"/>
  <c r="M160" i="35" s="1"/>
  <c r="O220" i="1"/>
  <c r="AF178" i="1" s="1"/>
  <c r="D180" i="35" s="1"/>
  <c r="Q220" i="1"/>
  <c r="AH178" i="1" s="1"/>
  <c r="F180" i="35" s="1"/>
  <c r="S220" i="1"/>
  <c r="AJ178" i="1" s="1"/>
  <c r="H180" i="35" s="1"/>
  <c r="U220" i="1"/>
  <c r="AL178" i="1" s="1"/>
  <c r="J180" i="35" s="1"/>
  <c r="W220" i="1"/>
  <c r="AN178" i="1" s="1"/>
  <c r="L180" i="35" s="1"/>
  <c r="N221" i="1"/>
  <c r="P221" i="1"/>
  <c r="AG198" i="1" s="1"/>
  <c r="E200" i="35" s="1"/>
  <c r="R221" i="1"/>
  <c r="AI198" i="1" s="1"/>
  <c r="G200" i="35" s="1"/>
  <c r="T221" i="1"/>
  <c r="AK198" i="1" s="1"/>
  <c r="I200" i="35" s="1"/>
  <c r="V221" i="1"/>
  <c r="AM198" i="1" s="1"/>
  <c r="K200" i="35" s="1"/>
  <c r="X221" i="1"/>
  <c r="AO198" i="1" s="1"/>
  <c r="M200" i="35" s="1"/>
  <c r="O222" i="1"/>
  <c r="AF218" i="1" s="1"/>
  <c r="D220" i="35" s="1"/>
  <c r="Q222" i="1"/>
  <c r="AH218" i="1" s="1"/>
  <c r="F220" i="35" s="1"/>
  <c r="S222" i="1"/>
  <c r="AJ218" i="1" s="1"/>
  <c r="H220" i="35" s="1"/>
  <c r="U222" i="1"/>
  <c r="AL218" i="1" s="1"/>
  <c r="J220" i="35" s="1"/>
  <c r="W222" i="1"/>
  <c r="AN218" i="1" s="1"/>
  <c r="L220" i="35" s="1"/>
  <c r="O213" i="1"/>
  <c r="AF38" i="1" s="1"/>
  <c r="Q213" i="1"/>
  <c r="AH38" i="1" s="1"/>
  <c r="S213" i="1"/>
  <c r="AJ38" i="1" s="1"/>
  <c r="U213" i="1"/>
  <c r="AL38" i="1" s="1"/>
  <c r="W213" i="1"/>
  <c r="N213" i="1"/>
  <c r="AE38" i="1" s="1"/>
  <c r="O230" i="1"/>
  <c r="AF59" i="1" s="1"/>
  <c r="Q230" i="1"/>
  <c r="AH59" i="1" s="1"/>
  <c r="S230" i="1"/>
  <c r="AJ59" i="1" s="1"/>
  <c r="U230" i="1"/>
  <c r="AL59" i="1" s="1"/>
  <c r="W230" i="1"/>
  <c r="AN59" i="1" s="1"/>
  <c r="L61" i="35" s="1"/>
  <c r="N231" i="1"/>
  <c r="AE79" i="1" s="1"/>
  <c r="P231" i="1"/>
  <c r="AG79" i="1" s="1"/>
  <c r="R231" i="1"/>
  <c r="AI79" i="1" s="1"/>
  <c r="T231" i="1"/>
  <c r="AK79" i="1" s="1"/>
  <c r="V231" i="1"/>
  <c r="AM79" i="1" s="1"/>
  <c r="K81" i="35" s="1"/>
  <c r="X231" i="1"/>
  <c r="AO79" i="1" s="1"/>
  <c r="M81" i="35" s="1"/>
  <c r="O232" i="1"/>
  <c r="AF99" i="1" s="1"/>
  <c r="Q232" i="1"/>
  <c r="AH99" i="1" s="1"/>
  <c r="S232" i="1"/>
  <c r="AJ99" i="1" s="1"/>
  <c r="U232" i="1"/>
  <c r="AL99" i="1" s="1"/>
  <c r="W232" i="1"/>
  <c r="AN99" i="1" s="1"/>
  <c r="L101" i="35" s="1"/>
  <c r="N233" i="1"/>
  <c r="P233" i="1"/>
  <c r="AG119" i="1" s="1"/>
  <c r="R233" i="1"/>
  <c r="AI119" i="1" s="1"/>
  <c r="T233" i="1"/>
  <c r="AK119" i="1" s="1"/>
  <c r="V233" i="1"/>
  <c r="AM119" i="1" s="1"/>
  <c r="K121" i="35" s="1"/>
  <c r="X233" i="1"/>
  <c r="AO119" i="1" s="1"/>
  <c r="M121" i="35" s="1"/>
  <c r="O234" i="1"/>
  <c r="AF139" i="1" s="1"/>
  <c r="Q234" i="1"/>
  <c r="AH139" i="1" s="1"/>
  <c r="S234" i="1"/>
  <c r="AJ139" i="1" s="1"/>
  <c r="U234" i="1"/>
  <c r="AL139" i="1" s="1"/>
  <c r="W234" i="1"/>
  <c r="AN139" i="1" s="1"/>
  <c r="L141" i="35" s="1"/>
  <c r="N235" i="1"/>
  <c r="P235" i="1"/>
  <c r="AG159" i="1" s="1"/>
  <c r="E161" i="35" s="1"/>
  <c r="R235" i="1"/>
  <c r="AI159" i="1" s="1"/>
  <c r="G161" i="35" s="1"/>
  <c r="T235" i="1"/>
  <c r="AK159" i="1" s="1"/>
  <c r="I161" i="35" s="1"/>
  <c r="V235" i="1"/>
  <c r="AM159" i="1" s="1"/>
  <c r="K161" i="35" s="1"/>
  <c r="X235" i="1"/>
  <c r="AO159" i="1" s="1"/>
  <c r="M161" i="35" s="1"/>
  <c r="O236" i="1"/>
  <c r="AF179" i="1" s="1"/>
  <c r="D181" i="35" s="1"/>
  <c r="Q236" i="1"/>
  <c r="AH179" i="1" s="1"/>
  <c r="F181" i="35" s="1"/>
  <c r="S236" i="1"/>
  <c r="AJ179" i="1" s="1"/>
  <c r="H181" i="35" s="1"/>
  <c r="U236" i="1"/>
  <c r="AL179" i="1" s="1"/>
  <c r="J181" i="35" s="1"/>
  <c r="W236" i="1"/>
  <c r="AN179" i="1" s="1"/>
  <c r="L181" i="35" s="1"/>
  <c r="N237" i="1"/>
  <c r="P237" i="1"/>
  <c r="AG199" i="1" s="1"/>
  <c r="E201" i="35" s="1"/>
  <c r="R237" i="1"/>
  <c r="AI199" i="1" s="1"/>
  <c r="G201" i="35" s="1"/>
  <c r="T237" i="1"/>
  <c r="AK199" i="1" s="1"/>
  <c r="I201" i="35" s="1"/>
  <c r="V237" i="1"/>
  <c r="AM199" i="1" s="1"/>
  <c r="K201" i="35" s="1"/>
  <c r="X237" i="1"/>
  <c r="AO199" i="1" s="1"/>
  <c r="M201" i="35" s="1"/>
  <c r="O238" i="1"/>
  <c r="AF219" i="1" s="1"/>
  <c r="D221" i="35" s="1"/>
  <c r="Q238" i="1"/>
  <c r="AH219" i="1" s="1"/>
  <c r="F221" i="35" s="1"/>
  <c r="S238" i="1"/>
  <c r="AJ219" i="1" s="1"/>
  <c r="H221" i="35" s="1"/>
  <c r="U238" i="1"/>
  <c r="AL219" i="1" s="1"/>
  <c r="J221" i="35" s="1"/>
  <c r="W238" i="1"/>
  <c r="AN219" i="1" s="1"/>
  <c r="L221" i="35" s="1"/>
  <c r="O229" i="1"/>
  <c r="AF39" i="1" s="1"/>
  <c r="Q229" i="1"/>
  <c r="AH39" i="1" s="1"/>
  <c r="S229" i="1"/>
  <c r="AJ39" i="1" s="1"/>
  <c r="U229" i="1"/>
  <c r="AL39" i="1" s="1"/>
  <c r="W229" i="1"/>
  <c r="N229" i="1"/>
  <c r="AE39" i="1" s="1"/>
  <c r="N230" i="1"/>
  <c r="AE59" i="1" s="1"/>
  <c r="P230" i="1"/>
  <c r="AG59" i="1" s="1"/>
  <c r="R230" i="1"/>
  <c r="AI59" i="1" s="1"/>
  <c r="T230" i="1"/>
  <c r="AK59" i="1" s="1"/>
  <c r="V230" i="1"/>
  <c r="AM59" i="1" s="1"/>
  <c r="K61" i="35" s="1"/>
  <c r="X230" i="1"/>
  <c r="AO59" i="1" s="1"/>
  <c r="M61" i="35" s="1"/>
  <c r="O231" i="1"/>
  <c r="AF79" i="1" s="1"/>
  <c r="Q231" i="1"/>
  <c r="AH79" i="1" s="1"/>
  <c r="S231" i="1"/>
  <c r="AJ79" i="1" s="1"/>
  <c r="U231" i="1"/>
  <c r="AL79" i="1" s="1"/>
  <c r="W231" i="1"/>
  <c r="AN79" i="1" s="1"/>
  <c r="L81" i="35" s="1"/>
  <c r="N232" i="1"/>
  <c r="P232" i="1"/>
  <c r="AG99" i="1" s="1"/>
  <c r="R232" i="1"/>
  <c r="AI99" i="1" s="1"/>
  <c r="T232" i="1"/>
  <c r="AK99" i="1" s="1"/>
  <c r="V232" i="1"/>
  <c r="AM99" i="1" s="1"/>
  <c r="K101" i="35" s="1"/>
  <c r="X232" i="1"/>
  <c r="AO99" i="1" s="1"/>
  <c r="M101" i="35" s="1"/>
  <c r="O233" i="1"/>
  <c r="AF119" i="1" s="1"/>
  <c r="Q233" i="1"/>
  <c r="AH119" i="1" s="1"/>
  <c r="S233" i="1"/>
  <c r="AJ119" i="1" s="1"/>
  <c r="U233" i="1"/>
  <c r="AL119" i="1" s="1"/>
  <c r="W233" i="1"/>
  <c r="AN119" i="1" s="1"/>
  <c r="L121" i="35" s="1"/>
  <c r="N234" i="1"/>
  <c r="P234" i="1"/>
  <c r="AG139" i="1" s="1"/>
  <c r="R234" i="1"/>
  <c r="AI139" i="1" s="1"/>
  <c r="T234" i="1"/>
  <c r="AK139" i="1" s="1"/>
  <c r="V234" i="1"/>
  <c r="AM139" i="1" s="1"/>
  <c r="K141" i="35" s="1"/>
  <c r="X234" i="1"/>
  <c r="AO139" i="1" s="1"/>
  <c r="M141" i="35" s="1"/>
  <c r="O235" i="1"/>
  <c r="AF159" i="1" s="1"/>
  <c r="D161" i="35" s="1"/>
  <c r="Q235" i="1"/>
  <c r="AH159" i="1" s="1"/>
  <c r="F161" i="35" s="1"/>
  <c r="S235" i="1"/>
  <c r="AJ159" i="1" s="1"/>
  <c r="H161" i="35" s="1"/>
  <c r="U235" i="1"/>
  <c r="AL159" i="1" s="1"/>
  <c r="J161" i="35" s="1"/>
  <c r="W235" i="1"/>
  <c r="AN159" i="1" s="1"/>
  <c r="L161" i="35" s="1"/>
  <c r="N236" i="1"/>
  <c r="P236" i="1"/>
  <c r="AG179" i="1" s="1"/>
  <c r="E181" i="35" s="1"/>
  <c r="R236" i="1"/>
  <c r="AI179" i="1" s="1"/>
  <c r="G181" i="35" s="1"/>
  <c r="T236" i="1"/>
  <c r="AK179" i="1" s="1"/>
  <c r="I181" i="35" s="1"/>
  <c r="V236" i="1"/>
  <c r="AM179" i="1" s="1"/>
  <c r="K181" i="35" s="1"/>
  <c r="X236" i="1"/>
  <c r="AO179" i="1" s="1"/>
  <c r="M181" i="35" s="1"/>
  <c r="O237" i="1"/>
  <c r="AF199" i="1" s="1"/>
  <c r="D201" i="35" s="1"/>
  <c r="Q237" i="1"/>
  <c r="AH199" i="1" s="1"/>
  <c r="F201" i="35" s="1"/>
  <c r="S237" i="1"/>
  <c r="AJ199" i="1" s="1"/>
  <c r="H201" i="35" s="1"/>
  <c r="U237" i="1"/>
  <c r="AL199" i="1" s="1"/>
  <c r="J201" i="35" s="1"/>
  <c r="W237" i="1"/>
  <c r="AN199" i="1" s="1"/>
  <c r="L201" i="35" s="1"/>
  <c r="N238" i="1"/>
  <c r="AE219" i="1" s="1"/>
  <c r="P238" i="1"/>
  <c r="AG219" i="1" s="1"/>
  <c r="E221" i="35" s="1"/>
  <c r="R238" i="1"/>
  <c r="AI219" i="1" s="1"/>
  <c r="G221" i="35" s="1"/>
  <c r="T238" i="1"/>
  <c r="AK219" i="1" s="1"/>
  <c r="I221" i="35" s="1"/>
  <c r="V238" i="1"/>
  <c r="AM219" i="1" s="1"/>
  <c r="K221" i="35" s="1"/>
  <c r="X238" i="1"/>
  <c r="AO219" i="1" s="1"/>
  <c r="M221" i="35" s="1"/>
  <c r="P229" i="1"/>
  <c r="AG39" i="1" s="1"/>
  <c r="R229" i="1"/>
  <c r="AI39" i="1" s="1"/>
  <c r="T229" i="1"/>
  <c r="AK39" i="1" s="1"/>
  <c r="V229" i="1"/>
  <c r="X229" i="1"/>
  <c r="N246" i="1"/>
  <c r="AE60" i="1" s="1"/>
  <c r="P246" i="1"/>
  <c r="AG60" i="1" s="1"/>
  <c r="R246" i="1"/>
  <c r="AI60" i="1" s="1"/>
  <c r="T246" i="1"/>
  <c r="AK60" i="1" s="1"/>
  <c r="V246" i="1"/>
  <c r="AM60" i="1" s="1"/>
  <c r="K62" i="35" s="1"/>
  <c r="X246" i="1"/>
  <c r="AO60" i="1" s="1"/>
  <c r="M62" i="35" s="1"/>
  <c r="O247" i="1"/>
  <c r="AF80" i="1" s="1"/>
  <c r="Q247" i="1"/>
  <c r="AH80" i="1" s="1"/>
  <c r="S247" i="1"/>
  <c r="AJ80" i="1" s="1"/>
  <c r="U247" i="1"/>
  <c r="AL80" i="1" s="1"/>
  <c r="W247" i="1"/>
  <c r="AN80" i="1" s="1"/>
  <c r="L82" i="35" s="1"/>
  <c r="N248" i="1"/>
  <c r="AE100" i="1" s="1"/>
  <c r="P248" i="1"/>
  <c r="AG100" i="1" s="1"/>
  <c r="R248" i="1"/>
  <c r="AI100" i="1" s="1"/>
  <c r="T248" i="1"/>
  <c r="AK100" i="1" s="1"/>
  <c r="V248" i="1"/>
  <c r="AM100" i="1" s="1"/>
  <c r="K102" i="35" s="1"/>
  <c r="X248" i="1"/>
  <c r="AO100" i="1" s="1"/>
  <c r="M102" i="35" s="1"/>
  <c r="O249" i="1"/>
  <c r="AF120" i="1" s="1"/>
  <c r="Q249" i="1"/>
  <c r="AH120" i="1" s="1"/>
  <c r="S249" i="1"/>
  <c r="AJ120" i="1" s="1"/>
  <c r="U249" i="1"/>
  <c r="AL120" i="1" s="1"/>
  <c r="W249" i="1"/>
  <c r="AN120" i="1" s="1"/>
  <c r="L122" i="35" s="1"/>
  <c r="N250" i="1"/>
  <c r="P250" i="1"/>
  <c r="AG140" i="1" s="1"/>
  <c r="R250" i="1"/>
  <c r="AI140" i="1" s="1"/>
  <c r="T250" i="1"/>
  <c r="AK140" i="1" s="1"/>
  <c r="V250" i="1"/>
  <c r="AM140" i="1" s="1"/>
  <c r="K142" i="35" s="1"/>
  <c r="X250" i="1"/>
  <c r="AO140" i="1" s="1"/>
  <c r="M142" i="35" s="1"/>
  <c r="O251" i="1"/>
  <c r="AF160" i="1" s="1"/>
  <c r="D162" i="35" s="1"/>
  <c r="Q251" i="1"/>
  <c r="AH160" i="1" s="1"/>
  <c r="F162" i="35" s="1"/>
  <c r="S251" i="1"/>
  <c r="AJ160" i="1" s="1"/>
  <c r="H162" i="35" s="1"/>
  <c r="U251" i="1"/>
  <c r="AL160" i="1" s="1"/>
  <c r="J162" i="35" s="1"/>
  <c r="W251" i="1"/>
  <c r="AN160" i="1" s="1"/>
  <c r="L162" i="35" s="1"/>
  <c r="N252" i="1"/>
  <c r="P252" i="1"/>
  <c r="AG180" i="1" s="1"/>
  <c r="E182" i="35" s="1"/>
  <c r="R252" i="1"/>
  <c r="AI180" i="1" s="1"/>
  <c r="G182" i="35" s="1"/>
  <c r="T252" i="1"/>
  <c r="AK180" i="1" s="1"/>
  <c r="I182" i="35" s="1"/>
  <c r="V252" i="1"/>
  <c r="AM180" i="1" s="1"/>
  <c r="K182" i="35" s="1"/>
  <c r="X252" i="1"/>
  <c r="AO180" i="1" s="1"/>
  <c r="M182" i="35" s="1"/>
  <c r="O253" i="1"/>
  <c r="AF200" i="1" s="1"/>
  <c r="D202" i="35" s="1"/>
  <c r="Q253" i="1"/>
  <c r="AH200" i="1" s="1"/>
  <c r="F202" i="35" s="1"/>
  <c r="S253" i="1"/>
  <c r="AJ200" i="1" s="1"/>
  <c r="H202" i="35" s="1"/>
  <c r="U253" i="1"/>
  <c r="AL200" i="1" s="1"/>
  <c r="J202" i="35" s="1"/>
  <c r="W253" i="1"/>
  <c r="AN200" i="1" s="1"/>
  <c r="L202" i="35" s="1"/>
  <c r="N254" i="1"/>
  <c r="P254" i="1"/>
  <c r="AG220" i="1" s="1"/>
  <c r="E222" i="35" s="1"/>
  <c r="R254" i="1"/>
  <c r="AI220" i="1" s="1"/>
  <c r="G222" i="35" s="1"/>
  <c r="T254" i="1"/>
  <c r="AK220" i="1" s="1"/>
  <c r="I222" i="35" s="1"/>
  <c r="V254" i="1"/>
  <c r="AM220" i="1" s="1"/>
  <c r="K222" i="35" s="1"/>
  <c r="X254" i="1"/>
  <c r="AO220" i="1" s="1"/>
  <c r="M222" i="35" s="1"/>
  <c r="P245" i="1"/>
  <c r="AG40" i="1" s="1"/>
  <c r="R245" i="1"/>
  <c r="AI40" i="1" s="1"/>
  <c r="T245" i="1"/>
  <c r="AK40" i="1" s="1"/>
  <c r="V245" i="1"/>
  <c r="X245" i="1"/>
  <c r="O246" i="1"/>
  <c r="AF60" i="1" s="1"/>
  <c r="Q246" i="1"/>
  <c r="AH60" i="1" s="1"/>
  <c r="S246" i="1"/>
  <c r="AJ60" i="1" s="1"/>
  <c r="U246" i="1"/>
  <c r="AL60" i="1" s="1"/>
  <c r="W246" i="1"/>
  <c r="AN60" i="1" s="1"/>
  <c r="L62" i="35" s="1"/>
  <c r="N247" i="1"/>
  <c r="P247" i="1"/>
  <c r="AG80" i="1" s="1"/>
  <c r="R247" i="1"/>
  <c r="AI80" i="1" s="1"/>
  <c r="T247" i="1"/>
  <c r="AK80" i="1" s="1"/>
  <c r="V247" i="1"/>
  <c r="AM80" i="1" s="1"/>
  <c r="K82" i="35" s="1"/>
  <c r="X247" i="1"/>
  <c r="AO80" i="1" s="1"/>
  <c r="M82" i="35" s="1"/>
  <c r="O248" i="1"/>
  <c r="AF100" i="1" s="1"/>
  <c r="Q248" i="1"/>
  <c r="AH100" i="1" s="1"/>
  <c r="S248" i="1"/>
  <c r="AJ100" i="1" s="1"/>
  <c r="U248" i="1"/>
  <c r="AL100" i="1" s="1"/>
  <c r="W248" i="1"/>
  <c r="AN100" i="1" s="1"/>
  <c r="L102" i="35" s="1"/>
  <c r="N249" i="1"/>
  <c r="P249" i="1"/>
  <c r="AG120" i="1" s="1"/>
  <c r="R249" i="1"/>
  <c r="AI120" i="1" s="1"/>
  <c r="T249" i="1"/>
  <c r="AK120" i="1" s="1"/>
  <c r="V249" i="1"/>
  <c r="AM120" i="1" s="1"/>
  <c r="K122" i="35" s="1"/>
  <c r="X249" i="1"/>
  <c r="AO120" i="1" s="1"/>
  <c r="M122" i="35" s="1"/>
  <c r="O250" i="1"/>
  <c r="AF140" i="1" s="1"/>
  <c r="Q250" i="1"/>
  <c r="AH140" i="1" s="1"/>
  <c r="S250" i="1"/>
  <c r="AJ140" i="1" s="1"/>
  <c r="U250" i="1"/>
  <c r="AL140" i="1" s="1"/>
  <c r="W250" i="1"/>
  <c r="AN140" i="1" s="1"/>
  <c r="L142" i="35" s="1"/>
  <c r="N251" i="1"/>
  <c r="P251" i="1"/>
  <c r="AG160" i="1" s="1"/>
  <c r="E162" i="35" s="1"/>
  <c r="R251" i="1"/>
  <c r="AI160" i="1" s="1"/>
  <c r="G162" i="35" s="1"/>
  <c r="T251" i="1"/>
  <c r="AK160" i="1" s="1"/>
  <c r="I162" i="35" s="1"/>
  <c r="V251" i="1"/>
  <c r="AM160" i="1" s="1"/>
  <c r="K162" i="35" s="1"/>
  <c r="X251" i="1"/>
  <c r="AO160" i="1" s="1"/>
  <c r="M162" i="35" s="1"/>
  <c r="O252" i="1"/>
  <c r="AF180" i="1" s="1"/>
  <c r="D182" i="35" s="1"/>
  <c r="Q252" i="1"/>
  <c r="AH180" i="1" s="1"/>
  <c r="F182" i="35" s="1"/>
  <c r="S252" i="1"/>
  <c r="AJ180" i="1" s="1"/>
  <c r="H182" i="35" s="1"/>
  <c r="U252" i="1"/>
  <c r="AL180" i="1" s="1"/>
  <c r="J182" i="35" s="1"/>
  <c r="W252" i="1"/>
  <c r="AN180" i="1" s="1"/>
  <c r="L182" i="35" s="1"/>
  <c r="N253" i="1"/>
  <c r="P253" i="1"/>
  <c r="AG200" i="1" s="1"/>
  <c r="E202" i="35" s="1"/>
  <c r="R253" i="1"/>
  <c r="AI200" i="1" s="1"/>
  <c r="G202" i="35" s="1"/>
  <c r="T253" i="1"/>
  <c r="AK200" i="1" s="1"/>
  <c r="I202" i="35" s="1"/>
  <c r="V253" i="1"/>
  <c r="AM200" i="1" s="1"/>
  <c r="K202" i="35" s="1"/>
  <c r="X253" i="1"/>
  <c r="AO200" i="1" s="1"/>
  <c r="M202" i="35" s="1"/>
  <c r="O254" i="1"/>
  <c r="AF220" i="1" s="1"/>
  <c r="D222" i="35" s="1"/>
  <c r="Q254" i="1"/>
  <c r="AH220" i="1" s="1"/>
  <c r="F222" i="35" s="1"/>
  <c r="S254" i="1"/>
  <c r="AJ220" i="1" s="1"/>
  <c r="H222" i="35" s="1"/>
  <c r="U254" i="1"/>
  <c r="AL220" i="1" s="1"/>
  <c r="J222" i="35" s="1"/>
  <c r="W254" i="1"/>
  <c r="AN220" i="1" s="1"/>
  <c r="L222" i="35" s="1"/>
  <c r="O245" i="1"/>
  <c r="AF40" i="1" s="1"/>
  <c r="Q245" i="1"/>
  <c r="AH40" i="1" s="1"/>
  <c r="S245" i="1"/>
  <c r="AJ40" i="1" s="1"/>
  <c r="U245" i="1"/>
  <c r="AL40" i="1" s="1"/>
  <c r="W245" i="1"/>
  <c r="N245" i="1"/>
  <c r="AE40" i="1" s="1"/>
  <c r="N22" i="16"/>
  <c r="D168" i="16"/>
  <c r="H22" i="16"/>
  <c r="H37" i="16"/>
  <c r="H67" i="16"/>
  <c r="N67" i="16"/>
  <c r="H82" i="16"/>
  <c r="N82" i="16"/>
  <c r="D63" i="16"/>
  <c r="H52" i="16"/>
  <c r="N52" i="16"/>
  <c r="D153" i="16"/>
  <c r="D18" i="16"/>
  <c r="D48" i="16"/>
  <c r="D33" i="16"/>
  <c r="AL85" i="1"/>
  <c r="AL45" i="1"/>
  <c r="AL186" i="1"/>
  <c r="J188" i="35" s="1"/>
  <c r="AL46" i="1"/>
  <c r="AL87" i="1"/>
  <c r="AL47" i="1"/>
  <c r="AL188" i="1"/>
  <c r="J190" i="35" s="1"/>
  <c r="AL48" i="1"/>
  <c r="AL89" i="1"/>
  <c r="AL49" i="1"/>
  <c r="AL90" i="1"/>
  <c r="AL50" i="1"/>
  <c r="AL91" i="1"/>
  <c r="AL51" i="1"/>
  <c r="AL92" i="1"/>
  <c r="AL52" i="1"/>
  <c r="AL93" i="1"/>
  <c r="AL53" i="1"/>
  <c r="AL94" i="1"/>
  <c r="AL54" i="1"/>
  <c r="AL195" i="1"/>
  <c r="J197" i="35" s="1"/>
  <c r="AL55" i="1"/>
  <c r="AL96" i="1"/>
  <c r="AL56" i="1"/>
  <c r="AL25" i="1"/>
  <c r="AL205" i="1"/>
  <c r="J207" i="35" s="1"/>
  <c r="AL65" i="1"/>
  <c r="AL26" i="1"/>
  <c r="AL206" i="1"/>
  <c r="J208" i="35" s="1"/>
  <c r="AL66" i="1"/>
  <c r="AL27" i="1"/>
  <c r="AL207" i="1"/>
  <c r="J209" i="35" s="1"/>
  <c r="AL67" i="1"/>
  <c r="AL28" i="1"/>
  <c r="AL208" i="1"/>
  <c r="J210" i="35" s="1"/>
  <c r="AL68" i="1"/>
  <c r="AL29" i="1"/>
  <c r="AL209" i="1"/>
  <c r="J211" i="35" s="1"/>
  <c r="AL69" i="1"/>
  <c r="AL30" i="1"/>
  <c r="AL210" i="1"/>
  <c r="J212" i="35" s="1"/>
  <c r="AL70" i="1"/>
  <c r="AL31" i="1"/>
  <c r="AL211" i="1"/>
  <c r="J213" i="35" s="1"/>
  <c r="AL71" i="1"/>
  <c r="AL32" i="1"/>
  <c r="AL212" i="1"/>
  <c r="J214" i="35" s="1"/>
  <c r="AL72" i="1"/>
  <c r="AL33" i="1"/>
  <c r="AL213" i="1"/>
  <c r="J215" i="35" s="1"/>
  <c r="AL73" i="1"/>
  <c r="AL34" i="1"/>
  <c r="AL214" i="1"/>
  <c r="J216" i="35" s="1"/>
  <c r="AL74" i="1"/>
  <c r="AL35" i="1"/>
  <c r="AL215" i="1"/>
  <c r="J217" i="35" s="1"/>
  <c r="AL75" i="1"/>
  <c r="AL36" i="1"/>
  <c r="AL216" i="1"/>
  <c r="J218" i="35" s="1"/>
  <c r="AL76" i="1"/>
  <c r="AK85" i="1"/>
  <c r="AK45" i="1"/>
  <c r="AK186" i="1"/>
  <c r="I188" i="35" s="1"/>
  <c r="AK46" i="1"/>
  <c r="AK87" i="1"/>
  <c r="AK47" i="1"/>
  <c r="AK188" i="1"/>
  <c r="I190" i="35" s="1"/>
  <c r="AK48" i="1"/>
  <c r="AK89" i="1"/>
  <c r="AK49" i="1"/>
  <c r="AK90" i="1"/>
  <c r="AK50" i="1"/>
  <c r="AK91" i="1"/>
  <c r="AK51" i="1"/>
  <c r="AK92" i="1"/>
  <c r="AK52" i="1"/>
  <c r="AK93" i="1"/>
  <c r="AK53" i="1"/>
  <c r="AK94" i="1"/>
  <c r="AK54" i="1"/>
  <c r="AK195" i="1"/>
  <c r="I197" i="35" s="1"/>
  <c r="AK55" i="1"/>
  <c r="AK96" i="1"/>
  <c r="AK56" i="1"/>
  <c r="AK25" i="1"/>
  <c r="AK205" i="1"/>
  <c r="I207" i="35" s="1"/>
  <c r="AK65" i="1"/>
  <c r="AK26" i="1"/>
  <c r="AK206" i="1"/>
  <c r="I208" i="35" s="1"/>
  <c r="AK66" i="1"/>
  <c r="AK27" i="1"/>
  <c r="AK207" i="1"/>
  <c r="I209" i="35" s="1"/>
  <c r="AK67" i="1"/>
  <c r="AK28" i="1"/>
  <c r="AK208" i="1"/>
  <c r="I210" i="35" s="1"/>
  <c r="AK68" i="1"/>
  <c r="AK29" i="1"/>
  <c r="AK209" i="1"/>
  <c r="I211" i="35" s="1"/>
  <c r="AK69" i="1"/>
  <c r="AK30" i="1"/>
  <c r="AK210" i="1"/>
  <c r="I212" i="35" s="1"/>
  <c r="AK70" i="1"/>
  <c r="AK31" i="1"/>
  <c r="AK211" i="1"/>
  <c r="I213" i="35" s="1"/>
  <c r="AK71" i="1"/>
  <c r="AK32" i="1"/>
  <c r="AK212" i="1"/>
  <c r="I214" i="35" s="1"/>
  <c r="AK72" i="1"/>
  <c r="AK33" i="1"/>
  <c r="AK213" i="1"/>
  <c r="I215" i="35" s="1"/>
  <c r="AK73" i="1"/>
  <c r="AK34" i="1"/>
  <c r="AK214" i="1"/>
  <c r="I216" i="35" s="1"/>
  <c r="AK74" i="1"/>
  <c r="AK35" i="1"/>
  <c r="AK215" i="1"/>
  <c r="I217" i="35" s="1"/>
  <c r="AK75" i="1"/>
  <c r="AK36" i="1"/>
  <c r="AK216" i="1"/>
  <c r="I218" i="35" s="1"/>
  <c r="AK76" i="1"/>
  <c r="AJ85" i="1"/>
  <c r="AJ45" i="1"/>
  <c r="AJ186" i="1"/>
  <c r="H188" i="35" s="1"/>
  <c r="AJ46" i="1"/>
  <c r="AJ87" i="1"/>
  <c r="AJ47" i="1"/>
  <c r="AJ188" i="1"/>
  <c r="H190" i="35" s="1"/>
  <c r="AJ48" i="1"/>
  <c r="AJ89" i="1"/>
  <c r="AJ49" i="1"/>
  <c r="AJ90" i="1"/>
  <c r="AJ50" i="1"/>
  <c r="AJ91" i="1"/>
  <c r="AJ51" i="1"/>
  <c r="AJ92" i="1"/>
  <c r="AJ52" i="1"/>
  <c r="AJ93" i="1"/>
  <c r="AJ53" i="1"/>
  <c r="AJ94" i="1"/>
  <c r="AJ54" i="1"/>
  <c r="AJ195" i="1"/>
  <c r="H197" i="35" s="1"/>
  <c r="AJ55" i="1"/>
  <c r="AJ96" i="1"/>
  <c r="AJ56" i="1"/>
  <c r="AJ25" i="1"/>
  <c r="AJ205" i="1"/>
  <c r="H207" i="35" s="1"/>
  <c r="AJ65" i="1"/>
  <c r="AJ26" i="1"/>
  <c r="AJ206" i="1"/>
  <c r="H208" i="35" s="1"/>
  <c r="AJ66" i="1"/>
  <c r="AJ27" i="1"/>
  <c r="AJ207" i="1"/>
  <c r="H209" i="35" s="1"/>
  <c r="AJ67" i="1"/>
  <c r="AJ28" i="1"/>
  <c r="AJ208" i="1"/>
  <c r="H210" i="35" s="1"/>
  <c r="AJ68" i="1"/>
  <c r="AJ29" i="1"/>
  <c r="AJ209" i="1"/>
  <c r="H211" i="35" s="1"/>
  <c r="AJ69" i="1"/>
  <c r="AJ30" i="1"/>
  <c r="AJ210" i="1"/>
  <c r="H212" i="35" s="1"/>
  <c r="AJ70" i="1"/>
  <c r="AJ31" i="1"/>
  <c r="AJ211" i="1"/>
  <c r="H213" i="35" s="1"/>
  <c r="AJ71" i="1"/>
  <c r="AJ32" i="1"/>
  <c r="AJ212" i="1"/>
  <c r="H214" i="35" s="1"/>
  <c r="AJ72" i="1"/>
  <c r="AJ33" i="1"/>
  <c r="AJ213" i="1"/>
  <c r="H215" i="35" s="1"/>
  <c r="AJ73" i="1"/>
  <c r="AJ34" i="1"/>
  <c r="AJ214" i="1"/>
  <c r="H216" i="35" s="1"/>
  <c r="AJ74" i="1"/>
  <c r="AJ35" i="1"/>
  <c r="AJ215" i="1"/>
  <c r="H217" i="35" s="1"/>
  <c r="AJ75" i="1"/>
  <c r="AJ36" i="1"/>
  <c r="AJ216" i="1"/>
  <c r="H218" i="35" s="1"/>
  <c r="AJ76" i="1"/>
  <c r="AI85" i="1"/>
  <c r="AI45" i="1"/>
  <c r="AI186" i="1"/>
  <c r="G188" i="35" s="1"/>
  <c r="AI46" i="1"/>
  <c r="AI87" i="1"/>
  <c r="AI47" i="1"/>
  <c r="AI89" i="1"/>
  <c r="AI49" i="1"/>
  <c r="AI188" i="1"/>
  <c r="G190" i="35" s="1"/>
  <c r="AI48" i="1"/>
  <c r="AI90" i="1"/>
  <c r="AI50" i="1"/>
  <c r="AI91" i="1"/>
  <c r="AI51" i="1"/>
  <c r="AI92" i="1"/>
  <c r="AI52" i="1"/>
  <c r="AI93" i="1"/>
  <c r="AI53" i="1"/>
  <c r="AI94" i="1"/>
  <c r="AI54" i="1"/>
  <c r="AI195" i="1"/>
  <c r="G197" i="35" s="1"/>
  <c r="AI55" i="1"/>
  <c r="AI96" i="1"/>
  <c r="AI56" i="1"/>
  <c r="AI25" i="1"/>
  <c r="AI205" i="1"/>
  <c r="G207" i="35" s="1"/>
  <c r="AI65" i="1"/>
  <c r="AI26" i="1"/>
  <c r="AI206" i="1"/>
  <c r="G208" i="35" s="1"/>
  <c r="AI66" i="1"/>
  <c r="AI27" i="1"/>
  <c r="AI207" i="1"/>
  <c r="G209" i="35" s="1"/>
  <c r="AI67" i="1"/>
  <c r="AI29" i="1"/>
  <c r="AI209" i="1"/>
  <c r="G211" i="35" s="1"/>
  <c r="AI69" i="1"/>
  <c r="AI28" i="1"/>
  <c r="AI208" i="1"/>
  <c r="G210" i="35" s="1"/>
  <c r="AI68" i="1"/>
  <c r="AI30" i="1"/>
  <c r="AI210" i="1"/>
  <c r="G212" i="35" s="1"/>
  <c r="AI70" i="1"/>
  <c r="AI31" i="1"/>
  <c r="AI211" i="1"/>
  <c r="G213" i="35" s="1"/>
  <c r="AI71" i="1"/>
  <c r="AI32" i="1"/>
  <c r="AI212" i="1"/>
  <c r="G214" i="35" s="1"/>
  <c r="AI72" i="1"/>
  <c r="AI33" i="1"/>
  <c r="AI213" i="1"/>
  <c r="G215" i="35" s="1"/>
  <c r="AI73" i="1"/>
  <c r="AI34" i="1"/>
  <c r="AI214" i="1"/>
  <c r="G216" i="35" s="1"/>
  <c r="AI74" i="1"/>
  <c r="AI35" i="1"/>
  <c r="AI215" i="1"/>
  <c r="G217" i="35" s="1"/>
  <c r="AI75" i="1"/>
  <c r="AI36" i="1"/>
  <c r="AI216" i="1"/>
  <c r="G218" i="35" s="1"/>
  <c r="AI76" i="1"/>
  <c r="AH85" i="1"/>
  <c r="AH45" i="1"/>
  <c r="AH186" i="1"/>
  <c r="F188" i="35" s="1"/>
  <c r="AH46" i="1"/>
  <c r="AH87" i="1"/>
  <c r="AH47" i="1"/>
  <c r="AH188" i="1"/>
  <c r="F190" i="35" s="1"/>
  <c r="AH48" i="1"/>
  <c r="AH89" i="1"/>
  <c r="AH49" i="1"/>
  <c r="AH90" i="1"/>
  <c r="AH50" i="1"/>
  <c r="AH91" i="1"/>
  <c r="AH51" i="1"/>
  <c r="AH92" i="1"/>
  <c r="AH52" i="1"/>
  <c r="AH93" i="1"/>
  <c r="AH53" i="1"/>
  <c r="AH94" i="1"/>
  <c r="AH54" i="1"/>
  <c r="AH195" i="1"/>
  <c r="F197" i="35" s="1"/>
  <c r="AH55" i="1"/>
  <c r="AH96" i="1"/>
  <c r="AH56" i="1"/>
  <c r="AH25" i="1"/>
  <c r="AH205" i="1"/>
  <c r="F207" i="35" s="1"/>
  <c r="AH65" i="1"/>
  <c r="AH26" i="1"/>
  <c r="AH206" i="1"/>
  <c r="F208" i="35" s="1"/>
  <c r="AH66" i="1"/>
  <c r="AH27" i="1"/>
  <c r="AH207" i="1"/>
  <c r="F209" i="35" s="1"/>
  <c r="AH67" i="1"/>
  <c r="AH28" i="1"/>
  <c r="AH208" i="1"/>
  <c r="F210" i="35" s="1"/>
  <c r="AH68" i="1"/>
  <c r="AH29" i="1"/>
  <c r="AH209" i="1"/>
  <c r="F211" i="35" s="1"/>
  <c r="AH69" i="1"/>
  <c r="AH30" i="1"/>
  <c r="AH210" i="1"/>
  <c r="F212" i="35" s="1"/>
  <c r="AH70" i="1"/>
  <c r="AH31" i="1"/>
  <c r="AH211" i="1"/>
  <c r="F213" i="35" s="1"/>
  <c r="AH71" i="1"/>
  <c r="AH32" i="1"/>
  <c r="AH212" i="1"/>
  <c r="F214" i="35" s="1"/>
  <c r="AH72" i="1"/>
  <c r="AH33" i="1"/>
  <c r="AH213" i="1"/>
  <c r="F215" i="35" s="1"/>
  <c r="AH73" i="1"/>
  <c r="AH34" i="1"/>
  <c r="AH214" i="1"/>
  <c r="F216" i="35" s="1"/>
  <c r="AH74" i="1"/>
  <c r="AH35" i="1"/>
  <c r="AH215" i="1"/>
  <c r="F217" i="35" s="1"/>
  <c r="AH75" i="1"/>
  <c r="AH36" i="1"/>
  <c r="AH216" i="1"/>
  <c r="F218" i="35" s="1"/>
  <c r="AH76" i="1"/>
  <c r="AG85" i="1"/>
  <c r="AG45" i="1"/>
  <c r="AG186" i="1"/>
  <c r="E188" i="35" s="1"/>
  <c r="AG46" i="1"/>
  <c r="AG87" i="1"/>
  <c r="AG47" i="1"/>
  <c r="AG188" i="1"/>
  <c r="E190" i="35" s="1"/>
  <c r="AG48" i="1"/>
  <c r="AG89" i="1"/>
  <c r="AG49" i="1"/>
  <c r="AG90" i="1"/>
  <c r="AG50" i="1"/>
  <c r="AG91" i="1"/>
  <c r="AG51" i="1"/>
  <c r="AG92" i="1"/>
  <c r="AG52" i="1"/>
  <c r="AG93" i="1"/>
  <c r="AG53" i="1"/>
  <c r="AG94" i="1"/>
  <c r="AG54" i="1"/>
  <c r="AG195" i="1"/>
  <c r="E197" i="35" s="1"/>
  <c r="AG55" i="1"/>
  <c r="AG96" i="1"/>
  <c r="AG56" i="1"/>
  <c r="AG25" i="1"/>
  <c r="AG205" i="1"/>
  <c r="E207" i="35" s="1"/>
  <c r="AG65" i="1"/>
  <c r="AG26" i="1"/>
  <c r="AG206" i="1"/>
  <c r="E208" i="35" s="1"/>
  <c r="AG66" i="1"/>
  <c r="AG27" i="1"/>
  <c r="AG207" i="1"/>
  <c r="E209" i="35" s="1"/>
  <c r="AG67" i="1"/>
  <c r="AG28" i="1"/>
  <c r="AG208" i="1"/>
  <c r="E210" i="35" s="1"/>
  <c r="AG68" i="1"/>
  <c r="AG29" i="1"/>
  <c r="AG209" i="1"/>
  <c r="E211" i="35" s="1"/>
  <c r="AG69" i="1"/>
  <c r="AG30" i="1"/>
  <c r="AG210" i="1"/>
  <c r="E212" i="35" s="1"/>
  <c r="AG70" i="1"/>
  <c r="AG31" i="1"/>
  <c r="AG211" i="1"/>
  <c r="E213" i="35" s="1"/>
  <c r="AG71" i="1"/>
  <c r="AG32" i="1"/>
  <c r="AG212" i="1"/>
  <c r="E214" i="35" s="1"/>
  <c r="AG72" i="1"/>
  <c r="AG33" i="1"/>
  <c r="AG213" i="1"/>
  <c r="E215" i="35" s="1"/>
  <c r="AG73" i="1"/>
  <c r="AG34" i="1"/>
  <c r="AG214" i="1"/>
  <c r="E216" i="35" s="1"/>
  <c r="AG74" i="1"/>
  <c r="AG35" i="1"/>
  <c r="AG215" i="1"/>
  <c r="E217" i="35" s="1"/>
  <c r="AG75" i="1"/>
  <c r="AG36" i="1"/>
  <c r="AG216" i="1"/>
  <c r="E218" i="35" s="1"/>
  <c r="AG76" i="1"/>
  <c r="AF42" i="1"/>
  <c r="AP51" i="1"/>
  <c r="AP91" i="1"/>
  <c r="AP53" i="1"/>
  <c r="AP93" i="1"/>
  <c r="AP55" i="1"/>
  <c r="AP56" i="1"/>
  <c r="AP96" i="1"/>
  <c r="AP80" i="1"/>
  <c r="AP42" i="1"/>
  <c r="AP82" i="1"/>
  <c r="AP64" i="1"/>
  <c r="AP104" i="1"/>
  <c r="AP57" i="1"/>
  <c r="AP38" i="1"/>
  <c r="AP78" i="1"/>
  <c r="AP99" i="1"/>
  <c r="AP79" i="1"/>
  <c r="AP59" i="1"/>
  <c r="AP100" i="1"/>
  <c r="AP102" i="1"/>
  <c r="AP44" i="1"/>
  <c r="AP84" i="1"/>
  <c r="AP52" i="1"/>
  <c r="AP92" i="1"/>
  <c r="AP54" i="1"/>
  <c r="AP94" i="1"/>
  <c r="AP61" i="1"/>
  <c r="AP101" i="1"/>
  <c r="AP63" i="1"/>
  <c r="AP83" i="1"/>
  <c r="AP103" i="1"/>
  <c r="AP37" i="1"/>
  <c r="AP77" i="1"/>
  <c r="AP98" i="1"/>
  <c r="AP58" i="1"/>
  <c r="AP39" i="1"/>
  <c r="AP40" i="1"/>
  <c r="AP60" i="1"/>
  <c r="AP41" i="1"/>
  <c r="AP81" i="1"/>
  <c r="AP62" i="1"/>
  <c r="AP43" i="1"/>
  <c r="AP26" i="1"/>
  <c r="AP46" i="1"/>
  <c r="AP27" i="1"/>
  <c r="AP87" i="1"/>
  <c r="AP47" i="1"/>
  <c r="AP28" i="1"/>
  <c r="AP48" i="1"/>
  <c r="AP29" i="1"/>
  <c r="AP89" i="1"/>
  <c r="AP49" i="1"/>
  <c r="AP30" i="1"/>
  <c r="AP90" i="1"/>
  <c r="AP50" i="1"/>
  <c r="AP31" i="1"/>
  <c r="AP32" i="1"/>
  <c r="AP33" i="1"/>
  <c r="AP34" i="1"/>
  <c r="AP35" i="1"/>
  <c r="AP36" i="1"/>
  <c r="AP66" i="1"/>
  <c r="AP67" i="1"/>
  <c r="AP68" i="1"/>
  <c r="AP69" i="1"/>
  <c r="AP70" i="1"/>
  <c r="AP71" i="1"/>
  <c r="AP72" i="1"/>
  <c r="AP73" i="1"/>
  <c r="AP74" i="1"/>
  <c r="AP75" i="1"/>
  <c r="AP76" i="1"/>
  <c r="AF47" i="1"/>
  <c r="AF87" i="1"/>
  <c r="AF48" i="1"/>
  <c r="AF188" i="1"/>
  <c r="D190" i="35" s="1"/>
  <c r="AF49" i="1"/>
  <c r="AF89" i="1"/>
  <c r="AF90" i="1"/>
  <c r="AF52" i="1"/>
  <c r="AF72" i="1"/>
  <c r="AF92" i="1"/>
  <c r="AF34" i="1"/>
  <c r="AF54" i="1"/>
  <c r="AF74" i="1"/>
  <c r="AF94" i="1"/>
  <c r="AF214" i="1"/>
  <c r="D216" i="35" s="1"/>
  <c r="AF25" i="1"/>
  <c r="AF65" i="1"/>
  <c r="AF206" i="1"/>
  <c r="D208" i="35" s="1"/>
  <c r="AF27" i="1"/>
  <c r="AF67" i="1"/>
  <c r="AF208" i="1"/>
  <c r="D210" i="35" s="1"/>
  <c r="AF29" i="1"/>
  <c r="AF69" i="1"/>
  <c r="AF210" i="1"/>
  <c r="D212" i="35" s="1"/>
  <c r="AF31" i="1"/>
  <c r="AF71" i="1"/>
  <c r="AF212" i="1"/>
  <c r="D214" i="35" s="1"/>
  <c r="AF45" i="1"/>
  <c r="AF85" i="1"/>
  <c r="AF46" i="1"/>
  <c r="AF186" i="1"/>
  <c r="D188" i="35" s="1"/>
  <c r="AF50" i="1"/>
  <c r="AF51" i="1"/>
  <c r="AF91" i="1"/>
  <c r="AF33" i="1"/>
  <c r="AF53" i="1"/>
  <c r="AF73" i="1"/>
  <c r="AF93" i="1"/>
  <c r="AF213" i="1"/>
  <c r="D215" i="35" s="1"/>
  <c r="AF35" i="1"/>
  <c r="AF55" i="1"/>
  <c r="AF75" i="1"/>
  <c r="AF195" i="1"/>
  <c r="D197" i="35" s="1"/>
  <c r="AF215" i="1"/>
  <c r="D217" i="35" s="1"/>
  <c r="AF36" i="1"/>
  <c r="AF56" i="1"/>
  <c r="AF76" i="1"/>
  <c r="AF96" i="1"/>
  <c r="AF216" i="1"/>
  <c r="D218" i="35" s="1"/>
  <c r="AF205" i="1"/>
  <c r="D207" i="35" s="1"/>
  <c r="AF26" i="1"/>
  <c r="AF66" i="1"/>
  <c r="AF207" i="1"/>
  <c r="D209" i="35" s="1"/>
  <c r="AF28" i="1"/>
  <c r="AF68" i="1"/>
  <c r="AF209" i="1"/>
  <c r="D211" i="35" s="1"/>
  <c r="AF30" i="1"/>
  <c r="AF70" i="1"/>
  <c r="AF211" i="1"/>
  <c r="D213" i="35" s="1"/>
  <c r="AF32" i="1"/>
  <c r="AE25" i="1"/>
  <c r="AE205" i="1"/>
  <c r="AE26" i="1"/>
  <c r="AE206" i="1"/>
  <c r="C208" i="35" s="1"/>
  <c r="AE207" i="1"/>
  <c r="C209" i="35" s="1"/>
  <c r="AE28" i="1"/>
  <c r="AE208" i="1"/>
  <c r="C210" i="35" s="1"/>
  <c r="AE209" i="1"/>
  <c r="C211" i="35" s="1"/>
  <c r="AE210" i="1"/>
  <c r="C212" i="35" s="1"/>
  <c r="AE31" i="1"/>
  <c r="AE211" i="1"/>
  <c r="C213" i="35" s="1"/>
  <c r="AE212" i="1"/>
  <c r="C214" i="35" s="1"/>
  <c r="AE33" i="1"/>
  <c r="AE213" i="1"/>
  <c r="AE214" i="1"/>
  <c r="C216" i="35" s="1"/>
  <c r="AE215" i="1"/>
  <c r="AE216" i="1"/>
  <c r="C218" i="35" s="1"/>
  <c r="AE186" i="1"/>
  <c r="C188" i="35" s="1"/>
  <c r="AE188" i="1"/>
  <c r="AE195" i="1"/>
  <c r="D183" i="16"/>
  <c r="D138" i="16"/>
  <c r="D108" i="16"/>
  <c r="D93" i="16"/>
  <c r="D78" i="16"/>
  <c r="AE67" i="1" l="1"/>
  <c r="AE66" i="1"/>
  <c r="C68" i="35" s="1"/>
  <c r="AE65" i="1"/>
  <c r="AQ65" i="1" s="1"/>
  <c r="AE50" i="1"/>
  <c r="AQ50" i="1" s="1"/>
  <c r="AE94" i="1"/>
  <c r="C96" i="35" s="1"/>
  <c r="AE55" i="1"/>
  <c r="AQ55" i="1" s="1"/>
  <c r="AE48" i="1"/>
  <c r="AQ48" i="1" s="1"/>
  <c r="AE85" i="1"/>
  <c r="C87" i="35" s="1"/>
  <c r="AE92" i="1"/>
  <c r="AQ92" i="1" s="1"/>
  <c r="AE47" i="1"/>
  <c r="C49" i="35" s="1"/>
  <c r="Z24" i="1"/>
  <c r="AE68" i="1"/>
  <c r="AQ68" i="1" s="1"/>
  <c r="AE56" i="1"/>
  <c r="C58" i="35" s="1"/>
  <c r="AE93" i="1"/>
  <c r="C95" i="35" s="1"/>
  <c r="AE49" i="1"/>
  <c r="C51" i="35" s="1"/>
  <c r="AE91" i="1"/>
  <c r="AQ91" i="1" s="1"/>
  <c r="AE53" i="1"/>
  <c r="C55" i="35" s="1"/>
  <c r="AE71" i="1"/>
  <c r="AQ71" i="1" s="1"/>
  <c r="Z56" i="1"/>
  <c r="AE51" i="1"/>
  <c r="C53" i="35" s="1"/>
  <c r="AE45" i="1"/>
  <c r="C47" i="35" s="1"/>
  <c r="AE75" i="1"/>
  <c r="AQ75" i="1" s="1"/>
  <c r="AE89" i="1"/>
  <c r="C91" i="35" s="1"/>
  <c r="AE87" i="1"/>
  <c r="AQ87" i="1" s="1"/>
  <c r="AE54" i="1"/>
  <c r="C56" i="35" s="1"/>
  <c r="AE52" i="1"/>
  <c r="AQ52" i="1" s="1"/>
  <c r="AE46" i="1"/>
  <c r="AQ46" i="1" s="1"/>
  <c r="AE72" i="1"/>
  <c r="C74" i="35" s="1"/>
  <c r="Z168" i="1"/>
  <c r="AE96" i="1"/>
  <c r="AQ96" i="1" s="1"/>
  <c r="AE90" i="1"/>
  <c r="C92" i="35" s="1"/>
  <c r="AE76" i="1"/>
  <c r="C78" i="35" s="1"/>
  <c r="AE74" i="1"/>
  <c r="AQ74" i="1" s="1"/>
  <c r="AE73" i="1"/>
  <c r="AQ73" i="1" s="1"/>
  <c r="AE70" i="1"/>
  <c r="AQ70" i="1" s="1"/>
  <c r="AE69" i="1"/>
  <c r="C71" i="35" s="1"/>
  <c r="Q320" i="58"/>
  <c r="AH44" i="58"/>
  <c r="U320" i="58"/>
  <c r="AL44" i="58"/>
  <c r="Z311" i="58"/>
  <c r="AF84" i="58"/>
  <c r="AQ84" i="58" s="1"/>
  <c r="Z314" i="58"/>
  <c r="AE144" i="58"/>
  <c r="AQ144" i="58" s="1"/>
  <c r="Z318" i="58"/>
  <c r="AE224" i="58"/>
  <c r="AQ224" i="58" s="1"/>
  <c r="N320" i="58"/>
  <c r="AE44" i="58"/>
  <c r="R320" i="58"/>
  <c r="AI44" i="58"/>
  <c r="V320" i="58"/>
  <c r="AM44" i="58"/>
  <c r="Z310" i="58"/>
  <c r="AF64" i="58"/>
  <c r="AQ64" i="58" s="1"/>
  <c r="Z317" i="58"/>
  <c r="AE204" i="58"/>
  <c r="AQ204" i="58" s="1"/>
  <c r="P304" i="58"/>
  <c r="AG43" i="58"/>
  <c r="T304" i="58"/>
  <c r="AK43" i="58"/>
  <c r="X304" i="58"/>
  <c r="AO43" i="58"/>
  <c r="Z295" i="58"/>
  <c r="AE83" i="58"/>
  <c r="AQ83" i="58" s="1"/>
  <c r="O304" i="58"/>
  <c r="AF43" i="58"/>
  <c r="S304" i="58"/>
  <c r="AJ43" i="58"/>
  <c r="W304" i="58"/>
  <c r="AN43" i="58"/>
  <c r="Z296" i="58"/>
  <c r="AE103" i="58"/>
  <c r="AQ103" i="58" s="1"/>
  <c r="Z301" i="58"/>
  <c r="AE203" i="58"/>
  <c r="AQ203" i="58" s="1"/>
  <c r="Z300" i="58"/>
  <c r="AE183" i="58"/>
  <c r="AQ183" i="58" s="1"/>
  <c r="R288" i="58"/>
  <c r="AI42" i="58"/>
  <c r="Z277" i="58"/>
  <c r="AF42" i="58"/>
  <c r="O288" i="58"/>
  <c r="S288" i="58"/>
  <c r="AJ42" i="58"/>
  <c r="W288" i="58"/>
  <c r="AN42" i="58"/>
  <c r="Z284" i="58"/>
  <c r="AE182" i="58"/>
  <c r="AQ182" i="58" s="1"/>
  <c r="V288" i="58"/>
  <c r="AM42" i="58"/>
  <c r="Z278" i="58"/>
  <c r="AF62" i="58"/>
  <c r="AQ62" i="58" s="1"/>
  <c r="Z281" i="58"/>
  <c r="AE122" i="58"/>
  <c r="AQ122" i="58" s="1"/>
  <c r="Z285" i="58"/>
  <c r="AE202" i="58"/>
  <c r="AQ202" i="58" s="1"/>
  <c r="P272" i="58"/>
  <c r="AG41" i="58"/>
  <c r="T272" i="58"/>
  <c r="AK41" i="58"/>
  <c r="X272" i="58"/>
  <c r="AO41" i="58"/>
  <c r="Z263" i="58"/>
  <c r="AE81" i="58"/>
  <c r="AQ81" i="58" s="1"/>
  <c r="Z267" i="58"/>
  <c r="AE161" i="58"/>
  <c r="AQ161" i="58" s="1"/>
  <c r="O272" i="58"/>
  <c r="AF41" i="58"/>
  <c r="S272" i="58"/>
  <c r="AJ41" i="58"/>
  <c r="W272" i="58"/>
  <c r="AN41" i="58"/>
  <c r="Z264" i="58"/>
  <c r="AE101" i="58"/>
  <c r="AQ101" i="58" s="1"/>
  <c r="Z268" i="58"/>
  <c r="AE181" i="58"/>
  <c r="AQ181" i="58" s="1"/>
  <c r="Z182" i="58"/>
  <c r="AE56" i="58"/>
  <c r="AQ56" i="58" s="1"/>
  <c r="Z166" i="58"/>
  <c r="AE55" i="58"/>
  <c r="AQ55" i="58" s="1"/>
  <c r="Z149" i="58"/>
  <c r="AE34" i="58"/>
  <c r="AQ34" i="58" s="1"/>
  <c r="N160" i="58"/>
  <c r="AA147" i="58" s="1"/>
  <c r="AD12" i="58" s="1"/>
  <c r="Z135" i="58"/>
  <c r="AE73" i="58"/>
  <c r="AQ73" i="58" s="1"/>
  <c r="AE92" i="58"/>
  <c r="AQ92" i="58" s="1"/>
  <c r="Z120" i="58"/>
  <c r="AE91" i="58"/>
  <c r="AQ91" i="58" s="1"/>
  <c r="Z104" i="58"/>
  <c r="N96" i="58"/>
  <c r="AA83" i="58" s="1"/>
  <c r="AD8" i="58" s="1"/>
  <c r="AE30" i="58"/>
  <c r="AQ30" i="58" s="1"/>
  <c r="Z85" i="58"/>
  <c r="AE69" i="58"/>
  <c r="AQ69" i="58" s="1"/>
  <c r="Z71" i="58"/>
  <c r="AE29" i="58"/>
  <c r="AQ29" i="58" s="1"/>
  <c r="N80" i="58"/>
  <c r="AA67" i="58" s="1"/>
  <c r="AD7" i="58" s="1"/>
  <c r="Z69" i="58"/>
  <c r="Z55" i="58"/>
  <c r="AE68" i="58"/>
  <c r="AQ68" i="58" s="1"/>
  <c r="AE86" i="58"/>
  <c r="AQ86" i="58" s="1"/>
  <c r="Z24" i="58"/>
  <c r="Z6" i="58"/>
  <c r="AE45" i="58"/>
  <c r="AQ45" i="58" s="1"/>
  <c r="N16" i="58"/>
  <c r="AA3" i="58" s="1"/>
  <c r="AD3" i="58" s="1"/>
  <c r="Q256" i="58"/>
  <c r="AH40" i="58"/>
  <c r="U256" i="58"/>
  <c r="AL40" i="58"/>
  <c r="Z247" i="58"/>
  <c r="AF80" i="58"/>
  <c r="AQ80" i="58" s="1"/>
  <c r="Z250" i="58"/>
  <c r="AE140" i="58"/>
  <c r="AQ140" i="58" s="1"/>
  <c r="Z254" i="58"/>
  <c r="AE220" i="58"/>
  <c r="AQ220" i="58" s="1"/>
  <c r="N256" i="58"/>
  <c r="AE40" i="58"/>
  <c r="R256" i="58"/>
  <c r="AI40" i="58"/>
  <c r="V256" i="58"/>
  <c r="AM40" i="58"/>
  <c r="Z246" i="58"/>
  <c r="AF60" i="58"/>
  <c r="AQ60" i="58" s="1"/>
  <c r="Z253" i="58"/>
  <c r="AE200" i="58"/>
  <c r="AQ200" i="58" s="1"/>
  <c r="P240" i="58"/>
  <c r="AG39" i="58"/>
  <c r="T240" i="58"/>
  <c r="AK39" i="58"/>
  <c r="X240" i="58"/>
  <c r="AO39" i="58"/>
  <c r="Z231" i="58"/>
  <c r="AE79" i="58"/>
  <c r="AQ79" i="58" s="1"/>
  <c r="Z235" i="58"/>
  <c r="AE159" i="58"/>
  <c r="AQ159" i="58" s="1"/>
  <c r="O240" i="58"/>
  <c r="AF39" i="58"/>
  <c r="S240" i="58"/>
  <c r="AJ39" i="58"/>
  <c r="W240" i="58"/>
  <c r="AN39" i="58"/>
  <c r="Z232" i="58"/>
  <c r="AE99" i="58"/>
  <c r="AQ99" i="58" s="1"/>
  <c r="Z236" i="58"/>
  <c r="AE179" i="58"/>
  <c r="AQ179" i="58" s="1"/>
  <c r="AG38" i="58"/>
  <c r="P224" i="58"/>
  <c r="T224" i="58"/>
  <c r="AK38" i="58"/>
  <c r="X224" i="58"/>
  <c r="AO38" i="58"/>
  <c r="Z218" i="58"/>
  <c r="AE138" i="58"/>
  <c r="AQ138" i="58" s="1"/>
  <c r="Z219" i="58"/>
  <c r="AE158" i="58"/>
  <c r="AQ158" i="58" s="1"/>
  <c r="Z220" i="58"/>
  <c r="AE178" i="58"/>
  <c r="AQ178" i="58" s="1"/>
  <c r="Z221" i="58"/>
  <c r="AE198" i="58"/>
  <c r="AQ198" i="58" s="1"/>
  <c r="Z222" i="58"/>
  <c r="AE218" i="58"/>
  <c r="AQ218" i="58" s="1"/>
  <c r="O224" i="58"/>
  <c r="AF38" i="58"/>
  <c r="S224" i="58"/>
  <c r="AJ38" i="58"/>
  <c r="W224" i="58"/>
  <c r="AN38" i="58"/>
  <c r="Z217" i="58"/>
  <c r="AE118" i="58"/>
  <c r="AQ118" i="58" s="1"/>
  <c r="P208" i="58"/>
  <c r="AG37" i="58"/>
  <c r="T208" i="58"/>
  <c r="AK37" i="58"/>
  <c r="X208" i="58"/>
  <c r="AO37" i="58"/>
  <c r="Q208" i="58"/>
  <c r="AH37" i="58"/>
  <c r="U208" i="58"/>
  <c r="AL37" i="58"/>
  <c r="Z183" i="58"/>
  <c r="AE76" i="58"/>
  <c r="AQ76" i="58" s="1"/>
  <c r="N192" i="58"/>
  <c r="AA179" i="58" s="1"/>
  <c r="AD14" i="58" s="1"/>
  <c r="AE36" i="58"/>
  <c r="AQ36" i="58" s="1"/>
  <c r="Z181" i="58"/>
  <c r="AE35" i="58"/>
  <c r="AQ35" i="58" s="1"/>
  <c r="N176" i="58"/>
  <c r="AA163" i="58" s="1"/>
  <c r="AD13" i="58" s="1"/>
  <c r="Z165" i="58"/>
  <c r="AE54" i="58"/>
  <c r="AQ54" i="58" s="1"/>
  <c r="Z150" i="58"/>
  <c r="AE53" i="58"/>
  <c r="AQ53" i="58" s="1"/>
  <c r="Z134" i="58"/>
  <c r="N144" i="58"/>
  <c r="AA131" i="58" s="1"/>
  <c r="AD11" i="58" s="1"/>
  <c r="Z119" i="58"/>
  <c r="AE72" i="58"/>
  <c r="AQ72" i="58" s="1"/>
  <c r="AE50" i="58"/>
  <c r="AQ50" i="58" s="1"/>
  <c r="Z86" i="58"/>
  <c r="AE49" i="58"/>
  <c r="AQ49" i="58" s="1"/>
  <c r="Z70" i="58"/>
  <c r="AE48" i="58"/>
  <c r="AQ48" i="58" s="1"/>
  <c r="Z54" i="58"/>
  <c r="Z40" i="58"/>
  <c r="AE87" i="58"/>
  <c r="AQ87" i="58" s="1"/>
  <c r="AE66" i="58"/>
  <c r="AQ66" i="58" s="1"/>
  <c r="Z23" i="58"/>
  <c r="Z309" i="58"/>
  <c r="AF44" i="58"/>
  <c r="O320" i="58"/>
  <c r="S320" i="58"/>
  <c r="AJ44" i="58"/>
  <c r="W320" i="58"/>
  <c r="AN44" i="58"/>
  <c r="Z313" i="58"/>
  <c r="AF124" i="58"/>
  <c r="AQ124" i="58" s="1"/>
  <c r="Z316" i="58"/>
  <c r="AE184" i="58"/>
  <c r="AQ184" i="58" s="1"/>
  <c r="P320" i="58"/>
  <c r="AG44" i="58"/>
  <c r="T320" i="58"/>
  <c r="AK44" i="58"/>
  <c r="X320" i="58"/>
  <c r="AO44" i="58"/>
  <c r="Z312" i="58"/>
  <c r="AF104" i="58"/>
  <c r="AQ104" i="58" s="1"/>
  <c r="Z315" i="58"/>
  <c r="AE164" i="58"/>
  <c r="AQ164" i="58" s="1"/>
  <c r="N304" i="58"/>
  <c r="AE43" i="58"/>
  <c r="Z293" i="58"/>
  <c r="R304" i="58"/>
  <c r="AI43" i="58"/>
  <c r="V304" i="58"/>
  <c r="AM43" i="58"/>
  <c r="Z297" i="58"/>
  <c r="AE123" i="58"/>
  <c r="AQ123" i="58" s="1"/>
  <c r="Q304" i="58"/>
  <c r="AH43" i="58"/>
  <c r="U304" i="58"/>
  <c r="AL43" i="58"/>
  <c r="Z294" i="58"/>
  <c r="AE63" i="58"/>
  <c r="AQ63" i="58" s="1"/>
  <c r="Z299" i="58"/>
  <c r="AE163" i="58"/>
  <c r="AQ163" i="58" s="1"/>
  <c r="Z298" i="58"/>
  <c r="AE143" i="58"/>
  <c r="AQ143" i="58" s="1"/>
  <c r="Z302" i="58"/>
  <c r="AE223" i="58"/>
  <c r="AQ223" i="58" s="1"/>
  <c r="N288" i="58"/>
  <c r="AE42" i="58"/>
  <c r="P288" i="58"/>
  <c r="AG42" i="58"/>
  <c r="Q288" i="58"/>
  <c r="AH42" i="58"/>
  <c r="U288" i="58"/>
  <c r="AL42" i="58"/>
  <c r="Z279" i="58"/>
  <c r="AF82" i="58"/>
  <c r="AQ82" i="58" s="1"/>
  <c r="Z282" i="58"/>
  <c r="AE142" i="58"/>
  <c r="AQ142" i="58" s="1"/>
  <c r="Z286" i="58"/>
  <c r="AE222" i="58"/>
  <c r="AQ222" i="58" s="1"/>
  <c r="T288" i="58"/>
  <c r="AK42" i="58"/>
  <c r="X288" i="58"/>
  <c r="AO42" i="58"/>
  <c r="Z280" i="58"/>
  <c r="AF102" i="58"/>
  <c r="AQ102" i="58" s="1"/>
  <c r="Z283" i="58"/>
  <c r="AE162" i="58"/>
  <c r="AQ162" i="58" s="1"/>
  <c r="N272" i="58"/>
  <c r="AE41" i="58"/>
  <c r="Z261" i="58"/>
  <c r="R272" i="58"/>
  <c r="AI41" i="58"/>
  <c r="V272" i="58"/>
  <c r="AM41" i="58"/>
  <c r="Z265" i="58"/>
  <c r="AE121" i="58"/>
  <c r="AQ121" i="58" s="1"/>
  <c r="Z269" i="58"/>
  <c r="AE201" i="58"/>
  <c r="AQ201" i="58" s="1"/>
  <c r="Q272" i="58"/>
  <c r="AH41" i="58"/>
  <c r="U272" i="58"/>
  <c r="AL41" i="58"/>
  <c r="Z262" i="58"/>
  <c r="AE61" i="58"/>
  <c r="AQ61" i="58" s="1"/>
  <c r="Z266" i="58"/>
  <c r="AE141" i="58"/>
  <c r="AQ141" i="58" s="1"/>
  <c r="Z270" i="58"/>
  <c r="AE221" i="58"/>
  <c r="AQ221" i="58" s="1"/>
  <c r="Z184" i="58"/>
  <c r="AE96" i="58"/>
  <c r="AQ96" i="58" s="1"/>
  <c r="Z168" i="58"/>
  <c r="AE95" i="58"/>
  <c r="AQ95" i="58" s="1"/>
  <c r="Z151" i="58"/>
  <c r="AE74" i="58"/>
  <c r="AQ74" i="58" s="1"/>
  <c r="AE52" i="58"/>
  <c r="AQ52" i="58" s="1"/>
  <c r="Z118" i="58"/>
  <c r="AE51" i="58"/>
  <c r="AQ51" i="58" s="1"/>
  <c r="N112" i="58"/>
  <c r="AA99" i="58" s="1"/>
  <c r="AD9" i="58" s="1"/>
  <c r="Z102" i="58"/>
  <c r="Z87" i="58"/>
  <c r="AE70" i="58"/>
  <c r="AQ70" i="58" s="1"/>
  <c r="Z53" i="58"/>
  <c r="N64" i="58"/>
  <c r="AA51" i="58" s="1"/>
  <c r="AD6" i="58" s="1"/>
  <c r="AE28" i="58"/>
  <c r="AQ28" i="58" s="1"/>
  <c r="AE27" i="58"/>
  <c r="AQ27" i="58" s="1"/>
  <c r="N48" i="58"/>
  <c r="AA35" i="58" s="1"/>
  <c r="AD5" i="58" s="1"/>
  <c r="Z37" i="58"/>
  <c r="AE67" i="58"/>
  <c r="AQ67" i="58" s="1"/>
  <c r="Z39" i="58"/>
  <c r="AE46" i="58"/>
  <c r="AQ46" i="58" s="1"/>
  <c r="Z22" i="58"/>
  <c r="AE85" i="58"/>
  <c r="AQ85" i="58" s="1"/>
  <c r="Z8" i="58"/>
  <c r="Z245" i="58"/>
  <c r="AF40" i="58"/>
  <c r="O256" i="58"/>
  <c r="S256" i="58"/>
  <c r="AJ40" i="58"/>
  <c r="W256" i="58"/>
  <c r="AN40" i="58"/>
  <c r="Z249" i="58"/>
  <c r="AF120" i="58"/>
  <c r="AQ120" i="58" s="1"/>
  <c r="Z252" i="58"/>
  <c r="AE180" i="58"/>
  <c r="AQ180" i="58" s="1"/>
  <c r="P256" i="58"/>
  <c r="AG40" i="58"/>
  <c r="T256" i="58"/>
  <c r="AK40" i="58"/>
  <c r="X256" i="58"/>
  <c r="AO40" i="58"/>
  <c r="Z248" i="58"/>
  <c r="AF100" i="58"/>
  <c r="AQ100" i="58" s="1"/>
  <c r="Z251" i="58"/>
  <c r="AE160" i="58"/>
  <c r="AQ160" i="58" s="1"/>
  <c r="N240" i="58"/>
  <c r="AE39" i="58"/>
  <c r="Z229" i="58"/>
  <c r="R240" i="58"/>
  <c r="AI39" i="58"/>
  <c r="V240" i="58"/>
  <c r="AM39" i="58"/>
  <c r="Z233" i="58"/>
  <c r="AE119" i="58"/>
  <c r="AQ119" i="58" s="1"/>
  <c r="Z237" i="58"/>
  <c r="AE199" i="58"/>
  <c r="AQ199" i="58" s="1"/>
  <c r="Q240" i="58"/>
  <c r="AH39" i="58"/>
  <c r="U240" i="58"/>
  <c r="AL39" i="58"/>
  <c r="Z230" i="58"/>
  <c r="AE59" i="58"/>
  <c r="AQ59" i="58" s="1"/>
  <c r="Z234" i="58"/>
  <c r="AE139" i="58"/>
  <c r="AQ139" i="58" s="1"/>
  <c r="Z238" i="58"/>
  <c r="AE219" i="58"/>
  <c r="AQ219" i="58" s="1"/>
  <c r="AE38" i="58"/>
  <c r="N224" i="58"/>
  <c r="Z213" i="58"/>
  <c r="R224" i="58"/>
  <c r="AI38" i="58"/>
  <c r="V224" i="58"/>
  <c r="AM38" i="58"/>
  <c r="Z214" i="58"/>
  <c r="AE58" i="58"/>
  <c r="AQ58" i="58" s="1"/>
  <c r="Z215" i="58"/>
  <c r="AE78" i="58"/>
  <c r="AQ78" i="58" s="1"/>
  <c r="Z216" i="58"/>
  <c r="AE98" i="58"/>
  <c r="AQ98" i="58" s="1"/>
  <c r="Q224" i="58"/>
  <c r="AH38" i="58"/>
  <c r="U224" i="58"/>
  <c r="AL38" i="58"/>
  <c r="N208" i="58"/>
  <c r="AE37" i="58"/>
  <c r="Z197" i="58"/>
  <c r="R208" i="58"/>
  <c r="AI37" i="58"/>
  <c r="V208" i="58"/>
  <c r="AM37" i="58"/>
  <c r="Z198" i="58"/>
  <c r="AE57" i="58"/>
  <c r="AQ57" i="58" s="1"/>
  <c r="O208" i="58"/>
  <c r="AF37" i="58"/>
  <c r="S208" i="58"/>
  <c r="AJ37" i="58"/>
  <c r="W208" i="58"/>
  <c r="AN37" i="58"/>
  <c r="Z199" i="58"/>
  <c r="AE77" i="58"/>
  <c r="AQ77" i="58" s="1"/>
  <c r="Z200" i="58"/>
  <c r="AE97" i="58"/>
  <c r="AQ97" i="58" s="1"/>
  <c r="Z201" i="58"/>
  <c r="AE117" i="58"/>
  <c r="AQ117" i="58" s="1"/>
  <c r="Z202" i="58"/>
  <c r="AE137" i="58"/>
  <c r="AQ137" i="58" s="1"/>
  <c r="Z203" i="58"/>
  <c r="AE157" i="58"/>
  <c r="AQ157" i="58" s="1"/>
  <c r="Z204" i="58"/>
  <c r="AE177" i="58"/>
  <c r="AQ177" i="58" s="1"/>
  <c r="Z205" i="58"/>
  <c r="AE197" i="58"/>
  <c r="AQ197" i="58" s="1"/>
  <c r="AE217" i="58"/>
  <c r="AQ217" i="58" s="1"/>
  <c r="Z206" i="58"/>
  <c r="AE75" i="58"/>
  <c r="AQ75" i="58" s="1"/>
  <c r="Z167" i="58"/>
  <c r="AE94" i="58"/>
  <c r="AQ94" i="58" s="1"/>
  <c r="Z152" i="58"/>
  <c r="AE93" i="58"/>
  <c r="AQ93" i="58" s="1"/>
  <c r="Z136" i="58"/>
  <c r="AE32" i="58"/>
  <c r="AQ32" i="58" s="1"/>
  <c r="N128" i="58"/>
  <c r="AA115" i="58" s="1"/>
  <c r="AD10" i="58" s="1"/>
  <c r="Z117" i="58"/>
  <c r="Z103" i="58"/>
  <c r="AE71" i="58"/>
  <c r="AQ71" i="58" s="1"/>
  <c r="AE90" i="58"/>
  <c r="AQ90" i="58" s="1"/>
  <c r="Z88" i="58"/>
  <c r="AE89" i="58"/>
  <c r="AQ89" i="58" s="1"/>
  <c r="Z72" i="58"/>
  <c r="AE88" i="58"/>
  <c r="AQ88" i="58" s="1"/>
  <c r="Z56" i="58"/>
  <c r="AE47" i="58"/>
  <c r="AQ47" i="58" s="1"/>
  <c r="Z38" i="58"/>
  <c r="AE26" i="58"/>
  <c r="AQ26" i="58" s="1"/>
  <c r="N32" i="58"/>
  <c r="AA19" i="58" s="1"/>
  <c r="AD4" i="58" s="1"/>
  <c r="Z21" i="58"/>
  <c r="AE65" i="58"/>
  <c r="AQ65" i="58" s="1"/>
  <c r="Z7" i="58"/>
  <c r="AQ60" i="1"/>
  <c r="AQ85" i="1"/>
  <c r="W256" i="1"/>
  <c r="AN40" i="1"/>
  <c r="L42" i="35" s="1"/>
  <c r="Z251" i="1"/>
  <c r="AE160" i="1"/>
  <c r="Z247" i="1"/>
  <c r="X256" i="1"/>
  <c r="AO40" i="1"/>
  <c r="M42" i="35" s="1"/>
  <c r="Z254" i="1"/>
  <c r="Z250" i="1"/>
  <c r="AE140" i="1"/>
  <c r="AQ140" i="1" s="1"/>
  <c r="Z246" i="1"/>
  <c r="V240" i="1"/>
  <c r="AM39" i="1"/>
  <c r="K41" i="35" s="1"/>
  <c r="Z236" i="1"/>
  <c r="AE179" i="1"/>
  <c r="Z232" i="1"/>
  <c r="Z237" i="1"/>
  <c r="AE199" i="1"/>
  <c r="Z233" i="1"/>
  <c r="AE119" i="1"/>
  <c r="AQ119" i="1" s="1"/>
  <c r="W224" i="1"/>
  <c r="AN38" i="1"/>
  <c r="L40" i="35" s="1"/>
  <c r="Z219" i="1"/>
  <c r="AE158" i="1"/>
  <c r="Z215" i="1"/>
  <c r="X224" i="1"/>
  <c r="AO38" i="1"/>
  <c r="M40" i="35" s="1"/>
  <c r="Z222" i="1"/>
  <c r="Z218" i="1"/>
  <c r="AE138" i="1"/>
  <c r="AQ138" i="1" s="1"/>
  <c r="Z214" i="1"/>
  <c r="V208" i="1"/>
  <c r="AM37" i="1"/>
  <c r="K39" i="35" s="1"/>
  <c r="Z204" i="1"/>
  <c r="AE177" i="1"/>
  <c r="W208" i="1"/>
  <c r="AN37" i="1"/>
  <c r="L39" i="35" s="1"/>
  <c r="Z200" i="1"/>
  <c r="AE97" i="1"/>
  <c r="AQ97" i="1" s="1"/>
  <c r="Z205" i="1"/>
  <c r="Z201" i="1"/>
  <c r="AE117" i="1"/>
  <c r="AQ117" i="1" s="1"/>
  <c r="W320" i="1"/>
  <c r="AN44" i="1"/>
  <c r="L46" i="35" s="1"/>
  <c r="Z315" i="1"/>
  <c r="AE164" i="1"/>
  <c r="Z311" i="1"/>
  <c r="X320" i="1"/>
  <c r="AO44" i="1"/>
  <c r="M46" i="35" s="1"/>
  <c r="Z318" i="1"/>
  <c r="Z314" i="1"/>
  <c r="AE144" i="1"/>
  <c r="AQ144" i="1" s="1"/>
  <c r="Z310" i="1"/>
  <c r="V304" i="1"/>
  <c r="AM43" i="1"/>
  <c r="K45" i="35" s="1"/>
  <c r="Z300" i="1"/>
  <c r="AE183" i="1"/>
  <c r="Z296" i="1"/>
  <c r="Z301" i="1"/>
  <c r="AE203" i="1"/>
  <c r="Z297" i="1"/>
  <c r="AE123" i="1"/>
  <c r="AQ123" i="1" s="1"/>
  <c r="W288" i="1"/>
  <c r="AN42" i="1"/>
  <c r="L44" i="35" s="1"/>
  <c r="Z283" i="1"/>
  <c r="AE162" i="1"/>
  <c r="Z279" i="1"/>
  <c r="X288" i="1"/>
  <c r="AO42" i="1"/>
  <c r="M44" i="35" s="1"/>
  <c r="Z286" i="1"/>
  <c r="Z282" i="1"/>
  <c r="AE142" i="1"/>
  <c r="AQ142" i="1" s="1"/>
  <c r="Z278" i="1"/>
  <c r="V272" i="1"/>
  <c r="AM41" i="1"/>
  <c r="K43" i="35" s="1"/>
  <c r="Z268" i="1"/>
  <c r="AE181" i="1"/>
  <c r="Z264" i="1"/>
  <c r="Z269" i="1"/>
  <c r="AE201" i="1"/>
  <c r="Z265" i="1"/>
  <c r="AE121" i="1"/>
  <c r="AQ121" i="1" s="1"/>
  <c r="AQ61" i="1"/>
  <c r="AQ79" i="1"/>
  <c r="AQ57" i="1"/>
  <c r="AE84" i="1"/>
  <c r="AQ84" i="1" s="1"/>
  <c r="AE224" i="1"/>
  <c r="AQ221" i="1"/>
  <c r="C223" i="35"/>
  <c r="AE78" i="1"/>
  <c r="AQ78" i="1" s="1"/>
  <c r="AE218" i="1"/>
  <c r="AQ223" i="1"/>
  <c r="C225" i="35"/>
  <c r="AQ219" i="1"/>
  <c r="C221" i="35"/>
  <c r="AE82" i="1"/>
  <c r="AQ82" i="1" s="1"/>
  <c r="AE222" i="1"/>
  <c r="C224" i="35" s="1"/>
  <c r="AE80" i="1"/>
  <c r="C82" i="35" s="1"/>
  <c r="AE220" i="1"/>
  <c r="AQ217" i="1"/>
  <c r="C219" i="35"/>
  <c r="AE103" i="1"/>
  <c r="AQ103" i="1" s="1"/>
  <c r="AE99" i="1"/>
  <c r="AQ99" i="1" s="1"/>
  <c r="Z253" i="1"/>
  <c r="AE200" i="1"/>
  <c r="Z249" i="1"/>
  <c r="AE120" i="1"/>
  <c r="AQ120" i="1" s="1"/>
  <c r="V256" i="1"/>
  <c r="AM40" i="1"/>
  <c r="K42" i="35" s="1"/>
  <c r="Z252" i="1"/>
  <c r="AE180" i="1"/>
  <c r="Z248" i="1"/>
  <c r="X240" i="1"/>
  <c r="AO39" i="1"/>
  <c r="M41" i="35" s="1"/>
  <c r="Z238" i="1"/>
  <c r="Z234" i="1"/>
  <c r="AE139" i="1"/>
  <c r="AQ139" i="1" s="1"/>
  <c r="Z230" i="1"/>
  <c r="W240" i="1"/>
  <c r="AN39" i="1"/>
  <c r="L41" i="35" s="1"/>
  <c r="Z235" i="1"/>
  <c r="AE159" i="1"/>
  <c r="Z231" i="1"/>
  <c r="Z221" i="1"/>
  <c r="AE198" i="1"/>
  <c r="Z217" i="1"/>
  <c r="AE118" i="1"/>
  <c r="AQ118" i="1" s="1"/>
  <c r="V224" i="1"/>
  <c r="AM38" i="1"/>
  <c r="K40" i="35" s="1"/>
  <c r="Z220" i="1"/>
  <c r="AE178" i="1"/>
  <c r="Z216" i="1"/>
  <c r="X208" i="1"/>
  <c r="AO37" i="1"/>
  <c r="M39" i="35" s="1"/>
  <c r="Z206" i="1"/>
  <c r="Z202" i="1"/>
  <c r="AE137" i="1"/>
  <c r="AQ137" i="1" s="1"/>
  <c r="Z198" i="1"/>
  <c r="Z203" i="1"/>
  <c r="AE157" i="1"/>
  <c r="Z199" i="1"/>
  <c r="Z317" i="1"/>
  <c r="AE204" i="1"/>
  <c r="Z313" i="1"/>
  <c r="AE124" i="1"/>
  <c r="AQ124" i="1" s="1"/>
  <c r="V320" i="1"/>
  <c r="AM44" i="1"/>
  <c r="K46" i="35" s="1"/>
  <c r="Z316" i="1"/>
  <c r="AE184" i="1"/>
  <c r="Z312" i="1"/>
  <c r="X304" i="1"/>
  <c r="AO43" i="1"/>
  <c r="M45" i="35" s="1"/>
  <c r="Z302" i="1"/>
  <c r="Z298" i="1"/>
  <c r="AE143" i="1"/>
  <c r="AQ143" i="1" s="1"/>
  <c r="Z294" i="1"/>
  <c r="W304" i="1"/>
  <c r="AN43" i="1"/>
  <c r="L45" i="35" s="1"/>
  <c r="Z299" i="1"/>
  <c r="AE163" i="1"/>
  <c r="Z295" i="1"/>
  <c r="Z285" i="1"/>
  <c r="AE202" i="1"/>
  <c r="Z281" i="1"/>
  <c r="AE122" i="1"/>
  <c r="AQ122" i="1" s="1"/>
  <c r="V288" i="1"/>
  <c r="AM42" i="1"/>
  <c r="K44" i="35" s="1"/>
  <c r="Z284" i="1"/>
  <c r="AE182" i="1"/>
  <c r="Z280" i="1"/>
  <c r="X272" i="1"/>
  <c r="AO41" i="1"/>
  <c r="M43" i="35" s="1"/>
  <c r="Z270" i="1"/>
  <c r="Z266" i="1"/>
  <c r="AE141" i="1"/>
  <c r="AQ141" i="1" s="1"/>
  <c r="Z262" i="1"/>
  <c r="W272" i="1"/>
  <c r="AN41" i="1"/>
  <c r="L43" i="35" s="1"/>
  <c r="Z267" i="1"/>
  <c r="AE161" i="1"/>
  <c r="Z263" i="1"/>
  <c r="AQ215" i="1"/>
  <c r="N217" i="35" s="1"/>
  <c r="C217" i="35"/>
  <c r="AQ213" i="1"/>
  <c r="N215" i="35" s="1"/>
  <c r="C215" i="35"/>
  <c r="AQ205" i="1"/>
  <c r="N207" i="35" s="1"/>
  <c r="C207" i="35"/>
  <c r="AQ195" i="1"/>
  <c r="N197" i="35" s="1"/>
  <c r="C197" i="35"/>
  <c r="AQ188" i="1"/>
  <c r="N190" i="35" s="1"/>
  <c r="C190" i="35"/>
  <c r="AQ212" i="1"/>
  <c r="N214" i="35" s="1"/>
  <c r="AQ209" i="1"/>
  <c r="N211" i="35" s="1"/>
  <c r="AQ208" i="1"/>
  <c r="N210" i="35" s="1"/>
  <c r="AQ186" i="1"/>
  <c r="N188" i="35" s="1"/>
  <c r="AQ211" i="1"/>
  <c r="N213" i="35" s="1"/>
  <c r="AQ207" i="1"/>
  <c r="N209" i="35" s="1"/>
  <c r="AQ62" i="1"/>
  <c r="AQ197" i="1"/>
  <c r="AQ216" i="1"/>
  <c r="N218" i="35" s="1"/>
  <c r="AQ214" i="1"/>
  <c r="N216" i="35" s="1"/>
  <c r="AQ210" i="1"/>
  <c r="N212" i="35" s="1"/>
  <c r="AQ206" i="1"/>
  <c r="N208" i="35" s="1"/>
  <c r="AQ25" i="1"/>
  <c r="AQ81" i="1"/>
  <c r="AQ98" i="1"/>
  <c r="AQ104" i="1"/>
  <c r="AQ83" i="1"/>
  <c r="AQ101" i="1"/>
  <c r="AQ102" i="1"/>
  <c r="AQ59" i="1"/>
  <c r="AQ58" i="1"/>
  <c r="AQ77" i="1"/>
  <c r="AQ63" i="1"/>
  <c r="AQ100" i="1"/>
  <c r="AQ64" i="1"/>
  <c r="AQ67" i="1"/>
  <c r="AQ36" i="1"/>
  <c r="AQ34" i="1"/>
  <c r="AQ32" i="1"/>
  <c r="AQ30" i="1"/>
  <c r="AQ27" i="1"/>
  <c r="AQ26" i="1"/>
  <c r="AQ66" i="1"/>
  <c r="AQ35" i="1"/>
  <c r="AQ33" i="1"/>
  <c r="AQ31" i="1"/>
  <c r="AQ29" i="1"/>
  <c r="AQ28" i="1"/>
  <c r="D27" i="35"/>
  <c r="Q176" i="1"/>
  <c r="R16" i="1"/>
  <c r="R160" i="1"/>
  <c r="P96" i="1"/>
  <c r="R80" i="1"/>
  <c r="R112" i="1"/>
  <c r="R48" i="1"/>
  <c r="Q16" i="1"/>
  <c r="P32" i="1"/>
  <c r="N90" i="35"/>
  <c r="H106" i="35"/>
  <c r="H65" i="35"/>
  <c r="H145" i="35"/>
  <c r="H104" i="35"/>
  <c r="H63" i="35"/>
  <c r="H143" i="35"/>
  <c r="H102" i="35"/>
  <c r="H61" i="35"/>
  <c r="H141" i="35"/>
  <c r="H100" i="35"/>
  <c r="H59" i="35"/>
  <c r="H139" i="35"/>
  <c r="H118" i="35"/>
  <c r="H77" i="35"/>
  <c r="H37" i="35"/>
  <c r="H116" i="35"/>
  <c r="H75" i="35"/>
  <c r="H35" i="35"/>
  <c r="H114" i="35"/>
  <c r="H73" i="35"/>
  <c r="H33" i="35"/>
  <c r="H112" i="35"/>
  <c r="H71" i="35"/>
  <c r="H31" i="35"/>
  <c r="H110" i="35"/>
  <c r="H69" i="35"/>
  <c r="H29" i="35"/>
  <c r="H108" i="35"/>
  <c r="H67" i="35"/>
  <c r="H27" i="35"/>
  <c r="H126" i="35"/>
  <c r="H85" i="35"/>
  <c r="H45" i="35"/>
  <c r="H124" i="35"/>
  <c r="H83" i="35"/>
  <c r="H43" i="35"/>
  <c r="H122" i="35"/>
  <c r="H81" i="35"/>
  <c r="H41" i="35"/>
  <c r="H120" i="35"/>
  <c r="H79" i="35"/>
  <c r="H39" i="35"/>
  <c r="H98" i="35"/>
  <c r="H57" i="35"/>
  <c r="H137" i="35"/>
  <c r="H96" i="35"/>
  <c r="H55" i="35"/>
  <c r="H135" i="35"/>
  <c r="H94" i="35"/>
  <c r="H53" i="35"/>
  <c r="H133" i="35"/>
  <c r="H92" i="35"/>
  <c r="H51" i="35"/>
  <c r="H131" i="35"/>
  <c r="H90" i="35"/>
  <c r="H49" i="35"/>
  <c r="H129" i="35"/>
  <c r="H88" i="35"/>
  <c r="H47" i="35"/>
  <c r="H127" i="35"/>
  <c r="H66" i="35"/>
  <c r="H146" i="35"/>
  <c r="H105" i="35"/>
  <c r="H64" i="35"/>
  <c r="H144" i="35"/>
  <c r="H103" i="35"/>
  <c r="H62" i="35"/>
  <c r="H142" i="35"/>
  <c r="H101" i="35"/>
  <c r="H60" i="35"/>
  <c r="H140" i="35"/>
  <c r="H99" i="35"/>
  <c r="H78" i="35"/>
  <c r="H38" i="35"/>
  <c r="H117" i="35"/>
  <c r="H76" i="35"/>
  <c r="H36" i="35"/>
  <c r="H115" i="35"/>
  <c r="H74" i="35"/>
  <c r="H34" i="35"/>
  <c r="H113" i="35"/>
  <c r="H72" i="35"/>
  <c r="H32" i="35"/>
  <c r="H111" i="35"/>
  <c r="H70" i="35"/>
  <c r="H30" i="35"/>
  <c r="H109" i="35"/>
  <c r="H68" i="35"/>
  <c r="H28" i="35"/>
  <c r="H107" i="35"/>
  <c r="H86" i="35"/>
  <c r="H46" i="35"/>
  <c r="H125" i="35"/>
  <c r="H84" i="35"/>
  <c r="H44" i="35"/>
  <c r="H123" i="35"/>
  <c r="H82" i="35"/>
  <c r="H42" i="35"/>
  <c r="H121" i="35"/>
  <c r="H80" i="35"/>
  <c r="H40" i="35"/>
  <c r="H119" i="35"/>
  <c r="H58" i="35"/>
  <c r="H138" i="35"/>
  <c r="H97" i="35"/>
  <c r="H56" i="35"/>
  <c r="H136" i="35"/>
  <c r="H95" i="35"/>
  <c r="H54" i="35"/>
  <c r="H134" i="35"/>
  <c r="H93" i="35"/>
  <c r="H52" i="35"/>
  <c r="H132" i="35"/>
  <c r="H91" i="35"/>
  <c r="H50" i="35"/>
  <c r="H130" i="35"/>
  <c r="H89" i="35"/>
  <c r="H48" i="35"/>
  <c r="H128" i="35"/>
  <c r="H87" i="35"/>
  <c r="G86" i="35"/>
  <c r="G126" i="35"/>
  <c r="G65" i="35"/>
  <c r="G105" i="35"/>
  <c r="G145" i="35"/>
  <c r="G84" i="35"/>
  <c r="G124" i="35"/>
  <c r="G63" i="35"/>
  <c r="G103" i="35"/>
  <c r="G143" i="35"/>
  <c r="G82" i="35"/>
  <c r="G122" i="35"/>
  <c r="G61" i="35"/>
  <c r="G101" i="35"/>
  <c r="G141" i="35"/>
  <c r="G80" i="35"/>
  <c r="G120" i="35"/>
  <c r="G59" i="35"/>
  <c r="G99" i="35"/>
  <c r="G139" i="35"/>
  <c r="G118" i="35"/>
  <c r="G77" i="35"/>
  <c r="G37" i="35"/>
  <c r="G116" i="35"/>
  <c r="G75" i="35"/>
  <c r="G35" i="35"/>
  <c r="G114" i="35"/>
  <c r="G73" i="35"/>
  <c r="G33" i="35"/>
  <c r="G112" i="35"/>
  <c r="G70" i="35"/>
  <c r="G30" i="35"/>
  <c r="G111" i="35"/>
  <c r="G69" i="35"/>
  <c r="G29" i="35"/>
  <c r="G108" i="35"/>
  <c r="G67" i="35"/>
  <c r="G27" i="35"/>
  <c r="G45" i="35"/>
  <c r="G43" i="35"/>
  <c r="G41" i="35"/>
  <c r="G39" i="35"/>
  <c r="G98" i="35"/>
  <c r="G57" i="35"/>
  <c r="G137" i="35"/>
  <c r="G96" i="35"/>
  <c r="G55" i="35"/>
  <c r="G135" i="35"/>
  <c r="G94" i="35"/>
  <c r="G53" i="35"/>
  <c r="G133" i="35"/>
  <c r="G92" i="35"/>
  <c r="G50" i="35"/>
  <c r="G130" i="35"/>
  <c r="G91" i="35"/>
  <c r="G49" i="35"/>
  <c r="G129" i="35"/>
  <c r="G88" i="35"/>
  <c r="G47" i="35"/>
  <c r="G127" i="35"/>
  <c r="G66" i="35"/>
  <c r="G106" i="35"/>
  <c r="G146" i="35"/>
  <c r="G85" i="35"/>
  <c r="G125" i="35"/>
  <c r="G64" i="35"/>
  <c r="G104" i="35"/>
  <c r="G144" i="35"/>
  <c r="G83" i="35"/>
  <c r="G123" i="35"/>
  <c r="G62" i="35"/>
  <c r="G102" i="35"/>
  <c r="G142" i="35"/>
  <c r="G81" i="35"/>
  <c r="G121" i="35"/>
  <c r="G60" i="35"/>
  <c r="G100" i="35"/>
  <c r="G140" i="35"/>
  <c r="G79" i="35"/>
  <c r="G119" i="35"/>
  <c r="G78" i="35"/>
  <c r="G38" i="35"/>
  <c r="G117" i="35"/>
  <c r="G76" i="35"/>
  <c r="G36" i="35"/>
  <c r="G115" i="35"/>
  <c r="G74" i="35"/>
  <c r="G34" i="35"/>
  <c r="G113" i="35"/>
  <c r="G72" i="35"/>
  <c r="G32" i="35"/>
  <c r="G110" i="35"/>
  <c r="G71" i="35"/>
  <c r="G31" i="35"/>
  <c r="G109" i="35"/>
  <c r="G68" i="35"/>
  <c r="G28" i="35"/>
  <c r="G107" i="35"/>
  <c r="G46" i="35"/>
  <c r="G44" i="35"/>
  <c r="G42" i="35"/>
  <c r="G40" i="35"/>
  <c r="G58" i="35"/>
  <c r="G138" i="35"/>
  <c r="G97" i="35"/>
  <c r="G56" i="35"/>
  <c r="G136" i="35"/>
  <c r="G95" i="35"/>
  <c r="G54" i="35"/>
  <c r="G134" i="35"/>
  <c r="G93" i="35"/>
  <c r="G52" i="35"/>
  <c r="G132" i="35"/>
  <c r="G90" i="35"/>
  <c r="G51" i="35"/>
  <c r="G131" i="35"/>
  <c r="G89" i="35"/>
  <c r="G48" i="35"/>
  <c r="G128" i="35"/>
  <c r="G87" i="35"/>
  <c r="F106" i="35"/>
  <c r="F65" i="35"/>
  <c r="F145" i="35"/>
  <c r="F104" i="35"/>
  <c r="F63" i="35"/>
  <c r="F143" i="35"/>
  <c r="F102" i="35"/>
  <c r="F61" i="35"/>
  <c r="F141" i="35"/>
  <c r="F100" i="35"/>
  <c r="F59" i="35"/>
  <c r="F139" i="35"/>
  <c r="F118" i="35"/>
  <c r="F77" i="35"/>
  <c r="F37" i="35"/>
  <c r="F116" i="35"/>
  <c r="F75" i="35"/>
  <c r="F35" i="35"/>
  <c r="F114" i="35"/>
  <c r="F73" i="35"/>
  <c r="F33" i="35"/>
  <c r="F112" i="35"/>
  <c r="F71" i="35"/>
  <c r="F31" i="35"/>
  <c r="F110" i="35"/>
  <c r="F69" i="35"/>
  <c r="F29" i="35"/>
  <c r="F108" i="35"/>
  <c r="F67" i="35"/>
  <c r="F27" i="35"/>
  <c r="F126" i="35"/>
  <c r="F85" i="35"/>
  <c r="F45" i="35"/>
  <c r="F124" i="35"/>
  <c r="F83" i="35"/>
  <c r="F43" i="35"/>
  <c r="F122" i="35"/>
  <c r="F81" i="35"/>
  <c r="F41" i="35"/>
  <c r="F120" i="35"/>
  <c r="F79" i="35"/>
  <c r="F39" i="35"/>
  <c r="F98" i="35"/>
  <c r="F57" i="35"/>
  <c r="F137" i="35"/>
  <c r="F96" i="35"/>
  <c r="F55" i="35"/>
  <c r="F135" i="35"/>
  <c r="F94" i="35"/>
  <c r="F53" i="35"/>
  <c r="F133" i="35"/>
  <c r="F92" i="35"/>
  <c r="F51" i="35"/>
  <c r="F131" i="35"/>
  <c r="F90" i="35"/>
  <c r="F49" i="35"/>
  <c r="F129" i="35"/>
  <c r="F88" i="35"/>
  <c r="F47" i="35"/>
  <c r="F127" i="35"/>
  <c r="F66" i="35"/>
  <c r="F146" i="35"/>
  <c r="F105" i="35"/>
  <c r="F64" i="35"/>
  <c r="F144" i="35"/>
  <c r="F103" i="35"/>
  <c r="F62" i="35"/>
  <c r="F142" i="35"/>
  <c r="F101" i="35"/>
  <c r="F60" i="35"/>
  <c r="F140" i="35"/>
  <c r="F99" i="35"/>
  <c r="F78" i="35"/>
  <c r="F38" i="35"/>
  <c r="F117" i="35"/>
  <c r="F76" i="35"/>
  <c r="F36" i="35"/>
  <c r="F115" i="35"/>
  <c r="F74" i="35"/>
  <c r="F34" i="35"/>
  <c r="F113" i="35"/>
  <c r="F72" i="35"/>
  <c r="F32" i="35"/>
  <c r="F111" i="35"/>
  <c r="F70" i="35"/>
  <c r="F30" i="35"/>
  <c r="F109" i="35"/>
  <c r="F68" i="35"/>
  <c r="F28" i="35"/>
  <c r="F107" i="35"/>
  <c r="F86" i="35"/>
  <c r="F46" i="35"/>
  <c r="F125" i="35"/>
  <c r="F84" i="35"/>
  <c r="F44" i="35"/>
  <c r="F123" i="35"/>
  <c r="F82" i="35"/>
  <c r="F42" i="35"/>
  <c r="F121" i="35"/>
  <c r="F80" i="35"/>
  <c r="F40" i="35"/>
  <c r="F119" i="35"/>
  <c r="F58" i="35"/>
  <c r="F138" i="35"/>
  <c r="F97" i="35"/>
  <c r="F56" i="35"/>
  <c r="F136" i="35"/>
  <c r="F95" i="35"/>
  <c r="F54" i="35"/>
  <c r="F134" i="35"/>
  <c r="F93" i="35"/>
  <c r="F52" i="35"/>
  <c r="F132" i="35"/>
  <c r="F91" i="35"/>
  <c r="F50" i="35"/>
  <c r="F130" i="35"/>
  <c r="F89" i="35"/>
  <c r="F48" i="35"/>
  <c r="F128" i="35"/>
  <c r="F87" i="35"/>
  <c r="E86" i="35"/>
  <c r="E126" i="35"/>
  <c r="E65" i="35"/>
  <c r="E105" i="35"/>
  <c r="E145" i="35"/>
  <c r="E84" i="35"/>
  <c r="E124" i="35"/>
  <c r="E63" i="35"/>
  <c r="E103" i="35"/>
  <c r="E143" i="35"/>
  <c r="E82" i="35"/>
  <c r="E122" i="35"/>
  <c r="E61" i="35"/>
  <c r="E101" i="35"/>
  <c r="E141" i="35"/>
  <c r="E80" i="35"/>
  <c r="E120" i="35"/>
  <c r="E59" i="35"/>
  <c r="E99" i="35"/>
  <c r="E139" i="35"/>
  <c r="E118" i="35"/>
  <c r="E77" i="35"/>
  <c r="E37" i="35"/>
  <c r="E116" i="35"/>
  <c r="E75" i="35"/>
  <c r="E35" i="35"/>
  <c r="E114" i="35"/>
  <c r="E73" i="35"/>
  <c r="E33" i="35"/>
  <c r="E112" i="35"/>
  <c r="E71" i="35"/>
  <c r="E31" i="35"/>
  <c r="E110" i="35"/>
  <c r="E69" i="35"/>
  <c r="E29" i="35"/>
  <c r="E108" i="35"/>
  <c r="E67" i="35"/>
  <c r="E27" i="35"/>
  <c r="E45" i="35"/>
  <c r="E43" i="35"/>
  <c r="E41" i="35"/>
  <c r="E39" i="35"/>
  <c r="E98" i="35"/>
  <c r="E57" i="35"/>
  <c r="E137" i="35"/>
  <c r="E96" i="35"/>
  <c r="E55" i="35"/>
  <c r="E135" i="35"/>
  <c r="E94" i="35"/>
  <c r="E53" i="35"/>
  <c r="E133" i="35"/>
  <c r="E92" i="35"/>
  <c r="E51" i="35"/>
  <c r="E131" i="35"/>
  <c r="E90" i="35"/>
  <c r="E49" i="35"/>
  <c r="E129" i="35"/>
  <c r="E88" i="35"/>
  <c r="E47" i="35"/>
  <c r="E127" i="35"/>
  <c r="E66" i="35"/>
  <c r="E106" i="35"/>
  <c r="E146" i="35"/>
  <c r="E85" i="35"/>
  <c r="E125" i="35"/>
  <c r="E64" i="35"/>
  <c r="E104" i="35"/>
  <c r="E144" i="35"/>
  <c r="E83" i="35"/>
  <c r="E123" i="35"/>
  <c r="E62" i="35"/>
  <c r="E102" i="35"/>
  <c r="E142" i="35"/>
  <c r="E81" i="35"/>
  <c r="E121" i="35"/>
  <c r="E60" i="35"/>
  <c r="E100" i="35"/>
  <c r="E140" i="35"/>
  <c r="E79" i="35"/>
  <c r="E119" i="35"/>
  <c r="E78" i="35"/>
  <c r="E38" i="35"/>
  <c r="E117" i="35"/>
  <c r="E76" i="35"/>
  <c r="E36" i="35"/>
  <c r="E115" i="35"/>
  <c r="E74" i="35"/>
  <c r="E34" i="35"/>
  <c r="E113" i="35"/>
  <c r="E72" i="35"/>
  <c r="E32" i="35"/>
  <c r="E111" i="35"/>
  <c r="E70" i="35"/>
  <c r="E30" i="35"/>
  <c r="E109" i="35"/>
  <c r="E68" i="35"/>
  <c r="E28" i="35"/>
  <c r="E107" i="35"/>
  <c r="E46" i="35"/>
  <c r="E44" i="35"/>
  <c r="E42" i="35"/>
  <c r="E40" i="35"/>
  <c r="E58" i="35"/>
  <c r="E138" i="35"/>
  <c r="E97" i="35"/>
  <c r="E56" i="35"/>
  <c r="E136" i="35"/>
  <c r="E95" i="35"/>
  <c r="E54" i="35"/>
  <c r="E134" i="35"/>
  <c r="E93" i="35"/>
  <c r="E52" i="35"/>
  <c r="E132" i="35"/>
  <c r="E91" i="35"/>
  <c r="E50" i="35"/>
  <c r="E130" i="35"/>
  <c r="E89" i="35"/>
  <c r="E48" i="35"/>
  <c r="E128" i="35"/>
  <c r="E87" i="35"/>
  <c r="Z309" i="1"/>
  <c r="J66" i="35"/>
  <c r="J146" i="35"/>
  <c r="J105" i="35"/>
  <c r="J64" i="35"/>
  <c r="J144" i="35"/>
  <c r="J103" i="35"/>
  <c r="J62" i="35"/>
  <c r="J142" i="35"/>
  <c r="J101" i="35"/>
  <c r="J60" i="35"/>
  <c r="J140" i="35"/>
  <c r="J99" i="35"/>
  <c r="J78" i="35"/>
  <c r="J38" i="35"/>
  <c r="J117" i="35"/>
  <c r="J76" i="35"/>
  <c r="J36" i="35"/>
  <c r="J115" i="35"/>
  <c r="J74" i="35"/>
  <c r="J34" i="35"/>
  <c r="J113" i="35"/>
  <c r="J72" i="35"/>
  <c r="J32" i="35"/>
  <c r="J111" i="35"/>
  <c r="J70" i="35"/>
  <c r="J30" i="35"/>
  <c r="J109" i="35"/>
  <c r="J68" i="35"/>
  <c r="J28" i="35"/>
  <c r="J107" i="35"/>
  <c r="J86" i="35"/>
  <c r="J46" i="35"/>
  <c r="J125" i="35"/>
  <c r="J84" i="35"/>
  <c r="J44" i="35"/>
  <c r="J123" i="35"/>
  <c r="J82" i="35"/>
  <c r="J42" i="35"/>
  <c r="J121" i="35"/>
  <c r="J80" i="35"/>
  <c r="J40" i="35"/>
  <c r="J119" i="35"/>
  <c r="J58" i="35"/>
  <c r="J138" i="35"/>
  <c r="J97" i="35"/>
  <c r="J56" i="35"/>
  <c r="J136" i="35"/>
  <c r="J95" i="35"/>
  <c r="J54" i="35"/>
  <c r="J134" i="35"/>
  <c r="J93" i="35"/>
  <c r="J52" i="35"/>
  <c r="J132" i="35"/>
  <c r="J91" i="35"/>
  <c r="J50" i="35"/>
  <c r="J130" i="35"/>
  <c r="J89" i="35"/>
  <c r="J48" i="35"/>
  <c r="J128" i="35"/>
  <c r="J87" i="35"/>
  <c r="J106" i="35"/>
  <c r="J65" i="35"/>
  <c r="J145" i="35"/>
  <c r="J104" i="35"/>
  <c r="J63" i="35"/>
  <c r="J143" i="35"/>
  <c r="J102" i="35"/>
  <c r="J61" i="35"/>
  <c r="J141" i="35"/>
  <c r="J100" i="35"/>
  <c r="J59" i="35"/>
  <c r="J139" i="35"/>
  <c r="J118" i="35"/>
  <c r="J77" i="35"/>
  <c r="J37" i="35"/>
  <c r="J116" i="35"/>
  <c r="J75" i="35"/>
  <c r="J35" i="35"/>
  <c r="J114" i="35"/>
  <c r="J73" i="35"/>
  <c r="J33" i="35"/>
  <c r="J112" i="35"/>
  <c r="J71" i="35"/>
  <c r="J31" i="35"/>
  <c r="J110" i="35"/>
  <c r="J69" i="35"/>
  <c r="J29" i="35"/>
  <c r="J108" i="35"/>
  <c r="J67" i="35"/>
  <c r="J27" i="35"/>
  <c r="J126" i="35"/>
  <c r="J85" i="35"/>
  <c r="J45" i="35"/>
  <c r="J124" i="35"/>
  <c r="J83" i="35"/>
  <c r="J43" i="35"/>
  <c r="J122" i="35"/>
  <c r="J81" i="35"/>
  <c r="J41" i="35"/>
  <c r="J120" i="35"/>
  <c r="J79" i="35"/>
  <c r="J39" i="35"/>
  <c r="J98" i="35"/>
  <c r="J57" i="35"/>
  <c r="J137" i="35"/>
  <c r="J96" i="35"/>
  <c r="J55" i="35"/>
  <c r="J135" i="35"/>
  <c r="J94" i="35"/>
  <c r="J53" i="35"/>
  <c r="J133" i="35"/>
  <c r="J92" i="35"/>
  <c r="J51" i="35"/>
  <c r="J131" i="35"/>
  <c r="J90" i="35"/>
  <c r="J49" i="35"/>
  <c r="J129" i="35"/>
  <c r="J88" i="35"/>
  <c r="J47" i="35"/>
  <c r="J127" i="35"/>
  <c r="I86" i="35"/>
  <c r="I126" i="35"/>
  <c r="I65" i="35"/>
  <c r="I105" i="35"/>
  <c r="I145" i="35"/>
  <c r="I84" i="35"/>
  <c r="I124" i="35"/>
  <c r="I63" i="35"/>
  <c r="I103" i="35"/>
  <c r="I143" i="35"/>
  <c r="I82" i="35"/>
  <c r="I122" i="35"/>
  <c r="I61" i="35"/>
  <c r="I101" i="35"/>
  <c r="I141" i="35"/>
  <c r="I80" i="35"/>
  <c r="I120" i="35"/>
  <c r="I59" i="35"/>
  <c r="I99" i="35"/>
  <c r="I139" i="35"/>
  <c r="I118" i="35"/>
  <c r="I77" i="35"/>
  <c r="I37" i="35"/>
  <c r="I116" i="35"/>
  <c r="I75" i="35"/>
  <c r="I35" i="35"/>
  <c r="I114" i="35"/>
  <c r="I73" i="35"/>
  <c r="I33" i="35"/>
  <c r="I112" i="35"/>
  <c r="I71" i="35"/>
  <c r="I31" i="35"/>
  <c r="I110" i="35"/>
  <c r="I69" i="35"/>
  <c r="I29" i="35"/>
  <c r="I108" i="35"/>
  <c r="I67" i="35"/>
  <c r="I27" i="35"/>
  <c r="I45" i="35"/>
  <c r="I43" i="35"/>
  <c r="I41" i="35"/>
  <c r="I39" i="35"/>
  <c r="I98" i="35"/>
  <c r="I57" i="35"/>
  <c r="I137" i="35"/>
  <c r="I96" i="35"/>
  <c r="I55" i="35"/>
  <c r="I135" i="35"/>
  <c r="I94" i="35"/>
  <c r="I53" i="35"/>
  <c r="I133" i="35"/>
  <c r="I92" i="35"/>
  <c r="I51" i="35"/>
  <c r="I131" i="35"/>
  <c r="I90" i="35"/>
  <c r="I49" i="35"/>
  <c r="I129" i="35"/>
  <c r="I88" i="35"/>
  <c r="I47" i="35"/>
  <c r="I127" i="35"/>
  <c r="I66" i="35"/>
  <c r="I106" i="35"/>
  <c r="I146" i="35"/>
  <c r="I85" i="35"/>
  <c r="I125" i="35"/>
  <c r="I64" i="35"/>
  <c r="I104" i="35"/>
  <c r="I144" i="35"/>
  <c r="I83" i="35"/>
  <c r="I123" i="35"/>
  <c r="I62" i="35"/>
  <c r="I102" i="35"/>
  <c r="I142" i="35"/>
  <c r="I81" i="35"/>
  <c r="I121" i="35"/>
  <c r="I60" i="35"/>
  <c r="I100" i="35"/>
  <c r="I140" i="35"/>
  <c r="I79" i="35"/>
  <c r="I119" i="35"/>
  <c r="I78" i="35"/>
  <c r="I38" i="35"/>
  <c r="I117" i="35"/>
  <c r="I76" i="35"/>
  <c r="I36" i="35"/>
  <c r="I115" i="35"/>
  <c r="I74" i="35"/>
  <c r="I34" i="35"/>
  <c r="I113" i="35"/>
  <c r="I72" i="35"/>
  <c r="I32" i="35"/>
  <c r="I111" i="35"/>
  <c r="I70" i="35"/>
  <c r="I30" i="35"/>
  <c r="I109" i="35"/>
  <c r="I68" i="35"/>
  <c r="I28" i="35"/>
  <c r="I107" i="35"/>
  <c r="I46" i="35"/>
  <c r="I44" i="35"/>
  <c r="I42" i="35"/>
  <c r="I40" i="35"/>
  <c r="I58" i="35"/>
  <c r="I138" i="35"/>
  <c r="I97" i="35"/>
  <c r="I56" i="35"/>
  <c r="I136" i="35"/>
  <c r="I95" i="35"/>
  <c r="I54" i="35"/>
  <c r="I134" i="35"/>
  <c r="I93" i="35"/>
  <c r="I52" i="35"/>
  <c r="I132" i="35"/>
  <c r="I91" i="35"/>
  <c r="I50" i="35"/>
  <c r="I130" i="35"/>
  <c r="I89" i="35"/>
  <c r="I48" i="35"/>
  <c r="I128" i="35"/>
  <c r="I87" i="35"/>
  <c r="D113" i="35"/>
  <c r="D32" i="35"/>
  <c r="D70" i="35"/>
  <c r="D109" i="35"/>
  <c r="D28" i="35"/>
  <c r="D138" i="35"/>
  <c r="D98" i="35"/>
  <c r="D58" i="35"/>
  <c r="D137" i="35"/>
  <c r="D97" i="35"/>
  <c r="D57" i="35"/>
  <c r="D135" i="35"/>
  <c r="D95" i="35"/>
  <c r="D55" i="35"/>
  <c r="D133" i="35"/>
  <c r="D53" i="35"/>
  <c r="D52" i="35"/>
  <c r="D88" i="35"/>
  <c r="D127" i="35"/>
  <c r="D47" i="35"/>
  <c r="D73" i="35"/>
  <c r="D112" i="35"/>
  <c r="D31" i="35"/>
  <c r="D69" i="35"/>
  <c r="D108" i="35"/>
  <c r="D116" i="35"/>
  <c r="D76" i="35"/>
  <c r="D36" i="35"/>
  <c r="D94" i="35"/>
  <c r="D54" i="35"/>
  <c r="D131" i="35"/>
  <c r="D51" i="35"/>
  <c r="D90" i="35"/>
  <c r="D129" i="35"/>
  <c r="D49" i="35"/>
  <c r="D106" i="35"/>
  <c r="D65" i="35"/>
  <c r="D145" i="35"/>
  <c r="D104" i="35"/>
  <c r="D63" i="35"/>
  <c r="D143" i="35"/>
  <c r="D102" i="35"/>
  <c r="D61" i="35"/>
  <c r="D141" i="35"/>
  <c r="D100" i="35"/>
  <c r="D59" i="35"/>
  <c r="D139" i="35"/>
  <c r="D126" i="35"/>
  <c r="D85" i="35"/>
  <c r="D45" i="35"/>
  <c r="D124" i="35"/>
  <c r="D83" i="35"/>
  <c r="D43" i="35"/>
  <c r="D122" i="35"/>
  <c r="D81" i="35"/>
  <c r="D41" i="35"/>
  <c r="D120" i="35"/>
  <c r="D79" i="35"/>
  <c r="D39" i="35"/>
  <c r="D34" i="35"/>
  <c r="D72" i="35"/>
  <c r="D111" i="35"/>
  <c r="D30" i="35"/>
  <c r="D68" i="35"/>
  <c r="D107" i="35"/>
  <c r="D118" i="35"/>
  <c r="D78" i="35"/>
  <c r="D38" i="35"/>
  <c r="D117" i="35"/>
  <c r="D77" i="35"/>
  <c r="D37" i="35"/>
  <c r="D115" i="35"/>
  <c r="D75" i="35"/>
  <c r="D35" i="35"/>
  <c r="D93" i="35"/>
  <c r="D132" i="35"/>
  <c r="D128" i="35"/>
  <c r="D48" i="35"/>
  <c r="D87" i="35"/>
  <c r="D114" i="35"/>
  <c r="D33" i="35"/>
  <c r="D71" i="35"/>
  <c r="D110" i="35"/>
  <c r="D29" i="35"/>
  <c r="D67" i="35"/>
  <c r="D136" i="35"/>
  <c r="D96" i="35"/>
  <c r="D56" i="35"/>
  <c r="D134" i="35"/>
  <c r="D74" i="35"/>
  <c r="D92" i="35"/>
  <c r="D91" i="35"/>
  <c r="D130" i="35"/>
  <c r="D50" i="35"/>
  <c r="D89" i="35"/>
  <c r="D66" i="35"/>
  <c r="D146" i="35"/>
  <c r="D105" i="35"/>
  <c r="D64" i="35"/>
  <c r="D144" i="35"/>
  <c r="D103" i="35"/>
  <c r="D62" i="35"/>
  <c r="D142" i="35"/>
  <c r="D101" i="35"/>
  <c r="D60" i="35"/>
  <c r="D140" i="35"/>
  <c r="D99" i="35"/>
  <c r="D86" i="35"/>
  <c r="D46" i="35"/>
  <c r="D125" i="35"/>
  <c r="D84" i="35"/>
  <c r="D44" i="35"/>
  <c r="D123" i="35"/>
  <c r="D82" i="35"/>
  <c r="D42" i="35"/>
  <c r="D121" i="35"/>
  <c r="D80" i="35"/>
  <c r="D40" i="35"/>
  <c r="D119" i="35"/>
  <c r="C90" i="35"/>
  <c r="C129" i="35"/>
  <c r="C37" i="35"/>
  <c r="C116" i="35"/>
  <c r="C35" i="35"/>
  <c r="C114" i="35"/>
  <c r="C33" i="35"/>
  <c r="C112" i="35"/>
  <c r="C31" i="35"/>
  <c r="C69" i="35"/>
  <c r="C29" i="35"/>
  <c r="C108" i="35"/>
  <c r="C27" i="35"/>
  <c r="C66" i="35"/>
  <c r="C106" i="35"/>
  <c r="C83" i="35"/>
  <c r="C60" i="35"/>
  <c r="C100" i="35"/>
  <c r="C62" i="35"/>
  <c r="C102" i="35"/>
  <c r="C79" i="35"/>
  <c r="C65" i="35"/>
  <c r="C42" i="35"/>
  <c r="C40" i="35"/>
  <c r="C46" i="35"/>
  <c r="C44" i="35"/>
  <c r="C138" i="35"/>
  <c r="C97" i="35"/>
  <c r="C136" i="35"/>
  <c r="C134" i="35"/>
  <c r="C132" i="35"/>
  <c r="C130" i="35"/>
  <c r="C128" i="35"/>
  <c r="C38" i="35"/>
  <c r="C117" i="35"/>
  <c r="C36" i="35"/>
  <c r="C115" i="35"/>
  <c r="C34" i="35"/>
  <c r="C113" i="35"/>
  <c r="C32" i="35"/>
  <c r="C111" i="35"/>
  <c r="C30" i="35"/>
  <c r="C109" i="35"/>
  <c r="C28" i="35"/>
  <c r="C107" i="35"/>
  <c r="C63" i="35"/>
  <c r="C103" i="35"/>
  <c r="C85" i="35"/>
  <c r="C81" i="35"/>
  <c r="C64" i="35"/>
  <c r="C104" i="35"/>
  <c r="C59" i="35"/>
  <c r="C61" i="35"/>
  <c r="C41" i="35"/>
  <c r="C39" i="35"/>
  <c r="C45" i="35"/>
  <c r="C43" i="35"/>
  <c r="N112" i="1"/>
  <c r="N224" i="1"/>
  <c r="P64" i="1"/>
  <c r="Z5" i="1"/>
  <c r="Q128" i="1"/>
  <c r="R32" i="1"/>
  <c r="R64" i="1"/>
  <c r="R96" i="1"/>
  <c r="Z133" i="1"/>
  <c r="N304" i="1"/>
  <c r="Z261" i="1"/>
  <c r="O96" i="1"/>
  <c r="P80" i="1"/>
  <c r="P48" i="1"/>
  <c r="P16" i="1"/>
  <c r="Z37" i="1"/>
  <c r="Z69" i="1"/>
  <c r="S16" i="1"/>
  <c r="S32" i="1"/>
  <c r="S48" i="1"/>
  <c r="S64" i="1"/>
  <c r="S80" i="1"/>
  <c r="S96" i="1"/>
  <c r="S112" i="1"/>
  <c r="R128" i="1"/>
  <c r="C137" i="35"/>
  <c r="C135" i="35"/>
  <c r="C133" i="35"/>
  <c r="C131" i="35"/>
  <c r="C88" i="35"/>
  <c r="C127" i="35"/>
  <c r="C118" i="35"/>
  <c r="C110" i="35"/>
  <c r="N320" i="1"/>
  <c r="N240" i="1"/>
  <c r="N288" i="1"/>
  <c r="Z149" i="1"/>
  <c r="Z53" i="1"/>
  <c r="U176" i="1"/>
  <c r="U144" i="1"/>
  <c r="U112" i="1"/>
  <c r="U80" i="1"/>
  <c r="U48" i="1"/>
  <c r="U16" i="1"/>
  <c r="U304" i="1"/>
  <c r="U272" i="1"/>
  <c r="U240" i="1"/>
  <c r="U208" i="1"/>
  <c r="U192" i="1"/>
  <c r="U128" i="1"/>
  <c r="U96" i="1"/>
  <c r="U64" i="1"/>
  <c r="U32" i="1"/>
  <c r="U320" i="1"/>
  <c r="U288" i="1"/>
  <c r="U256" i="1"/>
  <c r="U224" i="1"/>
  <c r="T176" i="1"/>
  <c r="T144" i="1"/>
  <c r="T112" i="1"/>
  <c r="T80" i="1"/>
  <c r="T48" i="1"/>
  <c r="T16" i="1"/>
  <c r="T304" i="1"/>
  <c r="T272" i="1"/>
  <c r="T240" i="1"/>
  <c r="T208" i="1"/>
  <c r="T192" i="1"/>
  <c r="T160" i="1"/>
  <c r="T128" i="1"/>
  <c r="T96" i="1"/>
  <c r="T64" i="1"/>
  <c r="T32" i="1"/>
  <c r="T320" i="1"/>
  <c r="T288" i="1"/>
  <c r="T256" i="1"/>
  <c r="T224" i="1"/>
  <c r="Z197" i="1"/>
  <c r="S192" i="1"/>
  <c r="S160" i="1"/>
  <c r="S320" i="1"/>
  <c r="S288" i="1"/>
  <c r="S256" i="1"/>
  <c r="S224" i="1"/>
  <c r="S176" i="1"/>
  <c r="S144" i="1"/>
  <c r="S304" i="1"/>
  <c r="S272" i="1"/>
  <c r="S240" i="1"/>
  <c r="S208" i="1"/>
  <c r="Z277" i="1"/>
  <c r="Z245" i="1"/>
  <c r="Z213" i="1"/>
  <c r="R176" i="1"/>
  <c r="R144" i="1"/>
  <c r="R304" i="1"/>
  <c r="R272" i="1"/>
  <c r="R240" i="1"/>
  <c r="R208" i="1"/>
  <c r="R192" i="1"/>
  <c r="R320" i="1"/>
  <c r="R288" i="1"/>
  <c r="R256" i="1"/>
  <c r="R224" i="1"/>
  <c r="Q96" i="1"/>
  <c r="Q32" i="1"/>
  <c r="Q112" i="1"/>
  <c r="Q80" i="1"/>
  <c r="Q48" i="1"/>
  <c r="Q64" i="1"/>
  <c r="Q192" i="1"/>
  <c r="Q160" i="1"/>
  <c r="Q320" i="1"/>
  <c r="Q288" i="1"/>
  <c r="Q256" i="1"/>
  <c r="Q224" i="1"/>
  <c r="Q144" i="1"/>
  <c r="Q304" i="1"/>
  <c r="Q272" i="1"/>
  <c r="Q240" i="1"/>
  <c r="Q208" i="1"/>
  <c r="P128" i="1"/>
  <c r="P112" i="1"/>
  <c r="Z85" i="1"/>
  <c r="Z21" i="1"/>
  <c r="P192" i="1"/>
  <c r="P160" i="1"/>
  <c r="P320" i="1"/>
  <c r="P288" i="1"/>
  <c r="P256" i="1"/>
  <c r="P224" i="1"/>
  <c r="P176" i="1"/>
  <c r="P144" i="1"/>
  <c r="P304" i="1"/>
  <c r="P272" i="1"/>
  <c r="P240" i="1"/>
  <c r="P208" i="1"/>
  <c r="O80" i="1"/>
  <c r="O112" i="1"/>
  <c r="O128" i="1"/>
  <c r="O32" i="1"/>
  <c r="Z101" i="1"/>
  <c r="Z191" i="1"/>
  <c r="O320" i="1"/>
  <c r="O288" i="1"/>
  <c r="O256" i="1"/>
  <c r="O224" i="1"/>
  <c r="O304" i="1"/>
  <c r="O272" i="1"/>
  <c r="O240" i="1"/>
  <c r="O208" i="1"/>
  <c r="N272" i="1"/>
  <c r="N256" i="1"/>
  <c r="N208" i="1"/>
  <c r="N128" i="1"/>
  <c r="Z293" i="1"/>
  <c r="Z229" i="1"/>
  <c r="Y48" i="1"/>
  <c r="Y32" i="1"/>
  <c r="Z117" i="1"/>
  <c r="O192" i="1"/>
  <c r="O176" i="1"/>
  <c r="O144" i="1"/>
  <c r="O160" i="1"/>
  <c r="N96" i="1"/>
  <c r="N80" i="1"/>
  <c r="N176" i="1"/>
  <c r="Z165" i="1"/>
  <c r="N144" i="1"/>
  <c r="N192" i="1"/>
  <c r="Z181" i="1"/>
  <c r="N160" i="1"/>
  <c r="S128" i="1"/>
  <c r="O48" i="1"/>
  <c r="O16" i="1"/>
  <c r="N64" i="1"/>
  <c r="N32" i="1"/>
  <c r="AS50" i="58" l="1"/>
  <c r="AS49" i="58"/>
  <c r="AS54" i="58"/>
  <c r="C67" i="35"/>
  <c r="C52" i="35"/>
  <c r="AQ94" i="1"/>
  <c r="AQ47" i="1"/>
  <c r="C50" i="35"/>
  <c r="C94" i="35"/>
  <c r="AQ56" i="1"/>
  <c r="AQ53" i="1"/>
  <c r="C72" i="35"/>
  <c r="AQ89" i="1"/>
  <c r="N91" i="35" s="1"/>
  <c r="C70" i="35"/>
  <c r="C89" i="35"/>
  <c r="C57" i="35"/>
  <c r="AS94" i="58"/>
  <c r="C93" i="35"/>
  <c r="AQ72" i="1"/>
  <c r="AS75" i="58"/>
  <c r="AQ45" i="1"/>
  <c r="C48" i="35"/>
  <c r="AQ49" i="1"/>
  <c r="C98" i="35"/>
  <c r="C54" i="35"/>
  <c r="C77" i="35"/>
  <c r="AQ90" i="1"/>
  <c r="C101" i="35"/>
  <c r="C146" i="35"/>
  <c r="AQ93" i="1"/>
  <c r="C73" i="35"/>
  <c r="C75" i="35"/>
  <c r="AQ51" i="1"/>
  <c r="AQ69" i="1"/>
  <c r="C76" i="35"/>
  <c r="C123" i="35"/>
  <c r="AQ80" i="1"/>
  <c r="AS90" i="58"/>
  <c r="AQ54" i="1"/>
  <c r="AQ76" i="1"/>
  <c r="AS89" i="58"/>
  <c r="AS93" i="58"/>
  <c r="C126" i="35"/>
  <c r="AS67" i="58"/>
  <c r="AS85" i="58"/>
  <c r="AS47" i="58"/>
  <c r="AS70" i="58"/>
  <c r="AS65" i="58"/>
  <c r="AS71" i="58"/>
  <c r="AS88" i="58"/>
  <c r="AS28" i="58"/>
  <c r="AS95" i="58"/>
  <c r="AS96" i="58"/>
  <c r="AS36" i="58"/>
  <c r="AS76" i="58"/>
  <c r="AS35" i="58"/>
  <c r="AQ37" i="58"/>
  <c r="AQ39" i="58"/>
  <c r="AQ43" i="58"/>
  <c r="AA259" i="58"/>
  <c r="AD19" i="58" s="1"/>
  <c r="AS141" i="58" s="1"/>
  <c r="AS206" i="58"/>
  <c r="AS126" i="58"/>
  <c r="AS186" i="58"/>
  <c r="AS106" i="58"/>
  <c r="AS166" i="58"/>
  <c r="AS146" i="58"/>
  <c r="AQ38" i="58"/>
  <c r="AA243" i="58"/>
  <c r="AD18" i="58" s="1"/>
  <c r="AS80" i="58" s="1"/>
  <c r="AS46" i="58"/>
  <c r="AS187" i="58"/>
  <c r="AS207" i="58"/>
  <c r="AS147" i="58"/>
  <c r="AS107" i="58"/>
  <c r="AS167" i="58"/>
  <c r="AS127" i="58"/>
  <c r="AS131" i="58"/>
  <c r="AS211" i="58"/>
  <c r="AS31" i="58"/>
  <c r="AS111" i="58"/>
  <c r="AS191" i="58"/>
  <c r="AS171" i="58"/>
  <c r="AS151" i="58"/>
  <c r="AA307" i="58"/>
  <c r="AD22" i="58" s="1"/>
  <c r="AS84" i="58" s="1"/>
  <c r="AS66" i="58"/>
  <c r="AS48" i="58"/>
  <c r="AS25" i="58"/>
  <c r="AS125" i="58"/>
  <c r="AS205" i="58"/>
  <c r="AS145" i="58"/>
  <c r="AS105" i="58"/>
  <c r="AS165" i="58"/>
  <c r="AS185" i="58"/>
  <c r="AS86" i="58"/>
  <c r="AS169" i="58"/>
  <c r="AS189" i="58"/>
  <c r="AS209" i="58"/>
  <c r="AS129" i="58"/>
  <c r="AS149" i="58"/>
  <c r="AS109" i="58"/>
  <c r="AS210" i="58"/>
  <c r="AS190" i="58"/>
  <c r="AS130" i="58"/>
  <c r="AS170" i="58"/>
  <c r="AS110" i="58"/>
  <c r="AS150" i="58"/>
  <c r="AS91" i="58"/>
  <c r="AS92" i="58"/>
  <c r="AS34" i="58"/>
  <c r="AS55" i="58"/>
  <c r="AS26" i="58"/>
  <c r="AS32" i="58"/>
  <c r="AS212" i="58"/>
  <c r="AS132" i="58"/>
  <c r="AS192" i="58"/>
  <c r="AS112" i="58"/>
  <c r="AS172" i="58"/>
  <c r="AS152" i="58"/>
  <c r="AA195" i="58"/>
  <c r="AD15" i="58" s="1"/>
  <c r="AA211" i="58"/>
  <c r="AD16" i="58" s="1"/>
  <c r="AA227" i="58"/>
  <c r="AD17" i="58" s="1"/>
  <c r="AS59" i="58" s="1"/>
  <c r="AS27" i="58"/>
  <c r="AS188" i="58"/>
  <c r="AS208" i="58"/>
  <c r="AS148" i="58"/>
  <c r="AS168" i="58"/>
  <c r="AS128" i="58"/>
  <c r="AS108" i="58"/>
  <c r="AS51" i="58"/>
  <c r="AS52" i="58"/>
  <c r="AQ41" i="58"/>
  <c r="AQ42" i="58"/>
  <c r="AA291" i="58"/>
  <c r="AD21" i="58" s="1"/>
  <c r="AS203" i="58" s="1"/>
  <c r="AS87" i="58"/>
  <c r="AS72" i="58"/>
  <c r="AS33" i="58"/>
  <c r="AS193" i="58"/>
  <c r="AS113" i="58"/>
  <c r="AS173" i="58"/>
  <c r="AS153" i="58"/>
  <c r="AS213" i="58"/>
  <c r="AS133" i="58"/>
  <c r="AS53" i="58"/>
  <c r="AS135" i="58"/>
  <c r="AS215" i="58"/>
  <c r="AS195" i="58"/>
  <c r="AS115" i="58"/>
  <c r="AS175" i="58"/>
  <c r="AS155" i="58"/>
  <c r="AS56" i="58"/>
  <c r="AS136" i="58"/>
  <c r="AS116" i="58"/>
  <c r="AS216" i="58"/>
  <c r="AS176" i="58"/>
  <c r="AS156" i="58"/>
  <c r="AS196" i="58"/>
  <c r="AQ40" i="58"/>
  <c r="AS45" i="58"/>
  <c r="AS68" i="58"/>
  <c r="AS29" i="58"/>
  <c r="AS69" i="58"/>
  <c r="AS30" i="58"/>
  <c r="AS73" i="58"/>
  <c r="AS74" i="58"/>
  <c r="AS174" i="58"/>
  <c r="AS134" i="58"/>
  <c r="AS114" i="58"/>
  <c r="AS194" i="58"/>
  <c r="AS154" i="58"/>
  <c r="AS214" i="58"/>
  <c r="AA275" i="58"/>
  <c r="AD20" i="58" s="1"/>
  <c r="AQ44" i="58"/>
  <c r="C105" i="35"/>
  <c r="C80" i="35"/>
  <c r="C125" i="35"/>
  <c r="C139" i="35"/>
  <c r="C124" i="35"/>
  <c r="C84" i="35"/>
  <c r="C144" i="35"/>
  <c r="C119" i="35"/>
  <c r="C142" i="35"/>
  <c r="C121" i="35"/>
  <c r="C140" i="35"/>
  <c r="AQ43" i="1"/>
  <c r="N45" i="35" s="1"/>
  <c r="C141" i="35"/>
  <c r="C99" i="35"/>
  <c r="C122" i="35"/>
  <c r="C120" i="35"/>
  <c r="C143" i="35"/>
  <c r="C145" i="35"/>
  <c r="AQ37" i="1"/>
  <c r="N39" i="35" s="1"/>
  <c r="AQ222" i="1"/>
  <c r="N199" i="35"/>
  <c r="C163" i="35"/>
  <c r="AQ161" i="1"/>
  <c r="C165" i="35"/>
  <c r="AQ163" i="1"/>
  <c r="C159" i="35"/>
  <c r="AQ157" i="1"/>
  <c r="M227" i="35"/>
  <c r="N2" i="35" s="1"/>
  <c r="N3" i="35" s="1"/>
  <c r="C161" i="35"/>
  <c r="AQ159" i="1"/>
  <c r="N219" i="35"/>
  <c r="N221" i="35"/>
  <c r="N225" i="35"/>
  <c r="N223" i="35"/>
  <c r="AQ41" i="1"/>
  <c r="C183" i="35"/>
  <c r="AQ181" i="1"/>
  <c r="C185" i="35"/>
  <c r="AQ183" i="1"/>
  <c r="L227" i="35"/>
  <c r="M2" i="35" s="1"/>
  <c r="M3" i="35" s="1"/>
  <c r="C179" i="35"/>
  <c r="AQ177" i="1"/>
  <c r="K227" i="35"/>
  <c r="L2" i="35" s="1"/>
  <c r="L3" i="35" s="1"/>
  <c r="C181" i="35"/>
  <c r="AQ179" i="1"/>
  <c r="AQ38" i="1"/>
  <c r="C86" i="35"/>
  <c r="AQ42" i="1"/>
  <c r="AQ44" i="1"/>
  <c r="N46" i="35" s="1"/>
  <c r="AQ40" i="1"/>
  <c r="AQ39" i="1"/>
  <c r="N41" i="35" s="1"/>
  <c r="N224" i="35"/>
  <c r="C184" i="35"/>
  <c r="AQ182" i="1"/>
  <c r="C204" i="35"/>
  <c r="AQ202" i="1"/>
  <c r="C186" i="35"/>
  <c r="AQ184" i="1"/>
  <c r="C206" i="35"/>
  <c r="AQ204" i="1"/>
  <c r="C180" i="35"/>
  <c r="AQ178" i="1"/>
  <c r="C200" i="35"/>
  <c r="AQ198" i="1"/>
  <c r="C182" i="35"/>
  <c r="AQ180" i="1"/>
  <c r="C202" i="35"/>
  <c r="AQ200" i="1"/>
  <c r="AQ220" i="1"/>
  <c r="C222" i="35"/>
  <c r="AQ218" i="1"/>
  <c r="C220" i="35"/>
  <c r="AQ224" i="1"/>
  <c r="C226" i="35"/>
  <c r="C203" i="35"/>
  <c r="AQ201" i="1"/>
  <c r="C164" i="35"/>
  <c r="AQ162" i="1"/>
  <c r="C205" i="35"/>
  <c r="AQ203" i="1"/>
  <c r="C166" i="35"/>
  <c r="AQ164" i="1"/>
  <c r="C160" i="35"/>
  <c r="AQ158" i="1"/>
  <c r="C201" i="35"/>
  <c r="AQ199" i="1"/>
  <c r="C162" i="35"/>
  <c r="AQ160" i="1"/>
  <c r="I227" i="35"/>
  <c r="J2" i="35" s="1"/>
  <c r="J3" i="35" s="1"/>
  <c r="J227" i="35"/>
  <c r="K2" i="35" s="1"/>
  <c r="K3" i="35" s="1"/>
  <c r="E227" i="35"/>
  <c r="F2" i="35" s="1"/>
  <c r="F3" i="35" s="1"/>
  <c r="F227" i="35"/>
  <c r="G2" i="35" s="1"/>
  <c r="G3" i="35" s="1"/>
  <c r="G227" i="35"/>
  <c r="H2" i="35" s="1"/>
  <c r="H3" i="35" s="1"/>
  <c r="H227" i="35"/>
  <c r="I2" i="35" s="1"/>
  <c r="I3" i="35" s="1"/>
  <c r="D227" i="35"/>
  <c r="E2" i="35" s="1"/>
  <c r="E3" i="35" s="1"/>
  <c r="N94" i="35"/>
  <c r="N38" i="35"/>
  <c r="N54" i="35"/>
  <c r="N134" i="35"/>
  <c r="N37" i="35"/>
  <c r="N119" i="35"/>
  <c r="N139" i="35"/>
  <c r="N128" i="35"/>
  <c r="N79" i="35"/>
  <c r="N88" i="35"/>
  <c r="N108" i="35"/>
  <c r="N84" i="35"/>
  <c r="N66" i="35"/>
  <c r="N146" i="35"/>
  <c r="N123" i="35"/>
  <c r="N140" i="35"/>
  <c r="N62" i="35"/>
  <c r="N81" i="35"/>
  <c r="N59" i="35"/>
  <c r="N102" i="35"/>
  <c r="N65" i="35"/>
  <c r="N145" i="35"/>
  <c r="N48" i="35"/>
  <c r="N130" i="35"/>
  <c r="N28" i="35"/>
  <c r="N68" i="35"/>
  <c r="N111" i="35"/>
  <c r="N99" i="35"/>
  <c r="AA291" i="1"/>
  <c r="AD21" i="1" s="1"/>
  <c r="AS223" i="1" s="1"/>
  <c r="AA227" i="1"/>
  <c r="AD17" i="1" s="1"/>
  <c r="AS219" i="1" s="1"/>
  <c r="AA67" i="1"/>
  <c r="AD7" i="1" s="1"/>
  <c r="AS209" i="1" s="1"/>
  <c r="AA99" i="1"/>
  <c r="AD9" i="1" s="1"/>
  <c r="AS211" i="1" s="1"/>
  <c r="AA307" i="1"/>
  <c r="AD22" i="1" s="1"/>
  <c r="AA211" i="1"/>
  <c r="AD16" i="1" s="1"/>
  <c r="AA275" i="1"/>
  <c r="AD20" i="1" s="1"/>
  <c r="AA243" i="1"/>
  <c r="AD18" i="1" s="1"/>
  <c r="AA195" i="1"/>
  <c r="AD15" i="1" s="1"/>
  <c r="AS197" i="1" s="1"/>
  <c r="AA259" i="1"/>
  <c r="AD19" i="1" s="1"/>
  <c r="AS221" i="1" s="1"/>
  <c r="AA115" i="1"/>
  <c r="AD10" i="1" s="1"/>
  <c r="AS212" i="1" s="1"/>
  <c r="AA147" i="1"/>
  <c r="AD12" i="1" s="1"/>
  <c r="AS214" i="1" s="1"/>
  <c r="AA83" i="1"/>
  <c r="AD8" i="1" s="1"/>
  <c r="AS210" i="1" s="1"/>
  <c r="AA163" i="1"/>
  <c r="AD13" i="1" s="1"/>
  <c r="AS215" i="1" s="1"/>
  <c r="AA131" i="1"/>
  <c r="AD11" i="1" s="1"/>
  <c r="AS213" i="1" s="1"/>
  <c r="AA179" i="1"/>
  <c r="AD14" i="1" s="1"/>
  <c r="AS216" i="1" s="1"/>
  <c r="N48" i="1"/>
  <c r="N16" i="1"/>
  <c r="O64" i="1"/>
  <c r="AA19" i="1"/>
  <c r="AD4" i="1" s="1"/>
  <c r="AS206" i="1" s="1"/>
  <c r="AS220" i="58" l="1"/>
  <c r="AS161" i="58"/>
  <c r="AS181" i="58"/>
  <c r="AS40" i="58"/>
  <c r="AS180" i="58"/>
  <c r="AS81" i="58"/>
  <c r="AS140" i="58"/>
  <c r="AS41" i="58"/>
  <c r="AS101" i="58"/>
  <c r="AS224" i="1"/>
  <c r="AS218" i="1"/>
  <c r="AS220" i="1"/>
  <c r="AS222" i="1"/>
  <c r="AS217" i="1"/>
  <c r="AS224" i="58"/>
  <c r="AG20" i="58"/>
  <c r="AS184" i="58"/>
  <c r="AS144" i="58"/>
  <c r="AS44" i="58"/>
  <c r="AS204" i="58"/>
  <c r="AS119" i="58"/>
  <c r="AS219" i="58"/>
  <c r="AS200" i="58"/>
  <c r="AS121" i="58"/>
  <c r="AS61" i="58"/>
  <c r="AS221" i="58"/>
  <c r="AG4" i="58"/>
  <c r="AS201" i="58"/>
  <c r="AG12" i="58"/>
  <c r="AG11" i="58"/>
  <c r="AS123" i="58"/>
  <c r="AS163" i="58"/>
  <c r="AS223" i="58"/>
  <c r="AS162" i="58"/>
  <c r="AG17" i="58"/>
  <c r="AS199" i="58"/>
  <c r="AS139" i="58"/>
  <c r="AG16" i="58"/>
  <c r="AS57" i="58"/>
  <c r="AS97" i="58"/>
  <c r="AS137" i="58"/>
  <c r="AS177" i="58"/>
  <c r="AS83" i="58"/>
  <c r="AS182" i="58"/>
  <c r="AS202" i="58"/>
  <c r="AG7" i="58"/>
  <c r="AG3" i="58"/>
  <c r="AS159" i="58"/>
  <c r="AS179" i="58"/>
  <c r="AS158" i="58"/>
  <c r="AS198" i="58"/>
  <c r="AS118" i="58"/>
  <c r="AG22" i="58"/>
  <c r="AS164" i="58"/>
  <c r="AS62" i="58"/>
  <c r="AS222" i="58"/>
  <c r="AG5" i="58"/>
  <c r="AG18" i="58"/>
  <c r="AS160" i="58"/>
  <c r="AS38" i="58"/>
  <c r="AS78" i="58"/>
  <c r="AS37" i="58"/>
  <c r="AS60" i="58"/>
  <c r="AS120" i="58"/>
  <c r="AS104" i="58"/>
  <c r="AS102" i="58"/>
  <c r="AG14" i="58"/>
  <c r="AG13" i="58"/>
  <c r="AG21" i="58"/>
  <c r="AS63" i="58"/>
  <c r="AS143" i="58"/>
  <c r="AS42" i="58"/>
  <c r="AG6" i="58"/>
  <c r="AG15" i="58"/>
  <c r="AS77" i="58"/>
  <c r="AS117" i="58"/>
  <c r="AS157" i="58"/>
  <c r="AS197" i="58"/>
  <c r="AG10" i="58"/>
  <c r="AS103" i="58"/>
  <c r="AS183" i="58"/>
  <c r="AS122" i="58"/>
  <c r="AG8" i="58"/>
  <c r="AS79" i="58"/>
  <c r="AS99" i="58"/>
  <c r="AS138" i="58"/>
  <c r="AS178" i="58"/>
  <c r="AS218" i="58"/>
  <c r="AS43" i="58"/>
  <c r="AS142" i="58"/>
  <c r="AG19" i="58"/>
  <c r="AG9" i="58"/>
  <c r="AS39" i="58"/>
  <c r="AS58" i="58"/>
  <c r="AS98" i="58"/>
  <c r="AS217" i="58"/>
  <c r="AS124" i="58"/>
  <c r="AS64" i="58"/>
  <c r="AS82" i="58"/>
  <c r="AS100" i="58"/>
  <c r="AS44" i="1"/>
  <c r="AS43" i="1"/>
  <c r="AS39" i="1"/>
  <c r="C227" i="35"/>
  <c r="D2" i="35" s="1"/>
  <c r="D3" i="35" s="1"/>
  <c r="N226" i="35"/>
  <c r="N220" i="35"/>
  <c r="N222" i="35"/>
  <c r="N179" i="35"/>
  <c r="AS177" i="1"/>
  <c r="N161" i="35"/>
  <c r="AS159" i="1"/>
  <c r="N162" i="35"/>
  <c r="AS160" i="1"/>
  <c r="N201" i="35"/>
  <c r="AS199" i="1"/>
  <c r="N160" i="35"/>
  <c r="AS158" i="1"/>
  <c r="N166" i="35"/>
  <c r="AS164" i="1"/>
  <c r="N205" i="35"/>
  <c r="AS203" i="1"/>
  <c r="N164" i="35"/>
  <c r="AS162" i="1"/>
  <c r="N203" i="35"/>
  <c r="AS201" i="1"/>
  <c r="N202" i="35"/>
  <c r="AS200" i="1"/>
  <c r="N182" i="35"/>
  <c r="AS180" i="1"/>
  <c r="N200" i="35"/>
  <c r="AS198" i="1"/>
  <c r="N180" i="35"/>
  <c r="AS178" i="1"/>
  <c r="N206" i="35"/>
  <c r="AS204" i="1"/>
  <c r="N186" i="35"/>
  <c r="AS184" i="1"/>
  <c r="N204" i="35"/>
  <c r="AS202" i="1"/>
  <c r="N184" i="35"/>
  <c r="AS182" i="1"/>
  <c r="N181" i="35"/>
  <c r="AS179" i="1"/>
  <c r="N185" i="35"/>
  <c r="AS183" i="1"/>
  <c r="N183" i="35"/>
  <c r="AS181" i="1"/>
  <c r="N159" i="35"/>
  <c r="AS157" i="1"/>
  <c r="N165" i="35"/>
  <c r="AS163" i="1"/>
  <c r="N163" i="35"/>
  <c r="AS161" i="1"/>
  <c r="AS186" i="1"/>
  <c r="AS166" i="1"/>
  <c r="AS146" i="1"/>
  <c r="AS196" i="1"/>
  <c r="AS176" i="1"/>
  <c r="AS156" i="1"/>
  <c r="AS195" i="1"/>
  <c r="AS175" i="1"/>
  <c r="AS155" i="1"/>
  <c r="AS194" i="1"/>
  <c r="AS174" i="1"/>
  <c r="AS154" i="1"/>
  <c r="AS191" i="1"/>
  <c r="AS171" i="1"/>
  <c r="AS151" i="1"/>
  <c r="AS193" i="1"/>
  <c r="AS173" i="1"/>
  <c r="AS153" i="1"/>
  <c r="AS190" i="1"/>
  <c r="AS170" i="1"/>
  <c r="AS150" i="1"/>
  <c r="AS192" i="1"/>
  <c r="AS172" i="1"/>
  <c r="AS152" i="1"/>
  <c r="AS189" i="1"/>
  <c r="AS169" i="1"/>
  <c r="AS149" i="1"/>
  <c r="AS71" i="1"/>
  <c r="AS111" i="1"/>
  <c r="AS51" i="1"/>
  <c r="AS131" i="1"/>
  <c r="AS91" i="1"/>
  <c r="AS31" i="1"/>
  <c r="AS99" i="1"/>
  <c r="AS139" i="1"/>
  <c r="AS79" i="1"/>
  <c r="AS103" i="1"/>
  <c r="AS119" i="1"/>
  <c r="AS123" i="1"/>
  <c r="AS143" i="1"/>
  <c r="AS63" i="1"/>
  <c r="N141" i="35"/>
  <c r="AS83" i="1"/>
  <c r="AS59" i="1"/>
  <c r="AS76" i="1"/>
  <c r="AS120" i="1"/>
  <c r="AS141" i="1"/>
  <c r="AS78" i="1"/>
  <c r="AS80" i="1"/>
  <c r="AS114" i="1"/>
  <c r="AS70" i="1"/>
  <c r="AS130" i="1"/>
  <c r="AS69" i="1"/>
  <c r="AS72" i="1"/>
  <c r="AS54" i="1"/>
  <c r="AS89" i="1"/>
  <c r="AS100" i="1"/>
  <c r="AS60" i="1"/>
  <c r="AS138" i="1"/>
  <c r="AS121" i="1"/>
  <c r="AS144" i="1"/>
  <c r="AS64" i="1"/>
  <c r="AS82" i="1"/>
  <c r="AS49" i="1"/>
  <c r="AS29" i="1"/>
  <c r="AS96" i="1"/>
  <c r="AS135" i="1"/>
  <c r="AS53" i="1"/>
  <c r="AS129" i="1"/>
  <c r="AS116" i="1"/>
  <c r="AS73" i="1"/>
  <c r="AS113" i="1"/>
  <c r="AS38" i="1"/>
  <c r="AS84" i="1"/>
  <c r="AS95" i="1"/>
  <c r="AS50" i="1"/>
  <c r="AS124" i="1"/>
  <c r="AS102" i="1"/>
  <c r="AS118" i="1"/>
  <c r="AS81" i="1"/>
  <c r="AS104" i="1"/>
  <c r="AS75" i="1"/>
  <c r="AS35" i="1"/>
  <c r="AS132" i="1"/>
  <c r="AS52" i="1"/>
  <c r="AS36" i="1"/>
  <c r="AS92" i="1"/>
  <c r="AS33" i="1"/>
  <c r="AS41" i="1"/>
  <c r="AS98" i="1"/>
  <c r="AS61" i="1"/>
  <c r="AS74" i="1"/>
  <c r="AS34" i="1"/>
  <c r="AS109" i="1"/>
  <c r="AS40" i="1"/>
  <c r="AS101" i="1"/>
  <c r="AS30" i="1"/>
  <c r="AS136" i="1"/>
  <c r="AS93" i="1"/>
  <c r="AS112" i="1"/>
  <c r="AS55" i="1"/>
  <c r="AS94" i="1"/>
  <c r="AS133" i="1"/>
  <c r="AS90" i="1"/>
  <c r="AS110" i="1"/>
  <c r="AS115" i="1"/>
  <c r="AS42" i="1"/>
  <c r="AS142" i="1"/>
  <c r="AS62" i="1"/>
  <c r="AS56" i="1"/>
  <c r="AS134" i="1"/>
  <c r="AS58" i="1"/>
  <c r="AS140" i="1"/>
  <c r="AS122" i="1"/>
  <c r="AS32" i="1"/>
  <c r="N129" i="35"/>
  <c r="N35" i="35"/>
  <c r="N78" i="35"/>
  <c r="N43" i="35"/>
  <c r="N122" i="35"/>
  <c r="N100" i="35"/>
  <c r="N143" i="35"/>
  <c r="N63" i="35"/>
  <c r="N80" i="35"/>
  <c r="N82" i="35"/>
  <c r="N107" i="35"/>
  <c r="N69" i="35"/>
  <c r="N53" i="35"/>
  <c r="N116" i="35"/>
  <c r="N76" i="35"/>
  <c r="N72" i="35"/>
  <c r="N47" i="35"/>
  <c r="N132" i="35"/>
  <c r="N36" i="35"/>
  <c r="N71" i="35"/>
  <c r="N42" i="35"/>
  <c r="N109" i="35"/>
  <c r="N103" i="35"/>
  <c r="N101" i="35"/>
  <c r="N32" i="35"/>
  <c r="N125" i="35"/>
  <c r="N74" i="35"/>
  <c r="N138" i="35"/>
  <c r="N56" i="35"/>
  <c r="N95" i="35"/>
  <c r="N87" i="35"/>
  <c r="AS66" i="1"/>
  <c r="AS26" i="1"/>
  <c r="AS46" i="1"/>
  <c r="N27" i="35"/>
  <c r="N51" i="35"/>
  <c r="N29" i="35"/>
  <c r="N31" i="35"/>
  <c r="N114" i="35"/>
  <c r="N98" i="35"/>
  <c r="N57" i="35"/>
  <c r="N137" i="35"/>
  <c r="N96" i="35"/>
  <c r="N55" i="35"/>
  <c r="N135" i="35"/>
  <c r="N133" i="35"/>
  <c r="N92" i="35"/>
  <c r="N131" i="35"/>
  <c r="N49" i="35"/>
  <c r="N127" i="35"/>
  <c r="N118" i="35"/>
  <c r="N110" i="35"/>
  <c r="N105" i="35"/>
  <c r="N75" i="35"/>
  <c r="N112" i="35"/>
  <c r="N93" i="35"/>
  <c r="N117" i="35"/>
  <c r="N115" i="35"/>
  <c r="N73" i="35"/>
  <c r="N67" i="35"/>
  <c r="N30" i="35"/>
  <c r="N121" i="35"/>
  <c r="N44" i="35"/>
  <c r="N40" i="35"/>
  <c r="N144" i="35"/>
  <c r="N86" i="35"/>
  <c r="N113" i="35"/>
  <c r="N70" i="35"/>
  <c r="N64" i="35"/>
  <c r="N33" i="35"/>
  <c r="N58" i="35"/>
  <c r="N97" i="35"/>
  <c r="N136" i="35"/>
  <c r="N52" i="35"/>
  <c r="N50" i="35"/>
  <c r="N89" i="35"/>
  <c r="N126" i="35"/>
  <c r="N85" i="35"/>
  <c r="N104" i="35"/>
  <c r="N61" i="35"/>
  <c r="N120" i="35"/>
  <c r="N83" i="35"/>
  <c r="N60" i="35"/>
  <c r="N142" i="35"/>
  <c r="N106" i="35"/>
  <c r="N124" i="35"/>
  <c r="N77" i="35"/>
  <c r="AS106" i="1"/>
  <c r="AS86" i="1"/>
  <c r="AS126" i="1"/>
  <c r="N34" i="35"/>
  <c r="AA35" i="1"/>
  <c r="AD5" i="1" s="1"/>
  <c r="AS207" i="1" s="1"/>
  <c r="AA3" i="1"/>
  <c r="AD3" i="1" s="1"/>
  <c r="AA51" i="1"/>
  <c r="AD6" i="1" s="1"/>
  <c r="AS208" i="1" s="1"/>
  <c r="AW126" i="58" l="1"/>
  <c r="AW211" i="58"/>
  <c r="AW201" i="58"/>
  <c r="AW64" i="58"/>
  <c r="AW127" i="58"/>
  <c r="AW217" i="58"/>
  <c r="AW207" i="58"/>
  <c r="AW82" i="58"/>
  <c r="AW124" i="58"/>
  <c r="AW146" i="58"/>
  <c r="AW39" i="58"/>
  <c r="AW100" i="58"/>
  <c r="AW142" i="58"/>
  <c r="AW94" i="58"/>
  <c r="AW95" i="58"/>
  <c r="AW144" i="58"/>
  <c r="AW56" i="58"/>
  <c r="AW109" i="58"/>
  <c r="AW121" i="58"/>
  <c r="AW65" i="58"/>
  <c r="AW106" i="58"/>
  <c r="AW71" i="58"/>
  <c r="AW58" i="58"/>
  <c r="AW80" i="58"/>
  <c r="AW67" i="58"/>
  <c r="AW107" i="58"/>
  <c r="AW28" i="58"/>
  <c r="AW111" i="58"/>
  <c r="AW151" i="58"/>
  <c r="AW141" i="58"/>
  <c r="AW43" i="58"/>
  <c r="AW66" i="58"/>
  <c r="AW35" i="58"/>
  <c r="AW218" i="58"/>
  <c r="AW138" i="58"/>
  <c r="AW79" i="58"/>
  <c r="AW205" i="58"/>
  <c r="AW185" i="58"/>
  <c r="AW189" i="58"/>
  <c r="AW130" i="58"/>
  <c r="AW55" i="58"/>
  <c r="AW81" i="58"/>
  <c r="AW183" i="58"/>
  <c r="AW204" i="58"/>
  <c r="AW89" i="58"/>
  <c r="AW132" i="58"/>
  <c r="AW172" i="58"/>
  <c r="AW157" i="58"/>
  <c r="AW77" i="58"/>
  <c r="AW219" i="58"/>
  <c r="AW119" i="58"/>
  <c r="AW188" i="58"/>
  <c r="AW128" i="58"/>
  <c r="AW51" i="58"/>
  <c r="AW42" i="58"/>
  <c r="AW63" i="58"/>
  <c r="AW87" i="58"/>
  <c r="AW113" i="58"/>
  <c r="AW133" i="58"/>
  <c r="AW135" i="58"/>
  <c r="AW136" i="58"/>
  <c r="AW156" i="58"/>
  <c r="AW220" i="58"/>
  <c r="AW29" i="58"/>
  <c r="AW74" i="58"/>
  <c r="AW194" i="58"/>
  <c r="AW224" i="58"/>
  <c r="AW104" i="58"/>
  <c r="AW60" i="58"/>
  <c r="AW186" i="58"/>
  <c r="AW37" i="58"/>
  <c r="AW38" i="58"/>
  <c r="AW187" i="58"/>
  <c r="AW167" i="58"/>
  <c r="AW131" i="58"/>
  <c r="AW191" i="58"/>
  <c r="AW222" i="58"/>
  <c r="AW164" i="58"/>
  <c r="AW48" i="58"/>
  <c r="AW118" i="58"/>
  <c r="AW158" i="58"/>
  <c r="AW159" i="58"/>
  <c r="AW125" i="58"/>
  <c r="AW165" i="58"/>
  <c r="AW169" i="58"/>
  <c r="AW149" i="58"/>
  <c r="AW190" i="58"/>
  <c r="AW150" i="58"/>
  <c r="AW34" i="58"/>
  <c r="AW161" i="58"/>
  <c r="AW182" i="58"/>
  <c r="AW26" i="58"/>
  <c r="AW212" i="58"/>
  <c r="AW112" i="58"/>
  <c r="AW177" i="58"/>
  <c r="AW97" i="58"/>
  <c r="AW199" i="58"/>
  <c r="AW27" i="58"/>
  <c r="AW168" i="58"/>
  <c r="AW70" i="58"/>
  <c r="AW162" i="58"/>
  <c r="AW163" i="58"/>
  <c r="AW184" i="58"/>
  <c r="AW193" i="58"/>
  <c r="AW213" i="58"/>
  <c r="AW54" i="58"/>
  <c r="AW115" i="58"/>
  <c r="AW176" i="58"/>
  <c r="AW40" i="58"/>
  <c r="AW68" i="58"/>
  <c r="AW73" i="58"/>
  <c r="AW114" i="58"/>
  <c r="AW93" i="58"/>
  <c r="AW88" i="58"/>
  <c r="AW98" i="58"/>
  <c r="AW85" i="58"/>
  <c r="AW96" i="58"/>
  <c r="AW84" i="58"/>
  <c r="AW49" i="58"/>
  <c r="AW76" i="58"/>
  <c r="AW178" i="58"/>
  <c r="AW99" i="58"/>
  <c r="AW25" i="58"/>
  <c r="AW105" i="58"/>
  <c r="AW86" i="58"/>
  <c r="AW129" i="58"/>
  <c r="AW210" i="58"/>
  <c r="AW110" i="58"/>
  <c r="AW92" i="58"/>
  <c r="AW101" i="58"/>
  <c r="AW122" i="58"/>
  <c r="AW103" i="58"/>
  <c r="AW47" i="58"/>
  <c r="AW32" i="58"/>
  <c r="AW197" i="58"/>
  <c r="AW117" i="58"/>
  <c r="AW59" i="58"/>
  <c r="AW180" i="58"/>
  <c r="AW148" i="58"/>
  <c r="AW41" i="58"/>
  <c r="AW143" i="58"/>
  <c r="AW33" i="58"/>
  <c r="AW153" i="58"/>
  <c r="AW53" i="58"/>
  <c r="AW195" i="58"/>
  <c r="AW155" i="58"/>
  <c r="AW216" i="58"/>
  <c r="AW45" i="58"/>
  <c r="AW30" i="58"/>
  <c r="AW134" i="58"/>
  <c r="AW214" i="58"/>
  <c r="AW102" i="58"/>
  <c r="AW120" i="58"/>
  <c r="AW206" i="58"/>
  <c r="AW166" i="58"/>
  <c r="AW78" i="58"/>
  <c r="AW160" i="58"/>
  <c r="AW46" i="58"/>
  <c r="AW147" i="58"/>
  <c r="AW31" i="58"/>
  <c r="AW171" i="58"/>
  <c r="AW221" i="58"/>
  <c r="AW62" i="58"/>
  <c r="AW50" i="58"/>
  <c r="AW198" i="58"/>
  <c r="AW179" i="58"/>
  <c r="AW200" i="58"/>
  <c r="AW145" i="58"/>
  <c r="AJ21" i="58"/>
  <c r="AI19" i="58"/>
  <c r="AJ17" i="58"/>
  <c r="AJ15" i="58"/>
  <c r="AI13" i="58"/>
  <c r="AI11" i="58"/>
  <c r="AI9" i="58"/>
  <c r="AI7" i="58"/>
  <c r="AI5" i="58"/>
  <c r="AJ3" i="58"/>
  <c r="AI18" i="58"/>
  <c r="AI15" i="58"/>
  <c r="AJ11" i="58"/>
  <c r="AJ7" i="58"/>
  <c r="AI3" i="58"/>
  <c r="AJ20" i="58"/>
  <c r="AI10" i="58"/>
  <c r="AJ19" i="58"/>
  <c r="AI14" i="58"/>
  <c r="AI4" i="58"/>
  <c r="AI22" i="58"/>
  <c r="AI20" i="58"/>
  <c r="AJ18" i="58"/>
  <c r="AJ16" i="58"/>
  <c r="AJ14" i="58"/>
  <c r="AJ12" i="58"/>
  <c r="AJ10" i="58"/>
  <c r="AJ8" i="58"/>
  <c r="AJ6" i="58"/>
  <c r="AJ4" i="58"/>
  <c r="AI21" i="58"/>
  <c r="AI16" i="58"/>
  <c r="AJ13" i="58"/>
  <c r="AJ9" i="58"/>
  <c r="AJ5" i="58"/>
  <c r="AJ22" i="58"/>
  <c r="AI12" i="58"/>
  <c r="AI6" i="58"/>
  <c r="AI17" i="58"/>
  <c r="AI8" i="58"/>
  <c r="AW209" i="58"/>
  <c r="AW170" i="58"/>
  <c r="AW91" i="58"/>
  <c r="AW181" i="58"/>
  <c r="AW202" i="58"/>
  <c r="AW83" i="58"/>
  <c r="AW90" i="58"/>
  <c r="AW192" i="58"/>
  <c r="AW152" i="58"/>
  <c r="AW137" i="58"/>
  <c r="AW57" i="58"/>
  <c r="AW139" i="58"/>
  <c r="AW208" i="58"/>
  <c r="AW108" i="58"/>
  <c r="AW52" i="58"/>
  <c r="AW223" i="58"/>
  <c r="AW123" i="58"/>
  <c r="AW72" i="58"/>
  <c r="AW173" i="58"/>
  <c r="AW215" i="58"/>
  <c r="AW175" i="58"/>
  <c r="AW116" i="58"/>
  <c r="AW196" i="58"/>
  <c r="AW140" i="58"/>
  <c r="AW69" i="58"/>
  <c r="AW174" i="58"/>
  <c r="AW154" i="58"/>
  <c r="AW44" i="58"/>
  <c r="AW36" i="58"/>
  <c r="AW75" i="58"/>
  <c r="AW203" i="58"/>
  <c r="AW61" i="58"/>
  <c r="AS88" i="1"/>
  <c r="AS188" i="1"/>
  <c r="AS168" i="1"/>
  <c r="AS148" i="1"/>
  <c r="AS127" i="1"/>
  <c r="AS187" i="1"/>
  <c r="AS167" i="1"/>
  <c r="AS147" i="1"/>
  <c r="AS65" i="1"/>
  <c r="AS205" i="1"/>
  <c r="AS185" i="1"/>
  <c r="AS165" i="1"/>
  <c r="AS145" i="1"/>
  <c r="N227" i="35"/>
  <c r="AS125" i="1"/>
  <c r="AS25" i="1"/>
  <c r="AS68" i="1"/>
  <c r="AS128" i="1"/>
  <c r="AS107" i="1"/>
  <c r="AS48" i="1"/>
  <c r="AS28" i="1"/>
  <c r="AS108" i="1"/>
  <c r="AS47" i="1"/>
  <c r="AS27" i="1"/>
  <c r="AS85" i="1"/>
  <c r="AS45" i="1"/>
  <c r="AS105" i="1"/>
  <c r="AS87" i="1"/>
  <c r="AS67" i="1"/>
  <c r="AS97" i="1"/>
  <c r="AS37" i="1"/>
  <c r="AS57" i="1"/>
  <c r="AS117" i="1"/>
  <c r="AS77" i="1"/>
  <c r="AS137" i="1"/>
  <c r="AW165" i="1" l="1"/>
  <c r="AW147" i="1"/>
  <c r="AW187" i="1"/>
  <c r="AW153" i="1"/>
  <c r="AW192" i="1"/>
  <c r="AW205" i="1"/>
  <c r="AW219" i="1"/>
  <c r="AW223" i="1"/>
  <c r="AW214" i="1"/>
  <c r="AW209" i="1"/>
  <c r="AW206" i="1"/>
  <c r="AW213" i="1"/>
  <c r="AW212" i="1"/>
  <c r="AW221" i="1"/>
  <c r="AW215" i="1"/>
  <c r="AW211" i="1"/>
  <c r="AW216" i="1"/>
  <c r="AW210" i="1"/>
  <c r="AW188" i="1"/>
  <c r="AW222" i="1"/>
  <c r="AW146" i="1"/>
  <c r="AW195" i="1"/>
  <c r="AW174" i="1"/>
  <c r="AW151" i="1"/>
  <c r="AW190" i="1"/>
  <c r="AW172" i="1"/>
  <c r="AW149" i="1"/>
  <c r="AW224" i="1"/>
  <c r="AW217" i="1"/>
  <c r="AW159" i="1"/>
  <c r="AW199" i="1"/>
  <c r="AW164" i="1"/>
  <c r="AW162" i="1"/>
  <c r="AW200" i="1"/>
  <c r="AW198" i="1"/>
  <c r="AW204" i="1"/>
  <c r="AW202" i="1"/>
  <c r="AW179" i="1"/>
  <c r="AW181" i="1"/>
  <c r="AW163" i="1"/>
  <c r="AW166" i="1"/>
  <c r="AW156" i="1"/>
  <c r="AW194" i="1"/>
  <c r="AW171" i="1"/>
  <c r="AW169" i="1"/>
  <c r="AW148" i="1"/>
  <c r="AW145" i="1"/>
  <c r="AW185" i="1"/>
  <c r="AW197" i="1"/>
  <c r="AW167" i="1"/>
  <c r="AW168" i="1"/>
  <c r="AW218" i="1"/>
  <c r="AW186" i="1"/>
  <c r="AW176" i="1"/>
  <c r="AW155" i="1"/>
  <c r="AW191" i="1"/>
  <c r="AW173" i="1"/>
  <c r="AW150" i="1"/>
  <c r="AW189" i="1"/>
  <c r="AW207" i="1"/>
  <c r="AW220" i="1"/>
  <c r="AW177" i="1"/>
  <c r="AW160" i="1"/>
  <c r="AW158" i="1"/>
  <c r="AW203" i="1"/>
  <c r="AW201" i="1"/>
  <c r="AW180" i="1"/>
  <c r="AW178" i="1"/>
  <c r="AW184" i="1"/>
  <c r="AW182" i="1"/>
  <c r="AW183" i="1"/>
  <c r="AW157" i="1"/>
  <c r="AW161" i="1"/>
  <c r="AW196" i="1"/>
  <c r="AW175" i="1"/>
  <c r="AW154" i="1"/>
  <c r="AW193" i="1"/>
  <c r="AW170" i="1"/>
  <c r="AW152" i="1"/>
  <c r="AW208" i="1"/>
  <c r="AZ36" i="58"/>
  <c r="AY36" i="58"/>
  <c r="BA36" i="58"/>
  <c r="AZ35" i="58"/>
  <c r="BA35" i="58"/>
  <c r="AY35" i="58"/>
  <c r="AZ44" i="58"/>
  <c r="AZ29" i="58"/>
  <c r="AZ43" i="58"/>
  <c r="AZ31" i="58"/>
  <c r="BA25" i="58"/>
  <c r="AZ28" i="58"/>
  <c r="AZ32" i="58"/>
  <c r="AY40" i="58"/>
  <c r="AY30" i="58"/>
  <c r="AY32" i="58"/>
  <c r="AY34" i="58"/>
  <c r="AZ38" i="58"/>
  <c r="AY41" i="58"/>
  <c r="BA43" i="58"/>
  <c r="BA26" i="58"/>
  <c r="AY38" i="58"/>
  <c r="AY26" i="58"/>
  <c r="AZ33" i="58"/>
  <c r="AY25" i="58"/>
  <c r="BA27" i="58"/>
  <c r="AZ30" i="58"/>
  <c r="AZ41" i="58"/>
  <c r="BA30" i="58"/>
  <c r="BA32" i="58"/>
  <c r="BA34" i="58"/>
  <c r="AY39" i="58"/>
  <c r="BA41" i="58"/>
  <c r="AZ25" i="58"/>
  <c r="AZ39" i="58"/>
  <c r="AZ27" i="58"/>
  <c r="BA44" i="58"/>
  <c r="AY27" i="58"/>
  <c r="BA29" i="58"/>
  <c r="AZ37" i="58"/>
  <c r="BA42" i="58"/>
  <c r="AY31" i="58"/>
  <c r="AY33" i="58"/>
  <c r="AY37" i="58"/>
  <c r="BA39" i="58"/>
  <c r="AZ42" i="58"/>
  <c r="AY28" i="58"/>
  <c r="AY42" i="58"/>
  <c r="BA28" i="58"/>
  <c r="BA40" i="58"/>
  <c r="AZ26" i="58"/>
  <c r="AY29" i="58"/>
  <c r="AZ34" i="58"/>
  <c r="BA38" i="58"/>
  <c r="AY44" i="58"/>
  <c r="BA31" i="58"/>
  <c r="BA33" i="58"/>
  <c r="BA37" i="58"/>
  <c r="AZ40" i="58"/>
  <c r="AY43" i="58"/>
  <c r="BA136" i="58"/>
  <c r="AZ136" i="58"/>
  <c r="AY136" i="58"/>
  <c r="AZ127" i="58"/>
  <c r="AZ142" i="58"/>
  <c r="AY125" i="58"/>
  <c r="AZ131" i="58"/>
  <c r="BA137" i="58"/>
  <c r="AY144" i="58"/>
  <c r="AY127" i="58"/>
  <c r="AZ130" i="58"/>
  <c r="BA132" i="58"/>
  <c r="AY139" i="58"/>
  <c r="BA134" i="58"/>
  <c r="BA138" i="58"/>
  <c r="AZ141" i="58"/>
  <c r="BA143" i="58"/>
  <c r="AZ126" i="58"/>
  <c r="AZ138" i="58"/>
  <c r="AY130" i="58"/>
  <c r="BA128" i="58"/>
  <c r="AZ132" i="58"/>
  <c r="BA139" i="58"/>
  <c r="AZ125" i="58"/>
  <c r="BA127" i="58"/>
  <c r="AY131" i="58"/>
  <c r="AZ133" i="58"/>
  <c r="AY141" i="58"/>
  <c r="AZ135" i="58"/>
  <c r="AZ139" i="58"/>
  <c r="AY142" i="58"/>
  <c r="AZ144" i="58"/>
  <c r="BA125" i="58"/>
  <c r="AZ134" i="58"/>
  <c r="BA129" i="58"/>
  <c r="AY129" i="58"/>
  <c r="BB129" i="58" s="1"/>
  <c r="BA133" i="58"/>
  <c r="BA141" i="58"/>
  <c r="AY126" i="58"/>
  <c r="AZ128" i="58"/>
  <c r="BA131" i="58"/>
  <c r="AY135" i="58"/>
  <c r="BA144" i="58"/>
  <c r="AZ137" i="58"/>
  <c r="AY140" i="58"/>
  <c r="BA142" i="58"/>
  <c r="AY133" i="58"/>
  <c r="AY128" i="58"/>
  <c r="AZ140" i="58"/>
  <c r="BA130" i="58"/>
  <c r="BA135" i="58"/>
  <c r="AZ143" i="58"/>
  <c r="BA126" i="58"/>
  <c r="AZ129" i="58"/>
  <c r="AY132" i="58"/>
  <c r="BB132" i="58" s="1"/>
  <c r="AY137" i="58"/>
  <c r="AY134" i="58"/>
  <c r="AY138" i="58"/>
  <c r="BA140" i="58"/>
  <c r="AY143" i="58"/>
  <c r="BA223" i="58"/>
  <c r="AZ222" i="58"/>
  <c r="AY224" i="58"/>
  <c r="BB224" i="58" s="1"/>
  <c r="BA222" i="58"/>
  <c r="BA221" i="58"/>
  <c r="BA220" i="58"/>
  <c r="BA219" i="58"/>
  <c r="BA218" i="58"/>
  <c r="BA217" i="58"/>
  <c r="BA216" i="58"/>
  <c r="BA215" i="58"/>
  <c r="BA214" i="58"/>
  <c r="AZ221" i="58"/>
  <c r="AZ219" i="58"/>
  <c r="AZ217" i="58"/>
  <c r="AZ215" i="58"/>
  <c r="AZ213" i="58"/>
  <c r="AZ212" i="58"/>
  <c r="BA210" i="58"/>
  <c r="BA209" i="58"/>
  <c r="BA208" i="58"/>
  <c r="AZ207" i="58"/>
  <c r="AY206" i="58"/>
  <c r="AY205" i="58"/>
  <c r="BA212" i="58"/>
  <c r="BA211" i="58"/>
  <c r="AZ210" i="58"/>
  <c r="AZ208" i="58"/>
  <c r="AY207" i="58"/>
  <c r="AZ205" i="58"/>
  <c r="AZ224" i="58"/>
  <c r="AY223" i="58"/>
  <c r="BA224" i="58"/>
  <c r="AZ223" i="58"/>
  <c r="AY222" i="58"/>
  <c r="AY221" i="58"/>
  <c r="AY220" i="58"/>
  <c r="AY219" i="58"/>
  <c r="AY218" i="58"/>
  <c r="AY217" i="58"/>
  <c r="AY216" i="58"/>
  <c r="AY215" i="58"/>
  <c r="AY214" i="58"/>
  <c r="AZ220" i="58"/>
  <c r="AZ218" i="58"/>
  <c r="AZ216" i="58"/>
  <c r="AZ214" i="58"/>
  <c r="AY213" i="58"/>
  <c r="AZ211" i="58"/>
  <c r="AY210" i="58"/>
  <c r="AY209" i="58"/>
  <c r="AY208" i="58"/>
  <c r="BA206" i="58"/>
  <c r="BA205" i="58"/>
  <c r="BA213" i="58"/>
  <c r="AY212" i="58"/>
  <c r="AY211" i="58"/>
  <c r="AZ209" i="58"/>
  <c r="BA207" i="58"/>
  <c r="AZ206" i="58"/>
  <c r="BA164" i="58"/>
  <c r="BA163" i="58"/>
  <c r="AZ162" i="58"/>
  <c r="AZ160" i="58"/>
  <c r="AY159" i="58"/>
  <c r="AY158" i="58"/>
  <c r="BA156" i="58"/>
  <c r="AZ155" i="58"/>
  <c r="AY154" i="58"/>
  <c r="BA152" i="58"/>
  <c r="AZ151" i="58"/>
  <c r="AY150" i="58"/>
  <c r="BA148" i="58"/>
  <c r="BA147" i="58"/>
  <c r="AZ146" i="58"/>
  <c r="AY162" i="58"/>
  <c r="AY160" i="58"/>
  <c r="AZ158" i="58"/>
  <c r="AZ156" i="58"/>
  <c r="AZ154" i="58"/>
  <c r="AZ152" i="58"/>
  <c r="AZ150" i="58"/>
  <c r="AZ148" i="58"/>
  <c r="BA146" i="58"/>
  <c r="AZ164" i="58"/>
  <c r="BA160" i="58"/>
  <c r="AY153" i="58"/>
  <c r="BA145" i="58"/>
  <c r="AY155" i="58"/>
  <c r="AY149" i="58"/>
  <c r="AY164" i="58"/>
  <c r="AY163" i="58"/>
  <c r="AZ161" i="58"/>
  <c r="BA159" i="58"/>
  <c r="BA158" i="58"/>
  <c r="AZ157" i="58"/>
  <c r="AY156" i="58"/>
  <c r="BA154" i="58"/>
  <c r="AZ153" i="58"/>
  <c r="AY152" i="58"/>
  <c r="BA150" i="58"/>
  <c r="AZ149" i="58"/>
  <c r="AY148" i="58"/>
  <c r="AY147" i="58"/>
  <c r="AZ145" i="58"/>
  <c r="BA161" i="58"/>
  <c r="AZ159" i="58"/>
  <c r="BA157" i="58"/>
  <c r="BA155" i="58"/>
  <c r="BA153" i="58"/>
  <c r="BA151" i="58"/>
  <c r="BA149" i="58"/>
  <c r="AZ147" i="58"/>
  <c r="AY145" i="58"/>
  <c r="BA162" i="58"/>
  <c r="AY157" i="58"/>
  <c r="AY146" i="58"/>
  <c r="AY161" i="58"/>
  <c r="AY151" i="58"/>
  <c r="AZ163" i="58"/>
  <c r="AZ64" i="58"/>
  <c r="AY63" i="58"/>
  <c r="AY62" i="58"/>
  <c r="BA60" i="58"/>
  <c r="AZ59" i="58"/>
  <c r="AY58" i="58"/>
  <c r="BA56" i="58"/>
  <c r="AZ55" i="58"/>
  <c r="AY54" i="58"/>
  <c r="BA52" i="58"/>
  <c r="BA51" i="58"/>
  <c r="AZ50" i="58"/>
  <c r="AZ48" i="58"/>
  <c r="AZ46" i="58"/>
  <c r="AY45" i="58"/>
  <c r="AZ63" i="58"/>
  <c r="BA61" i="58"/>
  <c r="BA59" i="58"/>
  <c r="BA57" i="58"/>
  <c r="BA55" i="58"/>
  <c r="BA53" i="58"/>
  <c r="AZ51" i="58"/>
  <c r="AY49" i="58"/>
  <c r="BA47" i="58"/>
  <c r="BA64" i="58"/>
  <c r="AY59" i="58"/>
  <c r="AY55" i="58"/>
  <c r="AY50" i="58"/>
  <c r="AY48" i="58"/>
  <c r="BA46" i="58"/>
  <c r="BA63" i="58"/>
  <c r="BA62" i="58"/>
  <c r="AZ61" i="58"/>
  <c r="AY60" i="58"/>
  <c r="BA58" i="58"/>
  <c r="AZ57" i="58"/>
  <c r="AY56" i="58"/>
  <c r="BA54" i="58"/>
  <c r="AZ53" i="58"/>
  <c r="AY52" i="58"/>
  <c r="AY51" i="58"/>
  <c r="AZ49" i="58"/>
  <c r="AZ47" i="58"/>
  <c r="BA45" i="58"/>
  <c r="AY64" i="58"/>
  <c r="AZ62" i="58"/>
  <c r="AZ60" i="58"/>
  <c r="AZ58" i="58"/>
  <c r="AZ56" i="58"/>
  <c r="AZ54" i="58"/>
  <c r="AZ52" i="58"/>
  <c r="BA50" i="58"/>
  <c r="BA48" i="58"/>
  <c r="AY46" i="58"/>
  <c r="AY61" i="58"/>
  <c r="AY57" i="58"/>
  <c r="AY53" i="58"/>
  <c r="BB53" i="58" s="1"/>
  <c r="BA49" i="58"/>
  <c r="AY47" i="58"/>
  <c r="AZ45" i="58"/>
  <c r="AY124" i="58"/>
  <c r="BA122" i="58"/>
  <c r="AZ121" i="58"/>
  <c r="AY120" i="58"/>
  <c r="BA118" i="58"/>
  <c r="AZ117" i="58"/>
  <c r="AY116" i="58"/>
  <c r="AY115" i="58"/>
  <c r="AZ113" i="58"/>
  <c r="BA111" i="58"/>
  <c r="BA110" i="58"/>
  <c r="AZ109" i="58"/>
  <c r="AY108" i="58"/>
  <c r="AY123" i="58"/>
  <c r="AY119" i="58"/>
  <c r="AY114" i="58"/>
  <c r="AY112" i="58"/>
  <c r="AZ110" i="58"/>
  <c r="AZ108" i="58"/>
  <c r="BA106" i="58"/>
  <c r="AZ105" i="58"/>
  <c r="BA121" i="58"/>
  <c r="BA117" i="58"/>
  <c r="AY113" i="58"/>
  <c r="AZ124" i="58"/>
  <c r="AZ120" i="58"/>
  <c r="AZ116" i="58"/>
  <c r="BA112" i="58"/>
  <c r="AY107" i="58"/>
  <c r="BB107" i="58" s="1"/>
  <c r="BA105" i="58"/>
  <c r="BA124" i="58"/>
  <c r="AZ123" i="58"/>
  <c r="AY122" i="58"/>
  <c r="BA120" i="58"/>
  <c r="AZ119" i="58"/>
  <c r="AY118" i="58"/>
  <c r="BA116" i="58"/>
  <c r="BA115" i="58"/>
  <c r="AZ114" i="58"/>
  <c r="AZ112" i="58"/>
  <c r="AY111" i="58"/>
  <c r="BB111" i="58" s="1"/>
  <c r="AY110" i="58"/>
  <c r="BA108" i="58"/>
  <c r="AZ107" i="58"/>
  <c r="AY121" i="58"/>
  <c r="AY117" i="58"/>
  <c r="BA113" i="58"/>
  <c r="AZ111" i="58"/>
  <c r="BA109" i="58"/>
  <c r="BA107" i="58"/>
  <c r="AY106" i="58"/>
  <c r="BA123" i="58"/>
  <c r="BA119" i="58"/>
  <c r="AZ115" i="58"/>
  <c r="AY105" i="58"/>
  <c r="AZ122" i="58"/>
  <c r="AZ118" i="58"/>
  <c r="BA114" i="58"/>
  <c r="AY109" i="58"/>
  <c r="AZ106" i="58"/>
  <c r="BA104" i="58"/>
  <c r="AZ103" i="58"/>
  <c r="AY102" i="58"/>
  <c r="BA100" i="58"/>
  <c r="BA99" i="58"/>
  <c r="AZ98" i="58"/>
  <c r="AZ96" i="58"/>
  <c r="AY95" i="58"/>
  <c r="AY94" i="58"/>
  <c r="BA92" i="58"/>
  <c r="AZ91" i="58"/>
  <c r="AY90" i="58"/>
  <c r="BA88" i="58"/>
  <c r="AZ87" i="58"/>
  <c r="AY86" i="58"/>
  <c r="AY103" i="58"/>
  <c r="AY98" i="58"/>
  <c r="AY96" i="58"/>
  <c r="AZ94" i="58"/>
  <c r="AZ92" i="58"/>
  <c r="AZ90" i="58"/>
  <c r="AZ88" i="58"/>
  <c r="AZ86" i="58"/>
  <c r="AZ104" i="58"/>
  <c r="AZ102" i="58"/>
  <c r="AZ100" i="58"/>
  <c r="BA98" i="58"/>
  <c r="BA96" i="58"/>
  <c r="AY91" i="58"/>
  <c r="AY87" i="58"/>
  <c r="AY104" i="58"/>
  <c r="BB104" i="58" s="1"/>
  <c r="BA102" i="58"/>
  <c r="AZ101" i="58"/>
  <c r="AY100" i="58"/>
  <c r="AY99" i="58"/>
  <c r="AZ97" i="58"/>
  <c r="BA95" i="58"/>
  <c r="BA94" i="58"/>
  <c r="AZ93" i="58"/>
  <c r="AY92" i="58"/>
  <c r="BA90" i="58"/>
  <c r="AZ89" i="58"/>
  <c r="AY88" i="58"/>
  <c r="BA86" i="58"/>
  <c r="AZ85" i="58"/>
  <c r="AY101" i="58"/>
  <c r="BA97" i="58"/>
  <c r="AZ95" i="58"/>
  <c r="BA93" i="58"/>
  <c r="BA91" i="58"/>
  <c r="BA89" i="58"/>
  <c r="BA87" i="58"/>
  <c r="BA85" i="58"/>
  <c r="BA103" i="58"/>
  <c r="BA101" i="58"/>
  <c r="AZ99" i="58"/>
  <c r="AY97" i="58"/>
  <c r="AY93" i="58"/>
  <c r="AY89" i="58"/>
  <c r="AY85" i="58"/>
  <c r="AY184" i="58"/>
  <c r="AY183" i="58"/>
  <c r="AY182" i="58"/>
  <c r="AY181" i="58"/>
  <c r="AY180" i="58"/>
  <c r="AY179" i="58"/>
  <c r="AZ177" i="58"/>
  <c r="BA175" i="58"/>
  <c r="BA174" i="58"/>
  <c r="AZ184" i="58"/>
  <c r="AZ182" i="58"/>
  <c r="AZ180" i="58"/>
  <c r="BA178" i="58"/>
  <c r="BA177" i="58"/>
  <c r="BA176" i="58"/>
  <c r="AZ175" i="58"/>
  <c r="AZ173" i="58"/>
  <c r="AY172" i="58"/>
  <c r="BA170" i="58"/>
  <c r="AZ169" i="58"/>
  <c r="AY168" i="58"/>
  <c r="BA166" i="58"/>
  <c r="AZ165" i="58"/>
  <c r="AY173" i="58"/>
  <c r="BA171" i="58"/>
  <c r="AZ170" i="58"/>
  <c r="AY169" i="58"/>
  <c r="BA167" i="58"/>
  <c r="AZ166" i="58"/>
  <c r="BA165" i="58"/>
  <c r="BA184" i="58"/>
  <c r="BA183" i="58"/>
  <c r="BA182" i="58"/>
  <c r="BA181" i="58"/>
  <c r="BA180" i="58"/>
  <c r="BA179" i="58"/>
  <c r="AZ178" i="58"/>
  <c r="AZ176" i="58"/>
  <c r="AY175" i="58"/>
  <c r="AY174" i="58"/>
  <c r="AZ183" i="58"/>
  <c r="AZ181" i="58"/>
  <c r="AZ179" i="58"/>
  <c r="AY178" i="58"/>
  <c r="AY177" i="58"/>
  <c r="AY176" i="58"/>
  <c r="AZ174" i="58"/>
  <c r="BA172" i="58"/>
  <c r="AZ171" i="58"/>
  <c r="AY170" i="58"/>
  <c r="BA168" i="58"/>
  <c r="AZ167" i="58"/>
  <c r="AY166" i="58"/>
  <c r="BA173" i="58"/>
  <c r="AZ172" i="58"/>
  <c r="AY171" i="58"/>
  <c r="BA169" i="58"/>
  <c r="AZ168" i="58"/>
  <c r="AY167" i="58"/>
  <c r="AY165" i="58"/>
  <c r="BA204" i="58"/>
  <c r="BA203" i="58"/>
  <c r="BA202" i="58"/>
  <c r="BA201" i="58"/>
  <c r="BA200" i="58"/>
  <c r="BA199" i="58"/>
  <c r="BA198" i="58"/>
  <c r="BA197" i="58"/>
  <c r="BA196" i="58"/>
  <c r="BA195" i="58"/>
  <c r="AZ204" i="58"/>
  <c r="AZ202" i="58"/>
  <c r="AZ200" i="58"/>
  <c r="AZ198" i="58"/>
  <c r="AZ196" i="58"/>
  <c r="BA194" i="58"/>
  <c r="BA193" i="58"/>
  <c r="BA192" i="58"/>
  <c r="AZ191" i="58"/>
  <c r="AY190" i="58"/>
  <c r="AY189" i="58"/>
  <c r="AY188" i="58"/>
  <c r="AY187" i="58"/>
  <c r="AY186" i="58"/>
  <c r="AY185" i="58"/>
  <c r="AZ193" i="58"/>
  <c r="BA191" i="58"/>
  <c r="AZ190" i="58"/>
  <c r="AZ188" i="58"/>
  <c r="AZ186" i="58"/>
  <c r="AY204" i="58"/>
  <c r="AY203" i="58"/>
  <c r="AY202" i="58"/>
  <c r="AY201" i="58"/>
  <c r="AY200" i="58"/>
  <c r="AY199" i="58"/>
  <c r="AY198" i="58"/>
  <c r="AY197" i="58"/>
  <c r="AY196" i="58"/>
  <c r="AY195" i="58"/>
  <c r="AZ203" i="58"/>
  <c r="AZ201" i="58"/>
  <c r="AZ199" i="58"/>
  <c r="AZ197" i="58"/>
  <c r="AZ195" i="58"/>
  <c r="AY194" i="58"/>
  <c r="AY193" i="58"/>
  <c r="AY192" i="58"/>
  <c r="BA190" i="58"/>
  <c r="BA189" i="58"/>
  <c r="BA188" i="58"/>
  <c r="BA187" i="58"/>
  <c r="BA186" i="58"/>
  <c r="BA185" i="58"/>
  <c r="AZ194" i="58"/>
  <c r="AZ192" i="58"/>
  <c r="AY191" i="58"/>
  <c r="AZ189" i="58"/>
  <c r="AZ187" i="58"/>
  <c r="AZ185" i="58"/>
  <c r="BA76" i="58"/>
  <c r="AZ75" i="58"/>
  <c r="AY74" i="58"/>
  <c r="AZ76" i="58"/>
  <c r="AZ74" i="58"/>
  <c r="AY76" i="58"/>
  <c r="BA74" i="58"/>
  <c r="AY75" i="58"/>
  <c r="BA75" i="58"/>
  <c r="AY84" i="58"/>
  <c r="BA66" i="58"/>
  <c r="AZ70" i="58"/>
  <c r="AZ78" i="58"/>
  <c r="AY82" i="58"/>
  <c r="AY71" i="58"/>
  <c r="BA82" i="58"/>
  <c r="AZ66" i="58"/>
  <c r="BA68" i="58"/>
  <c r="AZ71" i="58"/>
  <c r="AY79" i="58"/>
  <c r="AZ82" i="58"/>
  <c r="BA84" i="58"/>
  <c r="AZ67" i="58"/>
  <c r="BA71" i="58"/>
  <c r="BA77" i="58"/>
  <c r="BA81" i="58"/>
  <c r="AY69" i="58"/>
  <c r="AY77" i="58"/>
  <c r="AZ83" i="58"/>
  <c r="AY67" i="58"/>
  <c r="AZ69" i="58"/>
  <c r="AY72" i="58"/>
  <c r="BA78" i="58"/>
  <c r="AZ81" i="58"/>
  <c r="AZ68" i="58"/>
  <c r="AZ72" i="58"/>
  <c r="AY80" i="58"/>
  <c r="AY66" i="58"/>
  <c r="BB66" i="58" s="1"/>
  <c r="BA80" i="58"/>
  <c r="AZ84" i="58"/>
  <c r="BA67" i="58"/>
  <c r="AY70" i="58"/>
  <c r="BA72" i="58"/>
  <c r="AY78" i="58"/>
  <c r="AZ80" i="58"/>
  <c r="BA83" i="58"/>
  <c r="AY65" i="58"/>
  <c r="BA69" i="58"/>
  <c r="BA73" i="58"/>
  <c r="AZ79" i="58"/>
  <c r="BA65" i="58"/>
  <c r="AY73" i="58"/>
  <c r="AY81" i="58"/>
  <c r="AZ65" i="58"/>
  <c r="AY68" i="58"/>
  <c r="BA70" i="58"/>
  <c r="AZ73" i="58"/>
  <c r="AZ77" i="58"/>
  <c r="BA79" i="58"/>
  <c r="AY83" i="58"/>
  <c r="AW34" i="1"/>
  <c r="AW77" i="1"/>
  <c r="AW57" i="1"/>
  <c r="AW97" i="1"/>
  <c r="AW137" i="1"/>
  <c r="AW117" i="1"/>
  <c r="AW26" i="1"/>
  <c r="AW102" i="1"/>
  <c r="AW73" i="1"/>
  <c r="AW78" i="1"/>
  <c r="AW70" i="1"/>
  <c r="AW100" i="1"/>
  <c r="AW95" i="1"/>
  <c r="AW58" i="1"/>
  <c r="AW130" i="1"/>
  <c r="AW72" i="1"/>
  <c r="AW86" i="1"/>
  <c r="AW41" i="1"/>
  <c r="AW120" i="1"/>
  <c r="AW67" i="1"/>
  <c r="AW69" i="1"/>
  <c r="AW89" i="1"/>
  <c r="AW138" i="1"/>
  <c r="AW82" i="1"/>
  <c r="AW129" i="1"/>
  <c r="AW84" i="1"/>
  <c r="AW87" i="1"/>
  <c r="AW81" i="1"/>
  <c r="AW132" i="1"/>
  <c r="AW111" i="1"/>
  <c r="AW119" i="1"/>
  <c r="AW123" i="1"/>
  <c r="AW105" i="1"/>
  <c r="AW109" i="1"/>
  <c r="AW136" i="1"/>
  <c r="AW133" i="1"/>
  <c r="AW108" i="1"/>
  <c r="AW56" i="1"/>
  <c r="AW140" i="1"/>
  <c r="AW46" i="1"/>
  <c r="AW126" i="1"/>
  <c r="AW76" i="1"/>
  <c r="AW80" i="1"/>
  <c r="AW54" i="1"/>
  <c r="AW60" i="1"/>
  <c r="AW64" i="1"/>
  <c r="AW96" i="1"/>
  <c r="AW116" i="1"/>
  <c r="AW68" i="1"/>
  <c r="AW124" i="1"/>
  <c r="AW104" i="1"/>
  <c r="AW92" i="1"/>
  <c r="AW74" i="1"/>
  <c r="AW94" i="1"/>
  <c r="AW131" i="1"/>
  <c r="AW139" i="1"/>
  <c r="AW143" i="1"/>
  <c r="AW125" i="1"/>
  <c r="AW62" i="1"/>
  <c r="AW71" i="1"/>
  <c r="AW79" i="1"/>
  <c r="AW144" i="1"/>
  <c r="AW135" i="1"/>
  <c r="AW75" i="1"/>
  <c r="AW98" i="1"/>
  <c r="AW51" i="1"/>
  <c r="AW59" i="1"/>
  <c r="AW63" i="1"/>
  <c r="AW45" i="1"/>
  <c r="AW101" i="1"/>
  <c r="AW91" i="1"/>
  <c r="AW99" i="1"/>
  <c r="AW103" i="1"/>
  <c r="AW85" i="1"/>
  <c r="AW55" i="1"/>
  <c r="AW47" i="1"/>
  <c r="AW115" i="1"/>
  <c r="AW142" i="1"/>
  <c r="AW48" i="1"/>
  <c r="AW66" i="1"/>
  <c r="AW106" i="1"/>
  <c r="AW88" i="1"/>
  <c r="AW141" i="1"/>
  <c r="AW114" i="1"/>
  <c r="AW107" i="1"/>
  <c r="AW128" i="1"/>
  <c r="AW121" i="1"/>
  <c r="AW49" i="1"/>
  <c r="AW53" i="1"/>
  <c r="AW113" i="1"/>
  <c r="AW50" i="1"/>
  <c r="AW118" i="1"/>
  <c r="AW52" i="1"/>
  <c r="AW61" i="1"/>
  <c r="AW93" i="1"/>
  <c r="AW112" i="1"/>
  <c r="AW90" i="1"/>
  <c r="AW110" i="1"/>
  <c r="AW134" i="1"/>
  <c r="AW122" i="1"/>
  <c r="AW127" i="1"/>
  <c r="AW83" i="1"/>
  <c r="AW65" i="1"/>
  <c r="AW37" i="1"/>
  <c r="AW44" i="1"/>
  <c r="AW33" i="1"/>
  <c r="AW40" i="1"/>
  <c r="AW30" i="1"/>
  <c r="AW43" i="1"/>
  <c r="AW32" i="1"/>
  <c r="AW36" i="1"/>
  <c r="AW29" i="1"/>
  <c r="AW42" i="1"/>
  <c r="AW31" i="1"/>
  <c r="AW35" i="1"/>
  <c r="AW25" i="1"/>
  <c r="AW27" i="1"/>
  <c r="AW28" i="1"/>
  <c r="AW38" i="1"/>
  <c r="AW39" i="1"/>
  <c r="BB78" i="58" l="1"/>
  <c r="BB68" i="58"/>
  <c r="BB128" i="58"/>
  <c r="BB113" i="58"/>
  <c r="BB114" i="58"/>
  <c r="BB47" i="58"/>
  <c r="BB153" i="58"/>
  <c r="BB33" i="58"/>
  <c r="BB212" i="58"/>
  <c r="BB105" i="58"/>
  <c r="BB48" i="58"/>
  <c r="BB106" i="58"/>
  <c r="BB83" i="58"/>
  <c r="BB171" i="58"/>
  <c r="BB178" i="58"/>
  <c r="BB157" i="58"/>
  <c r="BB167" i="58"/>
  <c r="BB37" i="58"/>
  <c r="BB39" i="58"/>
  <c r="BB84" i="58"/>
  <c r="BB194" i="58"/>
  <c r="BB117" i="58"/>
  <c r="BB161" i="58"/>
  <c r="BB149" i="58"/>
  <c r="BB31" i="58"/>
  <c r="BB35" i="58"/>
  <c r="BB61" i="58"/>
  <c r="BB121" i="58"/>
  <c r="BB97" i="58"/>
  <c r="BB25" i="58"/>
  <c r="BB57" i="58"/>
  <c r="BA208" i="1"/>
  <c r="AZ208" i="1"/>
  <c r="BB75" i="58"/>
  <c r="BB73" i="58"/>
  <c r="BB70" i="58"/>
  <c r="BB85" i="58"/>
  <c r="BB93" i="58"/>
  <c r="BB101" i="58"/>
  <c r="BB118" i="58"/>
  <c r="BB123" i="58"/>
  <c r="BB152" i="58"/>
  <c r="BB223" i="58"/>
  <c r="BB143" i="58"/>
  <c r="BB138" i="58"/>
  <c r="BB135" i="58"/>
  <c r="BB43" i="58"/>
  <c r="BB29" i="58"/>
  <c r="BB81" i="58"/>
  <c r="BB65" i="58"/>
  <c r="BB74" i="58"/>
  <c r="BB191" i="58"/>
  <c r="BB193" i="58"/>
  <c r="BB196" i="58"/>
  <c r="BB198" i="58"/>
  <c r="BB200" i="58"/>
  <c r="BB202" i="58"/>
  <c r="BB204" i="58"/>
  <c r="BB185" i="58"/>
  <c r="BB187" i="58"/>
  <c r="BB189" i="58"/>
  <c r="BB177" i="58"/>
  <c r="BB180" i="58"/>
  <c r="BB182" i="58"/>
  <c r="BB89" i="58"/>
  <c r="BB99" i="58"/>
  <c r="BB94" i="58"/>
  <c r="BB109" i="58"/>
  <c r="BB122" i="58"/>
  <c r="BB119" i="58"/>
  <c r="BB124" i="58"/>
  <c r="BB151" i="58"/>
  <c r="BB146" i="58"/>
  <c r="BB148" i="58"/>
  <c r="BB211" i="58"/>
  <c r="BB209" i="58"/>
  <c r="BB214" i="58"/>
  <c r="BB216" i="58"/>
  <c r="BB218" i="58"/>
  <c r="BB220" i="58"/>
  <c r="BB222" i="58"/>
  <c r="BB134" i="58"/>
  <c r="BB140" i="58"/>
  <c r="BB126" i="58"/>
  <c r="BB34" i="58"/>
  <c r="BB110" i="58"/>
  <c r="BB115" i="58"/>
  <c r="BB147" i="58"/>
  <c r="AZ206" i="1"/>
  <c r="AZ210" i="1"/>
  <c r="AZ212" i="1"/>
  <c r="AZ214" i="1"/>
  <c r="AY216" i="1"/>
  <c r="AY217" i="1"/>
  <c r="BA217" i="1"/>
  <c r="AZ218" i="1"/>
  <c r="AY219" i="1"/>
  <c r="BA219" i="1"/>
  <c r="AZ220" i="1"/>
  <c r="AY221" i="1"/>
  <c r="BA221" i="1"/>
  <c r="AZ222" i="1"/>
  <c r="AY223" i="1"/>
  <c r="BA223" i="1"/>
  <c r="AZ224" i="1"/>
  <c r="AZ205" i="1"/>
  <c r="C34" i="34" s="1"/>
  <c r="AZ207" i="1"/>
  <c r="AZ209" i="1"/>
  <c r="AZ211" i="1"/>
  <c r="AZ213" i="1"/>
  <c r="AZ215" i="1"/>
  <c r="AZ216" i="1"/>
  <c r="AZ217" i="1"/>
  <c r="AY218" i="1"/>
  <c r="BA218" i="1"/>
  <c r="AZ219" i="1"/>
  <c r="AY220" i="1"/>
  <c r="BA220" i="1"/>
  <c r="AZ221" i="1"/>
  <c r="AY222" i="1"/>
  <c r="BA222" i="1"/>
  <c r="AZ223" i="1"/>
  <c r="AY224" i="1"/>
  <c r="BB224" i="1" s="1"/>
  <c r="BA224" i="1"/>
  <c r="BA205" i="1"/>
  <c r="E34" i="34" s="1"/>
  <c r="BA206" i="1"/>
  <c r="BA216" i="1"/>
  <c r="BA213" i="1"/>
  <c r="BA210" i="1"/>
  <c r="BA207" i="1"/>
  <c r="BA212" i="1"/>
  <c r="BA214" i="1"/>
  <c r="BA211" i="1"/>
  <c r="BA215" i="1"/>
  <c r="BA209" i="1"/>
  <c r="AZ186" i="1"/>
  <c r="AZ188" i="1"/>
  <c r="AZ190" i="1"/>
  <c r="AZ192" i="1"/>
  <c r="AZ194" i="1"/>
  <c r="AY196" i="1"/>
  <c r="AY197" i="1"/>
  <c r="BA197" i="1"/>
  <c r="AZ198" i="1"/>
  <c r="AY199" i="1"/>
  <c r="BA199" i="1"/>
  <c r="AZ200" i="1"/>
  <c r="AY201" i="1"/>
  <c r="BA201" i="1"/>
  <c r="AZ202" i="1"/>
  <c r="AY203" i="1"/>
  <c r="BA203" i="1"/>
  <c r="AZ204" i="1"/>
  <c r="AZ185" i="1"/>
  <c r="C33" i="34" s="1"/>
  <c r="AZ187" i="1"/>
  <c r="AZ189" i="1"/>
  <c r="AZ191" i="1"/>
  <c r="AZ193" i="1"/>
  <c r="AZ195" i="1"/>
  <c r="AZ196" i="1"/>
  <c r="AZ197" i="1"/>
  <c r="AY198" i="1"/>
  <c r="BA198" i="1"/>
  <c r="AZ199" i="1"/>
  <c r="AY200" i="1"/>
  <c r="BA200" i="1"/>
  <c r="AZ201" i="1"/>
  <c r="AY202" i="1"/>
  <c r="BA202" i="1"/>
  <c r="AZ203" i="1"/>
  <c r="AY204" i="1"/>
  <c r="BA204" i="1"/>
  <c r="BA185" i="1"/>
  <c r="E33" i="34" s="1"/>
  <c r="BA186" i="1"/>
  <c r="BA187" i="1"/>
  <c r="BA188" i="1"/>
  <c r="BA189" i="1"/>
  <c r="BA190" i="1"/>
  <c r="BA191" i="1"/>
  <c r="BA192" i="1"/>
  <c r="BA193" i="1"/>
  <c r="BA194" i="1"/>
  <c r="BA195" i="1"/>
  <c r="BA196" i="1"/>
  <c r="BB72" i="58"/>
  <c r="BB67" i="58"/>
  <c r="BB77" i="58"/>
  <c r="BB79" i="58"/>
  <c r="BB82" i="58"/>
  <c r="BB76" i="58"/>
  <c r="BB192" i="58"/>
  <c r="BB195" i="58"/>
  <c r="BB197" i="58"/>
  <c r="BB199" i="58"/>
  <c r="BB201" i="58"/>
  <c r="BB203" i="58"/>
  <c r="BB186" i="58"/>
  <c r="BB188" i="58"/>
  <c r="BB190" i="58"/>
  <c r="BB165" i="58"/>
  <c r="BB170" i="58"/>
  <c r="BB176" i="58"/>
  <c r="BB174" i="58"/>
  <c r="BB173" i="58"/>
  <c r="BB172" i="58"/>
  <c r="BB179" i="58"/>
  <c r="BB181" i="58"/>
  <c r="BB183" i="58"/>
  <c r="BB92" i="58"/>
  <c r="BB100" i="58"/>
  <c r="BB87" i="58"/>
  <c r="BB96" i="58"/>
  <c r="BB103" i="58"/>
  <c r="BB90" i="58"/>
  <c r="BB95" i="58"/>
  <c r="BB120" i="58"/>
  <c r="BB46" i="58"/>
  <c r="BB52" i="58"/>
  <c r="BB60" i="58"/>
  <c r="BB50" i="58"/>
  <c r="BB59" i="58"/>
  <c r="BB58" i="58"/>
  <c r="BB63" i="58"/>
  <c r="BB145" i="58"/>
  <c r="BB163" i="58"/>
  <c r="BB162" i="58"/>
  <c r="BB150" i="58"/>
  <c r="BB158" i="58"/>
  <c r="BB208" i="58"/>
  <c r="BB210" i="58"/>
  <c r="BB213" i="58"/>
  <c r="BB215" i="58"/>
  <c r="BB217" i="58"/>
  <c r="BB219" i="58"/>
  <c r="BB221" i="58"/>
  <c r="BB205" i="58"/>
  <c r="BB137" i="58"/>
  <c r="BB141" i="58"/>
  <c r="BB131" i="58"/>
  <c r="BB130" i="58"/>
  <c r="BB127" i="58"/>
  <c r="BB125" i="58"/>
  <c r="BB42" i="58"/>
  <c r="BB27" i="58"/>
  <c r="BB38" i="58"/>
  <c r="BB32" i="58"/>
  <c r="BB40" i="58"/>
  <c r="BB36" i="58"/>
  <c r="AZ166" i="1"/>
  <c r="AZ168" i="1"/>
  <c r="AZ170" i="1"/>
  <c r="AZ172" i="1"/>
  <c r="AZ174" i="1"/>
  <c r="AY176" i="1"/>
  <c r="AY177" i="1"/>
  <c r="BA177" i="1"/>
  <c r="AZ178" i="1"/>
  <c r="AY179" i="1"/>
  <c r="BA179" i="1"/>
  <c r="AZ180" i="1"/>
  <c r="AY181" i="1"/>
  <c r="BA181" i="1"/>
  <c r="AZ182" i="1"/>
  <c r="AY183" i="1"/>
  <c r="BA183" i="1"/>
  <c r="AZ184" i="1"/>
  <c r="AZ165" i="1"/>
  <c r="C32" i="34" s="1"/>
  <c r="AZ167" i="1"/>
  <c r="AZ169" i="1"/>
  <c r="AZ171" i="1"/>
  <c r="AZ173" i="1"/>
  <c r="AZ175" i="1"/>
  <c r="AZ176" i="1"/>
  <c r="AZ177" i="1"/>
  <c r="AY178" i="1"/>
  <c r="BA178" i="1"/>
  <c r="AZ179" i="1"/>
  <c r="AY180" i="1"/>
  <c r="BA180" i="1"/>
  <c r="AZ181" i="1"/>
  <c r="AY182" i="1"/>
  <c r="BA182" i="1"/>
  <c r="AZ183" i="1"/>
  <c r="AY184" i="1"/>
  <c r="BA184" i="1"/>
  <c r="BA165" i="1"/>
  <c r="E32" i="34" s="1"/>
  <c r="BA166" i="1"/>
  <c r="BA167" i="1"/>
  <c r="BA168" i="1"/>
  <c r="BA169" i="1"/>
  <c r="BA170" i="1"/>
  <c r="BA171" i="1"/>
  <c r="BA172" i="1"/>
  <c r="BA173" i="1"/>
  <c r="BA174" i="1"/>
  <c r="BA175" i="1"/>
  <c r="BA176" i="1"/>
  <c r="AZ146" i="1"/>
  <c r="AZ148" i="1"/>
  <c r="AZ150" i="1"/>
  <c r="AZ152" i="1"/>
  <c r="AZ154" i="1"/>
  <c r="AY156" i="1"/>
  <c r="AY157" i="1"/>
  <c r="BA157" i="1"/>
  <c r="AZ158" i="1"/>
  <c r="AY159" i="1"/>
  <c r="BA159" i="1"/>
  <c r="AZ160" i="1"/>
  <c r="AY161" i="1"/>
  <c r="BA161" i="1"/>
  <c r="AZ162" i="1"/>
  <c r="AY163" i="1"/>
  <c r="BA163" i="1"/>
  <c r="AZ164" i="1"/>
  <c r="AZ145" i="1"/>
  <c r="C31" i="34" s="1"/>
  <c r="AZ147" i="1"/>
  <c r="AZ149" i="1"/>
  <c r="AZ151" i="1"/>
  <c r="AZ153" i="1"/>
  <c r="AZ155" i="1"/>
  <c r="AZ156" i="1"/>
  <c r="AZ157" i="1"/>
  <c r="AY158" i="1"/>
  <c r="BA158" i="1"/>
  <c r="AZ159" i="1"/>
  <c r="AY160" i="1"/>
  <c r="BA160" i="1"/>
  <c r="AZ161" i="1"/>
  <c r="AY162" i="1"/>
  <c r="BA162" i="1"/>
  <c r="AZ163" i="1"/>
  <c r="AY164" i="1"/>
  <c r="BA164" i="1"/>
  <c r="BA145" i="1"/>
  <c r="E31" i="34" s="1"/>
  <c r="BA146" i="1"/>
  <c r="BA147" i="1"/>
  <c r="BA148" i="1"/>
  <c r="BA149" i="1"/>
  <c r="BA150" i="1"/>
  <c r="BA151" i="1"/>
  <c r="BA152" i="1"/>
  <c r="BA153" i="1"/>
  <c r="BA154" i="1"/>
  <c r="BA155" i="1"/>
  <c r="BA156" i="1"/>
  <c r="BB80" i="58"/>
  <c r="BB69" i="58"/>
  <c r="BB71" i="58"/>
  <c r="BB166" i="58"/>
  <c r="BB175" i="58"/>
  <c r="BB169" i="58"/>
  <c r="BB168" i="58"/>
  <c r="BB184" i="58"/>
  <c r="BB88" i="58"/>
  <c r="BB91" i="58"/>
  <c r="BB98" i="58"/>
  <c r="BB86" i="58"/>
  <c r="BB102" i="58"/>
  <c r="BB112" i="58"/>
  <c r="BB108" i="58"/>
  <c r="BB116" i="58"/>
  <c r="BB64" i="58"/>
  <c r="BB51" i="58"/>
  <c r="BB56" i="58"/>
  <c r="BB55" i="58"/>
  <c r="BB49" i="58"/>
  <c r="BB45" i="58"/>
  <c r="BB54" i="58"/>
  <c r="BB62" i="58"/>
  <c r="BB156" i="58"/>
  <c r="BB164" i="58"/>
  <c r="BB155" i="58"/>
  <c r="BB160" i="58"/>
  <c r="BB154" i="58"/>
  <c r="BB159" i="58"/>
  <c r="BB207" i="58"/>
  <c r="BB206" i="58"/>
  <c r="BB133" i="58"/>
  <c r="BB142" i="58"/>
  <c r="BB139" i="58"/>
  <c r="BB144" i="58"/>
  <c r="BB136" i="58"/>
  <c r="BB44" i="58"/>
  <c r="BB28" i="58"/>
  <c r="BB26" i="58"/>
  <c r="BB41" i="58"/>
  <c r="BB30" i="58"/>
  <c r="BA26" i="1"/>
  <c r="BA28" i="1"/>
  <c r="BA30" i="1"/>
  <c r="BA32" i="1"/>
  <c r="BA34" i="1"/>
  <c r="BA36" i="1"/>
  <c r="BA38" i="1"/>
  <c r="BA40" i="1"/>
  <c r="BA42" i="1"/>
  <c r="BA44" i="1"/>
  <c r="AZ26" i="1"/>
  <c r="AZ28" i="1"/>
  <c r="AZ30" i="1"/>
  <c r="AZ32" i="1"/>
  <c r="AZ34" i="1"/>
  <c r="AZ36" i="1"/>
  <c r="AZ38" i="1"/>
  <c r="AZ40" i="1"/>
  <c r="AZ42" i="1"/>
  <c r="AZ44" i="1"/>
  <c r="BA27" i="1"/>
  <c r="BA29" i="1"/>
  <c r="BA31" i="1"/>
  <c r="BA33" i="1"/>
  <c r="BA35" i="1"/>
  <c r="BA37" i="1"/>
  <c r="BA39" i="1"/>
  <c r="BA41" i="1"/>
  <c r="BA43" i="1"/>
  <c r="BA25" i="1"/>
  <c r="E25" i="34" s="1"/>
  <c r="AZ27" i="1"/>
  <c r="AZ29" i="1"/>
  <c r="AZ31" i="1"/>
  <c r="AZ33" i="1"/>
  <c r="AZ35" i="1"/>
  <c r="AZ37" i="1"/>
  <c r="AZ39" i="1"/>
  <c r="AZ41" i="1"/>
  <c r="AZ43" i="1"/>
  <c r="AZ25" i="1"/>
  <c r="C25" i="34" s="1"/>
  <c r="BA66" i="1"/>
  <c r="BA68" i="1"/>
  <c r="BA70" i="1"/>
  <c r="BA72" i="1"/>
  <c r="BA74" i="1"/>
  <c r="BA76" i="1"/>
  <c r="BA78" i="1"/>
  <c r="BA80" i="1"/>
  <c r="BA82" i="1"/>
  <c r="BA84" i="1"/>
  <c r="AZ67" i="1"/>
  <c r="AZ69" i="1"/>
  <c r="AZ71" i="1"/>
  <c r="AZ73" i="1"/>
  <c r="AZ75" i="1"/>
  <c r="AZ77" i="1"/>
  <c r="AZ79" i="1"/>
  <c r="AZ81" i="1"/>
  <c r="AZ83" i="1"/>
  <c r="BA65" i="1"/>
  <c r="E27" i="34" s="1"/>
  <c r="AY78" i="1"/>
  <c r="AY80" i="1"/>
  <c r="AY82" i="1"/>
  <c r="AY84" i="1"/>
  <c r="BA67" i="1"/>
  <c r="BA69" i="1"/>
  <c r="BA71" i="1"/>
  <c r="BA73" i="1"/>
  <c r="BA75" i="1"/>
  <c r="BA77" i="1"/>
  <c r="BA79" i="1"/>
  <c r="BA81" i="1"/>
  <c r="BA83" i="1"/>
  <c r="AZ66" i="1"/>
  <c r="AZ68" i="1"/>
  <c r="AZ70" i="1"/>
  <c r="AZ72" i="1"/>
  <c r="AZ74" i="1"/>
  <c r="AZ76" i="1"/>
  <c r="AZ78" i="1"/>
  <c r="AZ80" i="1"/>
  <c r="AZ82" i="1"/>
  <c r="AZ84" i="1"/>
  <c r="AZ65" i="1"/>
  <c r="C27" i="34" s="1"/>
  <c r="AY77" i="1"/>
  <c r="AY79" i="1"/>
  <c r="AY81" i="1"/>
  <c r="AY83" i="1"/>
  <c r="BA46" i="1"/>
  <c r="BA48" i="1"/>
  <c r="BA50" i="1"/>
  <c r="BA52" i="1"/>
  <c r="BA54" i="1"/>
  <c r="BA56" i="1"/>
  <c r="BA58" i="1"/>
  <c r="BA60" i="1"/>
  <c r="BA62" i="1"/>
  <c r="BA64" i="1"/>
  <c r="AZ46" i="1"/>
  <c r="AZ48" i="1"/>
  <c r="AZ50" i="1"/>
  <c r="AZ52" i="1"/>
  <c r="AZ54" i="1"/>
  <c r="AZ56" i="1"/>
  <c r="AZ58" i="1"/>
  <c r="AZ60" i="1"/>
  <c r="AZ62" i="1"/>
  <c r="AZ64" i="1"/>
  <c r="AY61" i="1"/>
  <c r="BA47" i="1"/>
  <c r="BA49" i="1"/>
  <c r="BA51" i="1"/>
  <c r="BA53" i="1"/>
  <c r="BA55" i="1"/>
  <c r="BA57" i="1"/>
  <c r="BA59" i="1"/>
  <c r="BA61" i="1"/>
  <c r="BA63" i="1"/>
  <c r="BA45" i="1"/>
  <c r="E26" i="34" s="1"/>
  <c r="AZ47" i="1"/>
  <c r="AZ49" i="1"/>
  <c r="AZ51" i="1"/>
  <c r="AZ53" i="1"/>
  <c r="AZ55" i="1"/>
  <c r="AZ57" i="1"/>
  <c r="AZ59" i="1"/>
  <c r="AZ61" i="1"/>
  <c r="AZ63" i="1"/>
  <c r="AZ45" i="1"/>
  <c r="C26" i="34" s="1"/>
  <c r="AY57" i="1"/>
  <c r="AY63" i="1"/>
  <c r="AY62" i="1"/>
  <c r="AY58" i="1"/>
  <c r="AY59" i="1"/>
  <c r="AY64" i="1"/>
  <c r="AY60" i="1"/>
  <c r="BA107" i="1"/>
  <c r="BA109" i="1"/>
  <c r="BA111" i="1"/>
  <c r="BA113" i="1"/>
  <c r="BA115" i="1"/>
  <c r="BA117" i="1"/>
  <c r="BA119" i="1"/>
  <c r="BA121" i="1"/>
  <c r="BA123" i="1"/>
  <c r="BA105" i="1"/>
  <c r="E29" i="34" s="1"/>
  <c r="AZ107" i="1"/>
  <c r="AZ109" i="1"/>
  <c r="AZ111" i="1"/>
  <c r="AZ113" i="1"/>
  <c r="AZ115" i="1"/>
  <c r="AZ117" i="1"/>
  <c r="AZ119" i="1"/>
  <c r="AZ121" i="1"/>
  <c r="AZ123" i="1"/>
  <c r="AZ105" i="1"/>
  <c r="C29" i="34" s="1"/>
  <c r="AY117" i="1"/>
  <c r="AY119" i="1"/>
  <c r="AY121" i="1"/>
  <c r="AY123" i="1"/>
  <c r="BA106" i="1"/>
  <c r="BA108" i="1"/>
  <c r="BA110" i="1"/>
  <c r="BA112" i="1"/>
  <c r="BA114" i="1"/>
  <c r="BA116" i="1"/>
  <c r="BA118" i="1"/>
  <c r="BA120" i="1"/>
  <c r="BA122" i="1"/>
  <c r="BA124" i="1"/>
  <c r="AZ106" i="1"/>
  <c r="AZ108" i="1"/>
  <c r="AZ110" i="1"/>
  <c r="AZ112" i="1"/>
  <c r="AZ114" i="1"/>
  <c r="AZ116" i="1"/>
  <c r="AZ118" i="1"/>
  <c r="AZ120" i="1"/>
  <c r="AZ122" i="1"/>
  <c r="AZ124" i="1"/>
  <c r="AY118" i="1"/>
  <c r="AY120" i="1"/>
  <c r="AY122" i="1"/>
  <c r="AY124" i="1"/>
  <c r="BA87" i="1"/>
  <c r="BA89" i="1"/>
  <c r="BA91" i="1"/>
  <c r="BA93" i="1"/>
  <c r="BA95" i="1"/>
  <c r="BA97" i="1"/>
  <c r="BA99" i="1"/>
  <c r="BA101" i="1"/>
  <c r="BA103" i="1"/>
  <c r="BA85" i="1"/>
  <c r="E28" i="34" s="1"/>
  <c r="AZ87" i="1"/>
  <c r="AZ89" i="1"/>
  <c r="AZ91" i="1"/>
  <c r="AZ93" i="1"/>
  <c r="AZ95" i="1"/>
  <c r="BA86" i="1"/>
  <c r="BA88" i="1"/>
  <c r="BA90" i="1"/>
  <c r="BA92" i="1"/>
  <c r="BA94" i="1"/>
  <c r="BA96" i="1"/>
  <c r="BA98" i="1"/>
  <c r="BA100" i="1"/>
  <c r="BA102" i="1"/>
  <c r="BA104" i="1"/>
  <c r="AZ86" i="1"/>
  <c r="AZ88" i="1"/>
  <c r="AZ90" i="1"/>
  <c r="AZ92" i="1"/>
  <c r="AZ94" i="1"/>
  <c r="AZ96" i="1"/>
  <c r="AZ98" i="1"/>
  <c r="AZ100" i="1"/>
  <c r="AZ102" i="1"/>
  <c r="AZ104" i="1"/>
  <c r="AY98" i="1"/>
  <c r="AY100" i="1"/>
  <c r="AY102" i="1"/>
  <c r="AY104" i="1"/>
  <c r="AZ97" i="1"/>
  <c r="AZ99" i="1"/>
  <c r="AZ101" i="1"/>
  <c r="AZ103" i="1"/>
  <c r="AZ85" i="1"/>
  <c r="C28" i="34" s="1"/>
  <c r="AY97" i="1"/>
  <c r="AY99" i="1"/>
  <c r="AY101" i="1"/>
  <c r="AY103" i="1"/>
  <c r="BA127" i="1"/>
  <c r="BA129" i="1"/>
  <c r="BA131" i="1"/>
  <c r="BA133" i="1"/>
  <c r="BA135" i="1"/>
  <c r="BA137" i="1"/>
  <c r="BA139" i="1"/>
  <c r="BA141" i="1"/>
  <c r="BA143" i="1"/>
  <c r="BA125" i="1"/>
  <c r="E30" i="34" s="1"/>
  <c r="AZ127" i="1"/>
  <c r="AZ129" i="1"/>
  <c r="AZ131" i="1"/>
  <c r="AZ133" i="1"/>
  <c r="AZ135" i="1"/>
  <c r="AZ137" i="1"/>
  <c r="AZ139" i="1"/>
  <c r="AZ141" i="1"/>
  <c r="AZ143" i="1"/>
  <c r="AZ125" i="1"/>
  <c r="C30" i="34" s="1"/>
  <c r="AY137" i="1"/>
  <c r="AY139" i="1"/>
  <c r="AY141" i="1"/>
  <c r="AY143" i="1"/>
  <c r="BA126" i="1"/>
  <c r="BA128" i="1"/>
  <c r="BA130" i="1"/>
  <c r="BA132" i="1"/>
  <c r="BA134" i="1"/>
  <c r="BA136" i="1"/>
  <c r="BA138" i="1"/>
  <c r="BA140" i="1"/>
  <c r="BA142" i="1"/>
  <c r="BA144" i="1"/>
  <c r="AZ126" i="1"/>
  <c r="AZ128" i="1"/>
  <c r="AZ130" i="1"/>
  <c r="AZ132" i="1"/>
  <c r="AZ134" i="1"/>
  <c r="AZ136" i="1"/>
  <c r="AZ138" i="1"/>
  <c r="AZ140" i="1"/>
  <c r="AZ142" i="1"/>
  <c r="AZ144" i="1"/>
  <c r="AY138" i="1"/>
  <c r="AY140" i="1"/>
  <c r="AY142" i="1"/>
  <c r="AY144" i="1"/>
  <c r="AY38" i="1"/>
  <c r="AY40" i="1"/>
  <c r="AY42" i="1"/>
  <c r="AY44" i="1"/>
  <c r="AY37" i="1"/>
  <c r="AY39" i="1"/>
  <c r="AY41" i="1"/>
  <c r="AY43" i="1"/>
  <c r="BB142" i="1" l="1"/>
  <c r="BB138" i="1"/>
  <c r="BB120" i="1"/>
  <c r="BB60" i="1"/>
  <c r="BB99" i="1"/>
  <c r="BB37" i="1"/>
  <c r="BB97" i="1"/>
  <c r="BB43" i="1"/>
  <c r="BB39" i="1"/>
  <c r="BB122" i="1"/>
  <c r="BB118" i="1"/>
  <c r="BB103" i="1"/>
  <c r="BB140" i="1"/>
  <c r="BB200" i="1"/>
  <c r="BB203" i="1"/>
  <c r="BB219" i="1"/>
  <c r="BB221" i="1"/>
  <c r="BB101" i="1"/>
  <c r="BB180" i="1"/>
  <c r="BB217" i="1"/>
  <c r="BB182" i="1"/>
  <c r="BB178" i="1"/>
  <c r="BB223" i="1"/>
  <c r="BB181" i="1"/>
  <c r="BB177" i="1"/>
  <c r="BB222" i="1"/>
  <c r="BB218" i="1"/>
  <c r="BB183" i="1"/>
  <c r="BB179" i="1"/>
  <c r="BB199" i="1"/>
  <c r="BB220" i="1"/>
  <c r="BB202" i="1"/>
  <c r="BB201" i="1"/>
  <c r="BB198" i="1"/>
  <c r="BB197" i="1"/>
  <c r="BB163" i="1"/>
  <c r="BB161" i="1"/>
  <c r="BB159" i="1"/>
  <c r="BB157" i="1"/>
  <c r="BB162" i="1"/>
  <c r="BB160" i="1"/>
  <c r="BB158" i="1"/>
  <c r="BB62" i="1"/>
  <c r="BB41" i="1"/>
  <c r="BB83" i="1"/>
  <c r="BB79" i="1"/>
  <c r="BB143" i="1"/>
  <c r="BB139" i="1"/>
  <c r="BB100" i="1"/>
  <c r="BB121" i="1"/>
  <c r="BB117" i="1"/>
  <c r="BB58" i="1"/>
  <c r="BB141" i="1"/>
  <c r="BB137" i="1"/>
  <c r="BB102" i="1"/>
  <c r="BB98" i="1"/>
  <c r="BB123" i="1"/>
  <c r="BB119" i="1"/>
  <c r="BB59" i="1"/>
  <c r="BB63" i="1"/>
  <c r="BB57" i="1"/>
  <c r="BB61" i="1"/>
  <c r="BB81" i="1"/>
  <c r="BB77" i="1"/>
  <c r="BB80" i="1"/>
  <c r="BB82" i="1"/>
  <c r="BB78" i="1"/>
  <c r="BB40" i="1"/>
  <c r="BB42" i="1"/>
  <c r="BB38" i="1"/>
  <c r="AG20" i="1" l="1"/>
  <c r="AG22" i="1"/>
  <c r="AG10" i="1"/>
  <c r="AG12" i="1"/>
  <c r="AG3" i="1"/>
  <c r="AG21" i="1"/>
  <c r="AG18" i="1"/>
  <c r="AG6" i="1"/>
  <c r="AG9" i="1"/>
  <c r="AG5" i="1"/>
  <c r="AG4" i="1"/>
  <c r="AG7" i="1"/>
  <c r="AG11" i="1"/>
  <c r="AG8" i="1"/>
  <c r="AG19" i="1"/>
  <c r="AG13" i="1"/>
  <c r="AG17" i="1"/>
  <c r="AG15" i="1"/>
  <c r="AG14" i="1"/>
  <c r="AG16" i="1"/>
  <c r="AJ8" i="1" l="1"/>
  <c r="AJ12" i="1"/>
  <c r="AJ16" i="1"/>
  <c r="AJ20" i="1"/>
  <c r="AJ3" i="1"/>
  <c r="AJ5" i="1"/>
  <c r="AJ9" i="1"/>
  <c r="AJ13" i="1"/>
  <c r="AJ17" i="1"/>
  <c r="AJ21" i="1"/>
  <c r="AI5" i="1"/>
  <c r="AI11" i="1"/>
  <c r="AI21" i="1"/>
  <c r="AI8" i="1"/>
  <c r="AI12" i="1"/>
  <c r="AI16" i="1"/>
  <c r="AI20" i="1"/>
  <c r="AI9" i="1"/>
  <c r="AI15" i="1"/>
  <c r="AI4" i="1"/>
  <c r="AJ6" i="1"/>
  <c r="AJ10" i="1"/>
  <c r="AJ14" i="1"/>
  <c r="AJ18" i="1"/>
  <c r="AJ22" i="1"/>
  <c r="AI3" i="1"/>
  <c r="AJ7" i="1"/>
  <c r="AJ11" i="1"/>
  <c r="AJ15" i="1"/>
  <c r="AJ19" i="1"/>
  <c r="AJ4" i="1"/>
  <c r="AI7" i="1"/>
  <c r="AI17" i="1"/>
  <c r="AI6" i="1"/>
  <c r="AI10" i="1"/>
  <c r="AI14" i="1"/>
  <c r="AI18" i="1"/>
  <c r="AI22" i="1"/>
  <c r="AI13" i="1"/>
  <c r="AI19" i="1"/>
  <c r="B13" i="34" l="1"/>
  <c r="B13" i="35"/>
  <c r="B19" i="34"/>
  <c r="B19" i="35"/>
  <c r="B22" i="34"/>
  <c r="B22" i="35"/>
  <c r="B14" i="34"/>
  <c r="B14" i="35"/>
  <c r="B6" i="34"/>
  <c r="B6" i="35"/>
  <c r="B7" i="34"/>
  <c r="B7" i="35"/>
  <c r="C19" i="34"/>
  <c r="C19" i="35"/>
  <c r="C11" i="34"/>
  <c r="C11" i="35"/>
  <c r="B3" i="34"/>
  <c r="B3" i="35"/>
  <c r="C18" i="34"/>
  <c r="C18" i="35"/>
  <c r="C10" i="34"/>
  <c r="C10" i="35"/>
  <c r="B4" i="34"/>
  <c r="B4" i="35"/>
  <c r="B9" i="34"/>
  <c r="B9" i="35"/>
  <c r="B16" i="34"/>
  <c r="B16" i="35"/>
  <c r="B8" i="34"/>
  <c r="B8" i="35"/>
  <c r="B11" i="34"/>
  <c r="B11" i="35"/>
  <c r="C21" i="34"/>
  <c r="C21" i="35"/>
  <c r="C13" i="34"/>
  <c r="C13" i="35"/>
  <c r="C5" i="34"/>
  <c r="C5" i="35"/>
  <c r="C20" i="34"/>
  <c r="C20" i="35"/>
  <c r="C12" i="34"/>
  <c r="C12" i="35"/>
  <c r="B18" i="34"/>
  <c r="B18" i="35"/>
  <c r="B10" i="34"/>
  <c r="B10" i="35"/>
  <c r="B17" i="34"/>
  <c r="B17" i="35"/>
  <c r="C4" i="34"/>
  <c r="C4" i="35"/>
  <c r="C15" i="34"/>
  <c r="C15" i="35"/>
  <c r="C7" i="34"/>
  <c r="C7" i="35"/>
  <c r="C22" i="34"/>
  <c r="C22" i="35"/>
  <c r="C14" i="34"/>
  <c r="C14" i="35"/>
  <c r="C6" i="34"/>
  <c r="C6" i="35"/>
  <c r="B15" i="34"/>
  <c r="B15" i="35"/>
  <c r="B20" i="34"/>
  <c r="B20" i="35"/>
  <c r="B12" i="34"/>
  <c r="B12" i="35"/>
  <c r="B21" i="34"/>
  <c r="B21" i="35"/>
  <c r="B5" i="34"/>
  <c r="B5" i="35"/>
  <c r="C17" i="34"/>
  <c r="C17" i="35"/>
  <c r="C9" i="34"/>
  <c r="C9" i="35"/>
  <c r="C3" i="34"/>
  <c r="C3" i="35"/>
  <c r="C16" i="34"/>
  <c r="C16" i="35"/>
  <c r="C8" i="34"/>
  <c r="C8" i="35"/>
  <c r="BB216" i="1" l="1"/>
  <c r="AY136" i="1"/>
  <c r="BB136" i="1" s="1"/>
  <c r="BB156" i="1"/>
  <c r="AY56" i="1"/>
  <c r="BB56" i="1" s="1"/>
  <c r="AY96" i="1"/>
  <c r="BB96" i="1" s="1"/>
  <c r="AY76" i="1"/>
  <c r="BB76" i="1" s="1"/>
  <c r="AY36" i="1"/>
  <c r="BB36" i="1" s="1"/>
  <c r="BB176" i="1"/>
  <c r="AY116" i="1"/>
  <c r="BB116" i="1" s="1"/>
  <c r="BB196" i="1" l="1"/>
  <c r="AD86" i="1"/>
  <c r="AT86" i="1" s="1"/>
  <c r="AD129" i="1"/>
  <c r="AT129" i="1" s="1"/>
  <c r="AD66" i="1"/>
  <c r="AD209" i="1"/>
  <c r="AD154" i="1"/>
  <c r="AD89" i="1"/>
  <c r="AD152" i="1"/>
  <c r="AD212" i="1"/>
  <c r="AD145" i="1"/>
  <c r="AD192" i="1"/>
  <c r="AD67" i="1"/>
  <c r="AD51" i="1"/>
  <c r="AD114" i="1"/>
  <c r="AD48" i="1"/>
  <c r="AD131" i="1"/>
  <c r="AD106" i="1"/>
  <c r="AD189" i="1"/>
  <c r="AD128" i="1"/>
  <c r="AD28" i="1"/>
  <c r="AD147" i="1"/>
  <c r="AD195" i="1"/>
  <c r="AD187" i="1"/>
  <c r="AD133" i="1"/>
  <c r="AD113" i="1"/>
  <c r="B115" i="35" s="1"/>
  <c r="AD35" i="1"/>
  <c r="AT35" i="1" s="1"/>
  <c r="AD69" i="1"/>
  <c r="AD72" i="1"/>
  <c r="AT72" i="1" s="1"/>
  <c r="AD213" i="1"/>
  <c r="AD73" i="1"/>
  <c r="AD109" i="1"/>
  <c r="AD32" i="1"/>
  <c r="AD215" i="1"/>
  <c r="AD214" i="1"/>
  <c r="AD186" i="1"/>
  <c r="AD68" i="1"/>
  <c r="AD148" i="1"/>
  <c r="AD207" i="1"/>
  <c r="AD173" i="1"/>
  <c r="AD108" i="1"/>
  <c r="B110" i="35" s="1"/>
  <c r="AD94" i="1"/>
  <c r="AT94" i="1" s="1"/>
  <c r="AD125" i="1"/>
  <c r="AD31" i="1"/>
  <c r="AD65" i="1"/>
  <c r="AD92" i="1"/>
  <c r="AD165" i="1"/>
  <c r="AD132" i="1"/>
  <c r="AD95" i="1"/>
  <c r="AD70" i="1"/>
  <c r="AD174" i="1"/>
  <c r="B176" i="35" s="1"/>
  <c r="AD87" i="1"/>
  <c r="AD71" i="1"/>
  <c r="AD170" i="1"/>
  <c r="AD168" i="1"/>
  <c r="AD211" i="1"/>
  <c r="AD45" i="1"/>
  <c r="AD166" i="1"/>
  <c r="AD155" i="1"/>
  <c r="AD27" i="1"/>
  <c r="AD205" i="1"/>
  <c r="AD91" i="1"/>
  <c r="AD93" i="1"/>
  <c r="B95" i="35" s="1"/>
  <c r="AD130" i="1"/>
  <c r="AD171" i="1"/>
  <c r="AD110" i="1"/>
  <c r="AT110" i="1" s="1"/>
  <c r="AD105" i="1"/>
  <c r="AD49" i="1"/>
  <c r="AD52" i="1"/>
  <c r="B54" i="35" s="1"/>
  <c r="AD74" i="1"/>
  <c r="AT74" i="1" s="1"/>
  <c r="AD151" i="1"/>
  <c r="AT151" i="1" s="1"/>
  <c r="AD153" i="1"/>
  <c r="AD75" i="1"/>
  <c r="B77" i="35" s="1"/>
  <c r="AD47" i="1"/>
  <c r="AD193" i="1"/>
  <c r="AD33" i="1"/>
  <c r="AD146" i="1"/>
  <c r="AD169" i="1"/>
  <c r="AD115" i="1"/>
  <c r="AD112" i="1"/>
  <c r="AD88" i="1"/>
  <c r="AD107" i="1"/>
  <c r="AD167" i="1"/>
  <c r="AD134" i="1"/>
  <c r="AD111" i="1"/>
  <c r="AD191" i="1"/>
  <c r="AD26" i="1"/>
  <c r="AD194" i="1"/>
  <c r="AD127" i="1"/>
  <c r="AD34" i="1"/>
  <c r="AD90" i="1"/>
  <c r="AD85" i="1"/>
  <c r="AD185" i="1"/>
  <c r="AD175" i="1"/>
  <c r="AT175" i="1" s="1"/>
  <c r="AD53" i="1"/>
  <c r="AD149" i="1"/>
  <c r="AD188" i="1"/>
  <c r="B190" i="35" s="1"/>
  <c r="AD46" i="1"/>
  <c r="AD190" i="1"/>
  <c r="AD54" i="1"/>
  <c r="AD30" i="1"/>
  <c r="AD150" i="1"/>
  <c r="AD135" i="1"/>
  <c r="AD126" i="1"/>
  <c r="AT126" i="1" s="1"/>
  <c r="AD172" i="1"/>
  <c r="B174" i="35" s="1"/>
  <c r="AD55" i="1"/>
  <c r="AD210" i="1"/>
  <c r="AD206" i="1"/>
  <c r="AD208" i="1"/>
  <c r="AD29" i="1"/>
  <c r="B31" i="35" s="1"/>
  <c r="AD50" i="1"/>
  <c r="AT208" i="1" l="1"/>
  <c r="B210" i="35"/>
  <c r="B192" i="35"/>
  <c r="AT190" i="1"/>
  <c r="AT90" i="1"/>
  <c r="B92" i="35"/>
  <c r="B169" i="35"/>
  <c r="AT167" i="1"/>
  <c r="B52" i="35"/>
  <c r="AT50" i="1"/>
  <c r="B57" i="35"/>
  <c r="AT55" i="1"/>
  <c r="B152" i="35"/>
  <c r="AT150" i="1"/>
  <c r="B56" i="35"/>
  <c r="AT54" i="1"/>
  <c r="AT46" i="1"/>
  <c r="B48" i="35"/>
  <c r="B55" i="35"/>
  <c r="AT53" i="1"/>
  <c r="B36" i="35"/>
  <c r="AT34" i="1"/>
  <c r="B193" i="35"/>
  <c r="AT191" i="1"/>
  <c r="AT134" i="1"/>
  <c r="B136" i="35"/>
  <c r="B114" i="35"/>
  <c r="AT112" i="1"/>
  <c r="B171" i="35"/>
  <c r="AT169" i="1"/>
  <c r="B35" i="35"/>
  <c r="AT33" i="1"/>
  <c r="B49" i="35"/>
  <c r="AT47" i="1"/>
  <c r="B51" i="35"/>
  <c r="AT49" i="1"/>
  <c r="B132" i="35"/>
  <c r="AT130" i="1"/>
  <c r="AT91" i="1"/>
  <c r="B93" i="35"/>
  <c r="AT166" i="1"/>
  <c r="B168" i="35"/>
  <c r="B213" i="35"/>
  <c r="AT211" i="1"/>
  <c r="AT87" i="1"/>
  <c r="B89" i="35"/>
  <c r="B67" i="35"/>
  <c r="AT65" i="1"/>
  <c r="AT68" i="1"/>
  <c r="B70" i="35"/>
  <c r="B75" i="35"/>
  <c r="AT73" i="1"/>
  <c r="B130" i="35"/>
  <c r="AT128" i="1"/>
  <c r="AT106" i="1"/>
  <c r="B108" i="35"/>
  <c r="B53" i="35"/>
  <c r="AT51" i="1"/>
  <c r="AT135" i="1"/>
  <c r="B137" i="35"/>
  <c r="B129" i="35"/>
  <c r="AT127" i="1"/>
  <c r="AT88" i="1"/>
  <c r="B90" i="35"/>
  <c r="AT115" i="1"/>
  <c r="B117" i="35"/>
  <c r="AT193" i="1"/>
  <c r="B195" i="35"/>
  <c r="B155" i="35"/>
  <c r="AT153" i="1"/>
  <c r="AT105" i="1"/>
  <c r="B107" i="35"/>
  <c r="AT171" i="1"/>
  <c r="B173" i="35"/>
  <c r="B207" i="35"/>
  <c r="AT205" i="1"/>
  <c r="AT155" i="1"/>
  <c r="B157" i="35"/>
  <c r="AT45" i="1"/>
  <c r="B47" i="35"/>
  <c r="B170" i="35"/>
  <c r="AT168" i="1"/>
  <c r="B73" i="35"/>
  <c r="AT71" i="1"/>
  <c r="AT70" i="1"/>
  <c r="B72" i="35"/>
  <c r="AT31" i="1"/>
  <c r="B33" i="35"/>
  <c r="B175" i="35"/>
  <c r="AT173" i="1"/>
  <c r="AT148" i="1"/>
  <c r="B150" i="35"/>
  <c r="AT215" i="1"/>
  <c r="B217" i="35"/>
  <c r="AT213" i="1"/>
  <c r="B215" i="35"/>
  <c r="B135" i="35"/>
  <c r="AT133" i="1"/>
  <c r="B30" i="35"/>
  <c r="AT28" i="1"/>
  <c r="AT114" i="1"/>
  <c r="B116" i="35"/>
  <c r="AT29" i="1"/>
  <c r="AT210" i="1"/>
  <c r="B212" i="35"/>
  <c r="AT172" i="1"/>
  <c r="B208" i="35"/>
  <c r="AT206" i="1"/>
  <c r="B151" i="35"/>
  <c r="AT149" i="1"/>
  <c r="AT85" i="1"/>
  <c r="B87" i="35"/>
  <c r="AT26" i="1"/>
  <c r="B28" i="35"/>
  <c r="B113" i="35"/>
  <c r="AT111" i="1"/>
  <c r="B153" i="35"/>
  <c r="B76" i="35"/>
  <c r="AT52" i="1"/>
  <c r="AT93" i="1"/>
  <c r="B112" i="35"/>
  <c r="B128" i="35"/>
  <c r="AT132" i="1"/>
  <c r="B134" i="35"/>
  <c r="B177" i="35"/>
  <c r="AT188" i="1"/>
  <c r="B127" i="35"/>
  <c r="AT125" i="1"/>
  <c r="AT174" i="1"/>
  <c r="AT75" i="1"/>
  <c r="B96" i="35"/>
  <c r="AT108" i="1"/>
  <c r="B216" i="35"/>
  <c r="AT214" i="1"/>
  <c r="AT113" i="1"/>
  <c r="B189" i="35"/>
  <c r="AT187" i="1"/>
  <c r="B149" i="35"/>
  <c r="AT147" i="1"/>
  <c r="AT189" i="1"/>
  <c r="B191" i="35"/>
  <c r="AT131" i="1"/>
  <c r="B133" i="35"/>
  <c r="AT48" i="1"/>
  <c r="AY53" i="1" s="1"/>
  <c r="B50" i="35"/>
  <c r="B74" i="35"/>
  <c r="B37" i="35"/>
  <c r="B194" i="35"/>
  <c r="AT192" i="1"/>
  <c r="B147" i="35"/>
  <c r="AT145" i="1"/>
  <c r="B214" i="35"/>
  <c r="AT212" i="1"/>
  <c r="B91" i="35"/>
  <c r="AT89" i="1"/>
  <c r="AY85" i="1" s="1"/>
  <c r="AT209" i="1"/>
  <c r="B211" i="35"/>
  <c r="AT30" i="1"/>
  <c r="B32" i="35"/>
  <c r="AT185" i="1"/>
  <c r="B187" i="35"/>
  <c r="B196" i="35"/>
  <c r="AT194" i="1"/>
  <c r="AT107" i="1"/>
  <c r="B109" i="35"/>
  <c r="B148" i="35"/>
  <c r="AT146" i="1"/>
  <c r="B27" i="35"/>
  <c r="AT25" i="1"/>
  <c r="B29" i="35"/>
  <c r="AT27" i="1"/>
  <c r="B172" i="35"/>
  <c r="AT170" i="1"/>
  <c r="AT95" i="1"/>
  <c r="B97" i="35"/>
  <c r="AT165" i="1"/>
  <c r="B167" i="35"/>
  <c r="AT92" i="1"/>
  <c r="B94" i="35"/>
  <c r="B209" i="35"/>
  <c r="AT207" i="1"/>
  <c r="B188" i="35"/>
  <c r="AT186" i="1"/>
  <c r="AT32" i="1"/>
  <c r="B34" i="35"/>
  <c r="B111" i="35"/>
  <c r="AT109" i="1"/>
  <c r="AT69" i="1"/>
  <c r="B71" i="35"/>
  <c r="AT195" i="1"/>
  <c r="B197" i="35"/>
  <c r="B69" i="35"/>
  <c r="AT67" i="1"/>
  <c r="AY74" i="1" s="1"/>
  <c r="B154" i="35"/>
  <c r="AT152" i="1"/>
  <c r="AT154" i="1"/>
  <c r="B156" i="35"/>
  <c r="B68" i="35"/>
  <c r="AT66" i="1"/>
  <c r="B131" i="35"/>
  <c r="B88" i="35"/>
  <c r="AY25" i="1" l="1"/>
  <c r="B25" i="34" s="1"/>
  <c r="AY125" i="1"/>
  <c r="B30" i="34" s="1"/>
  <c r="AY110" i="1"/>
  <c r="AY130" i="1"/>
  <c r="AY205" i="1"/>
  <c r="BB204" i="1" s="1"/>
  <c r="AY111" i="1"/>
  <c r="AY45" i="1"/>
  <c r="BB44" i="1" s="1"/>
  <c r="AY34" i="1"/>
  <c r="AY155" i="1"/>
  <c r="BB155" i="1" s="1"/>
  <c r="AY112" i="1"/>
  <c r="AY129" i="1"/>
  <c r="AY149" i="1"/>
  <c r="AY86" i="1"/>
  <c r="BB85" i="1" s="1"/>
  <c r="AY105" i="1"/>
  <c r="B29" i="34" s="1"/>
  <c r="AY75" i="1"/>
  <c r="BB75" i="1" s="1"/>
  <c r="AY208" i="1"/>
  <c r="AY214" i="1"/>
  <c r="AY49" i="1"/>
  <c r="AY54" i="1"/>
  <c r="BB53" i="1" s="1"/>
  <c r="AY106" i="1"/>
  <c r="AY211" i="1"/>
  <c r="AY169" i="1"/>
  <c r="AY128" i="1"/>
  <c r="AY165" i="1"/>
  <c r="BB164" i="1" s="1"/>
  <c r="AY145" i="1"/>
  <c r="B31" i="34" s="1"/>
  <c r="AY50" i="1"/>
  <c r="AY171" i="1"/>
  <c r="AY167" i="1"/>
  <c r="B34" i="34"/>
  <c r="AY190" i="1"/>
  <c r="AY187" i="1"/>
  <c r="AY185" i="1"/>
  <c r="AY126" i="1"/>
  <c r="AY72" i="1"/>
  <c r="AY65" i="1"/>
  <c r="AY168" i="1"/>
  <c r="AY151" i="1"/>
  <c r="B28" i="34"/>
  <c r="BB84" i="1"/>
  <c r="AY35" i="1"/>
  <c r="BB35" i="1" s="1"/>
  <c r="AY153" i="1"/>
  <c r="AY94" i="1"/>
  <c r="AY175" i="1"/>
  <c r="BB175" i="1" s="1"/>
  <c r="AY90" i="1"/>
  <c r="AY55" i="1"/>
  <c r="BB55" i="1" s="1"/>
  <c r="AY33" i="1"/>
  <c r="AY147" i="1"/>
  <c r="AY186" i="1"/>
  <c r="AY29" i="1"/>
  <c r="AY89" i="1"/>
  <c r="AY114" i="1"/>
  <c r="AY31" i="1"/>
  <c r="AY212" i="1"/>
  <c r="AY192" i="1"/>
  <c r="AY113" i="1"/>
  <c r="AY193" i="1"/>
  <c r="AY88" i="1"/>
  <c r="AY215" i="1"/>
  <c r="BB215" i="1" s="1"/>
  <c r="AY134" i="1"/>
  <c r="AY70" i="1"/>
  <c r="AY68" i="1"/>
  <c r="AY195" i="1"/>
  <c r="BB195" i="1" s="1"/>
  <c r="AY92" i="1"/>
  <c r="AY209" i="1"/>
  <c r="AY189" i="1"/>
  <c r="AY154" i="1"/>
  <c r="AY194" i="1"/>
  <c r="AY108" i="1"/>
  <c r="AY32" i="1"/>
  <c r="AY107" i="1"/>
  <c r="AY206" i="1"/>
  <c r="AY30" i="1"/>
  <c r="AY71" i="1"/>
  <c r="AY146" i="1"/>
  <c r="AY170" i="1"/>
  <c r="AY188" i="1"/>
  <c r="AY93" i="1"/>
  <c r="AY115" i="1"/>
  <c r="BB115" i="1" s="1"/>
  <c r="AY73" i="1"/>
  <c r="BB73" i="1" s="1"/>
  <c r="AY127" i="1"/>
  <c r="AY91" i="1"/>
  <c r="AY213" i="1"/>
  <c r="AY132" i="1"/>
  <c r="AY95" i="1"/>
  <c r="BB95" i="1" s="1"/>
  <c r="AY69" i="1"/>
  <c r="AY166" i="1"/>
  <c r="AY207" i="1"/>
  <c r="AY66" i="1"/>
  <c r="AY152" i="1"/>
  <c r="AY173" i="1"/>
  <c r="AY148" i="1"/>
  <c r="AY133" i="1"/>
  <c r="AY210" i="1"/>
  <c r="AY131" i="1"/>
  <c r="AY52" i="1"/>
  <c r="BB52" i="1" s="1"/>
  <c r="AY28" i="1"/>
  <c r="AY172" i="1"/>
  <c r="AY109" i="1"/>
  <c r="AY27" i="1"/>
  <c r="AY48" i="1"/>
  <c r="AY47" i="1"/>
  <c r="AY46" i="1"/>
  <c r="AY51" i="1"/>
  <c r="AY174" i="1"/>
  <c r="AY191" i="1"/>
  <c r="AY87" i="1"/>
  <c r="AY150" i="1"/>
  <c r="AY26" i="1"/>
  <c r="AY67" i="1"/>
  <c r="AY135" i="1"/>
  <c r="BB135" i="1" s="1"/>
  <c r="BB128" i="1" l="1"/>
  <c r="BB111" i="1"/>
  <c r="BB49" i="1"/>
  <c r="BB25" i="1"/>
  <c r="BB89" i="1"/>
  <c r="BB124" i="1"/>
  <c r="BB125" i="1"/>
  <c r="BB109" i="1"/>
  <c r="BB205" i="1"/>
  <c r="BB33" i="1"/>
  <c r="BB129" i="1"/>
  <c r="BB45" i="1"/>
  <c r="B26" i="34"/>
  <c r="BB112" i="1"/>
  <c r="BB104" i="1"/>
  <c r="BB149" i="1"/>
  <c r="BB105" i="1"/>
  <c r="BB151" i="1"/>
  <c r="BB145" i="1"/>
  <c r="BB86" i="1"/>
  <c r="BB144" i="1"/>
  <c r="BB48" i="1"/>
  <c r="BB74" i="1"/>
  <c r="BB210" i="1"/>
  <c r="BB147" i="1"/>
  <c r="BB208" i="1"/>
  <c r="B32" i="34"/>
  <c r="BB32" i="1"/>
  <c r="BB211" i="1"/>
  <c r="BB152" i="1"/>
  <c r="BB185" i="1"/>
  <c r="BB110" i="1"/>
  <c r="BB107" i="1"/>
  <c r="BB34" i="1"/>
  <c r="BB50" i="1"/>
  <c r="BB65" i="1"/>
  <c r="BB165" i="1"/>
  <c r="BB169" i="1"/>
  <c r="BB168" i="1"/>
  <c r="BB174" i="1"/>
  <c r="BB187" i="1"/>
  <c r="BB153" i="1"/>
  <c r="BB126" i="1"/>
  <c r="BB54" i="1"/>
  <c r="BB171" i="1"/>
  <c r="BB66" i="1"/>
  <c r="BB72" i="1"/>
  <c r="BB167" i="1"/>
  <c r="BB190" i="1"/>
  <c r="BB90" i="1"/>
  <c r="BB93" i="1"/>
  <c r="BB71" i="1"/>
  <c r="BB189" i="1"/>
  <c r="BB184" i="1"/>
  <c r="B33" i="34"/>
  <c r="BB64" i="1"/>
  <c r="B27" i="34"/>
  <c r="BB186" i="1"/>
  <c r="BB113" i="1"/>
  <c r="BB170" i="1"/>
  <c r="BB91" i="1"/>
  <c r="BB70" i="1"/>
  <c r="BB148" i="1"/>
  <c r="BB87" i="1"/>
  <c r="BB28" i="1"/>
  <c r="BB67" i="1"/>
  <c r="BB131" i="1"/>
  <c r="BB132" i="1"/>
  <c r="BB206" i="1"/>
  <c r="BB68" i="1"/>
  <c r="BB212" i="1"/>
  <c r="BB29" i="1"/>
  <c r="BB134" i="1"/>
  <c r="BB27" i="1"/>
  <c r="BB172" i="1"/>
  <c r="BB193" i="1"/>
  <c r="BB31" i="1"/>
  <c r="BB88" i="1"/>
  <c r="BB108" i="1"/>
  <c r="BB154" i="1"/>
  <c r="BB209" i="1"/>
  <c r="BB46" i="1"/>
  <c r="BB130" i="1"/>
  <c r="BB207" i="1"/>
  <c r="BB192" i="1"/>
  <c r="BB213" i="1"/>
  <c r="BB127" i="1"/>
  <c r="BB106" i="1"/>
  <c r="BB188" i="1"/>
  <c r="BB146" i="1"/>
  <c r="BB214" i="1"/>
  <c r="BB191" i="1"/>
  <c r="BB47" i="1"/>
  <c r="BB26" i="1"/>
  <c r="BB30" i="1"/>
  <c r="BB194" i="1"/>
  <c r="BB150" i="1"/>
  <c r="BB69" i="1"/>
  <c r="BB51" i="1"/>
  <c r="BB133" i="1"/>
  <c r="BB114" i="1"/>
  <c r="BB94" i="1"/>
  <c r="BB166" i="1"/>
  <c r="BB92" i="1"/>
  <c r="BB173" i="1"/>
  <c r="C13" i="49" l="1"/>
  <c r="E10" i="58" s="1"/>
  <c r="C8" i="49"/>
  <c r="E5" i="58" s="1"/>
  <c r="C16" i="49"/>
  <c r="E13" i="58" s="1"/>
  <c r="C14" i="49"/>
  <c r="E11" i="58" s="1"/>
  <c r="C11" i="49"/>
  <c r="E8" i="58" s="1"/>
  <c r="C10" i="49"/>
  <c r="E7" i="58" s="1"/>
  <c r="C17" i="49"/>
  <c r="E14" i="58" s="1"/>
  <c r="C15" i="49"/>
  <c r="E12" i="58" s="1"/>
  <c r="C12" i="49"/>
  <c r="E9" i="58" s="1"/>
  <c r="C9" i="49"/>
  <c r="E6" i="58" s="1"/>
  <c r="E14" i="1" l="1"/>
  <c r="E10" i="1"/>
  <c r="E8" i="1"/>
  <c r="E13" i="1"/>
  <c r="E11" i="1"/>
  <c r="E9" i="1"/>
  <c r="E7" i="1"/>
  <c r="E5" i="1"/>
  <c r="E12" i="1"/>
  <c r="E6" i="1"/>
</calcChain>
</file>

<file path=xl/sharedStrings.xml><?xml version="1.0" encoding="utf-8"?>
<sst xmlns="http://schemas.openxmlformats.org/spreadsheetml/2006/main" count="7932" uniqueCount="848">
  <si>
    <t>Csapat Neve:</t>
  </si>
  <si>
    <t>Játékos Neve:</t>
  </si>
  <si>
    <t>1. tábla</t>
  </si>
  <si>
    <t>2. tábla</t>
  </si>
  <si>
    <t>3.tábla</t>
  </si>
  <si>
    <t>4. tábla</t>
  </si>
  <si>
    <t>5. tábla</t>
  </si>
  <si>
    <t>6. tábla</t>
  </si>
  <si>
    <t>Eredmény</t>
  </si>
  <si>
    <t>3. forduló</t>
  </si>
  <si>
    <t>2. forduló</t>
  </si>
  <si>
    <t>1. forduló</t>
  </si>
  <si>
    <t>Összesített pontszám: fordulók</t>
  </si>
  <si>
    <t>1.</t>
  </si>
  <si>
    <t>2.</t>
  </si>
  <si>
    <t>3.</t>
  </si>
  <si>
    <t>Össz: egyéni:</t>
  </si>
  <si>
    <t>4.</t>
  </si>
  <si>
    <t>5.</t>
  </si>
  <si>
    <t>4. forduló</t>
  </si>
  <si>
    <t>5. forduló</t>
  </si>
  <si>
    <t>6.</t>
  </si>
  <si>
    <t>7.</t>
  </si>
  <si>
    <t>6. forduló</t>
  </si>
  <si>
    <t>7. forduló</t>
  </si>
  <si>
    <t>8.</t>
  </si>
  <si>
    <t>9.</t>
  </si>
  <si>
    <t>8. forduló</t>
  </si>
  <si>
    <t>9. forduló</t>
  </si>
  <si>
    <t>Csapat neve:</t>
  </si>
  <si>
    <t>Összesített pontszám:</t>
  </si>
  <si>
    <t>Kitöltendő:</t>
  </si>
  <si>
    <t>Végleges sorrend: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</si>
  <si>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</si>
  <si>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</si>
  <si>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</si>
  <si>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</si>
  <si>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</si>
  <si>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</si>
  <si>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</si>
  <si>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</si>
  <si>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</si>
  <si>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</si>
  <si>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</si>
  <si>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Pontszám:</t>
  </si>
  <si>
    <t>Helyezés:</t>
  </si>
  <si>
    <t>pont</t>
  </si>
  <si>
    <t>20cs</t>
  </si>
  <si>
    <t>19cs</t>
  </si>
  <si>
    <t>18cs</t>
  </si>
  <si>
    <t>17cs</t>
  </si>
  <si>
    <t>16cs</t>
  </si>
  <si>
    <t>15cs</t>
  </si>
  <si>
    <t>14cs</t>
  </si>
  <si>
    <t>13cs</t>
  </si>
  <si>
    <t>2.tábla</t>
  </si>
  <si>
    <t>4.tábla</t>
  </si>
  <si>
    <t>5.tábla</t>
  </si>
  <si>
    <t>6.tábla</t>
  </si>
  <si>
    <t>Pontszám</t>
  </si>
  <si>
    <t>Név:</t>
  </si>
  <si>
    <t>Sorrend</t>
  </si>
  <si>
    <t>1.tábla</t>
  </si>
  <si>
    <t>Tábladíjasok:</t>
  </si>
  <si>
    <t>Tartalmazza a csapat pontjait!</t>
  </si>
  <si>
    <t>Végső sorrend:</t>
  </si>
  <si>
    <t>Pontszáma:</t>
  </si>
  <si>
    <t>Helyezés</t>
  </si>
  <si>
    <t>Automatán töltődik:</t>
  </si>
  <si>
    <t>Segéd oszlopok:</t>
  </si>
  <si>
    <t>Egymás elleni + 0,001pont</t>
  </si>
  <si>
    <t>Automatikusan rendezi és a csapatsorrendet figyeli</t>
  </si>
  <si>
    <t>rendezősor</t>
  </si>
  <si>
    <t>Csap.neve:</t>
  </si>
  <si>
    <t>Név</t>
  </si>
  <si>
    <t>10. forduló</t>
  </si>
  <si>
    <t>Dávid SC</t>
  </si>
  <si>
    <t>Nyírbátor</t>
  </si>
  <si>
    <t>11. forduló</t>
  </si>
  <si>
    <t>7. tábla</t>
  </si>
  <si>
    <t>8. tábla</t>
  </si>
  <si>
    <t>9. tábla</t>
  </si>
  <si>
    <t>10. tábla</t>
  </si>
  <si>
    <t>Pihenőnap</t>
  </si>
  <si>
    <t>3. tábla</t>
  </si>
  <si>
    <t>11. tábla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</si>
  <si>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</si>
  <si>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</si>
  <si>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</si>
  <si>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</si>
  <si>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</si>
  <si>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</si>
  <si>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</si>
  <si>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</si>
  <si>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</si>
  <si>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</si>
  <si>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13_11</t>
  </si>
  <si>
    <t>14_1</t>
  </si>
  <si>
    <t>14_2</t>
  </si>
  <si>
    <t>14_3</t>
  </si>
  <si>
    <t>14_4</t>
  </si>
  <si>
    <t>14_5</t>
  </si>
  <si>
    <t>14_6</t>
  </si>
  <si>
    <t>14_7</t>
  </si>
  <si>
    <t>14_8</t>
  </si>
  <si>
    <t>14_9</t>
  </si>
  <si>
    <t>14_10</t>
  </si>
  <si>
    <t>14_11</t>
  </si>
  <si>
    <t>15_1</t>
  </si>
  <si>
    <t>15_2</t>
  </si>
  <si>
    <t>15_3</t>
  </si>
  <si>
    <t>15_4</t>
  </si>
  <si>
    <t>15_5</t>
  </si>
  <si>
    <t>15_6</t>
  </si>
  <si>
    <t>15_7</t>
  </si>
  <si>
    <t>15_8</t>
  </si>
  <si>
    <t>15_9</t>
  </si>
  <si>
    <t>15_10</t>
  </si>
  <si>
    <t>15_11</t>
  </si>
  <si>
    <t>16_1</t>
  </si>
  <si>
    <t>16_2</t>
  </si>
  <si>
    <t>16_3</t>
  </si>
  <si>
    <t>16_4</t>
  </si>
  <si>
    <t>16_5</t>
  </si>
  <si>
    <t>16_6</t>
  </si>
  <si>
    <t>16_7</t>
  </si>
  <si>
    <t>16_8</t>
  </si>
  <si>
    <t>16_9</t>
  </si>
  <si>
    <t>16_10</t>
  </si>
  <si>
    <t>16_11</t>
  </si>
  <si>
    <t>17_1</t>
  </si>
  <si>
    <t>17_2</t>
  </si>
  <si>
    <t>17_3</t>
  </si>
  <si>
    <t>17_4</t>
  </si>
  <si>
    <t>17_5</t>
  </si>
  <si>
    <t>17_6</t>
  </si>
  <si>
    <t>17_7</t>
  </si>
  <si>
    <t>17_8</t>
  </si>
  <si>
    <t>17_9</t>
  </si>
  <si>
    <t>17_10</t>
  </si>
  <si>
    <t>17_11</t>
  </si>
  <si>
    <t>18_1</t>
  </si>
  <si>
    <t>18_2</t>
  </si>
  <si>
    <t>18_3</t>
  </si>
  <si>
    <t>18_4</t>
  </si>
  <si>
    <t>18_5</t>
  </si>
  <si>
    <t>18_6</t>
  </si>
  <si>
    <t>18_7</t>
  </si>
  <si>
    <t>18_8</t>
  </si>
  <si>
    <t>18_9</t>
  </si>
  <si>
    <t>18_10</t>
  </si>
  <si>
    <t>18_11</t>
  </si>
  <si>
    <t>19_1</t>
  </si>
  <si>
    <t>19_2</t>
  </si>
  <si>
    <t>19_3</t>
  </si>
  <si>
    <t>19_4</t>
  </si>
  <si>
    <t>19_5</t>
  </si>
  <si>
    <t>19_6</t>
  </si>
  <si>
    <t>19_7</t>
  </si>
  <si>
    <t>19_8</t>
  </si>
  <si>
    <t>19_9</t>
  </si>
  <si>
    <t>19_10</t>
  </si>
  <si>
    <t>19_11</t>
  </si>
  <si>
    <t>12_1</t>
  </si>
  <si>
    <t>12_2</t>
  </si>
  <si>
    <t>12_3</t>
  </si>
  <si>
    <t>12_4</t>
  </si>
  <si>
    <t>12_5</t>
  </si>
  <si>
    <t>12_6</t>
  </si>
  <si>
    <t>12_7</t>
  </si>
  <si>
    <t>12_8</t>
  </si>
  <si>
    <t>12_9</t>
  </si>
  <si>
    <t>12_10</t>
  </si>
  <si>
    <t>12_11</t>
  </si>
  <si>
    <t>7.tábla</t>
  </si>
  <si>
    <t>8.tábla</t>
  </si>
  <si>
    <t>9.tábla</t>
  </si>
  <si>
    <t>10.tábla</t>
  </si>
  <si>
    <t>20_1</t>
  </si>
  <si>
    <t>20_2</t>
  </si>
  <si>
    <t>20_3</t>
  </si>
  <si>
    <t>20_4</t>
  </si>
  <si>
    <t>20_5</t>
  </si>
  <si>
    <t>20_6</t>
  </si>
  <si>
    <t>20_7</t>
  </si>
  <si>
    <t>20_8</t>
  </si>
  <si>
    <t>20_9</t>
  </si>
  <si>
    <t>20_10</t>
  </si>
  <si>
    <t>20_11</t>
  </si>
  <si>
    <t>A bajnokság állása "Forduló" után</t>
  </si>
  <si>
    <t>A táblánkénti egyéni összesítés csak azoknál a játékosoknál pontos akik minden fordulóban ugyan azon a táblán játszottak!</t>
  </si>
  <si>
    <t>Refi SC</t>
  </si>
  <si>
    <t>Forduló:</t>
  </si>
  <si>
    <t>=M261</t>
  </si>
  <si>
    <t>1 (10)</t>
  </si>
  <si>
    <t>2 9</t>
  </si>
  <si>
    <t>3 8</t>
  </si>
  <si>
    <t>4 7</t>
  </si>
  <si>
    <t>5 6</t>
  </si>
  <si>
    <t>(10) 6</t>
  </si>
  <si>
    <t>7 5</t>
  </si>
  <si>
    <t>8 4</t>
  </si>
  <si>
    <t>9 3</t>
  </si>
  <si>
    <t>1 2</t>
  </si>
  <si>
    <t>2 (10)</t>
  </si>
  <si>
    <t>3 1</t>
  </si>
  <si>
    <t>4 9</t>
  </si>
  <si>
    <t>5 8</t>
  </si>
  <si>
    <t>6 7</t>
  </si>
  <si>
    <t>(10) 7</t>
  </si>
  <si>
    <t>8 6</t>
  </si>
  <si>
    <t>9 5</t>
  </si>
  <si>
    <t>1 4</t>
  </si>
  <si>
    <t>2 3</t>
  </si>
  <si>
    <t>3 (10)</t>
  </si>
  <si>
    <t>4 2</t>
  </si>
  <si>
    <t>5 1</t>
  </si>
  <si>
    <t>6 9</t>
  </si>
  <si>
    <t>7 8</t>
  </si>
  <si>
    <t>(10) 8</t>
  </si>
  <si>
    <t>9 7</t>
  </si>
  <si>
    <t>1 6</t>
  </si>
  <si>
    <t>2 5</t>
  </si>
  <si>
    <t>3 4</t>
  </si>
  <si>
    <t>4 (10)</t>
  </si>
  <si>
    <t>5 3</t>
  </si>
  <si>
    <t>6 2</t>
  </si>
  <si>
    <t>7 1</t>
  </si>
  <si>
    <t>8 9</t>
  </si>
  <si>
    <t>(10) 9</t>
  </si>
  <si>
    <t>1 8</t>
  </si>
  <si>
    <t>2 7</t>
  </si>
  <si>
    <t>3 6</t>
  </si>
  <si>
    <t>4 5</t>
  </si>
  <si>
    <t>5 (10)</t>
  </si>
  <si>
    <t>6 4</t>
  </si>
  <si>
    <t>7 3</t>
  </si>
  <si>
    <t>8 2</t>
  </si>
  <si>
    <t>9 1</t>
  </si>
  <si>
    <t>Nyírbátor SE</t>
  </si>
  <si>
    <t>Fehérgyarmat SE</t>
  </si>
  <si>
    <t>Piremon SE</t>
  </si>
  <si>
    <t>Fetivíz SE</t>
  </si>
  <si>
    <t>Balkány SE</t>
  </si>
  <si>
    <t>II. Rákóczi SE Vaja</t>
  </si>
  <si>
    <t>Nyh. Sakkiskola SE</t>
  </si>
  <si>
    <t>Nagyhalászi SE</t>
  </si>
  <si>
    <t>     0-1 C</t>
  </si>
  <si>
    <t>Végeredmény: 4-6</t>
  </si>
  <si>
    <t>Megjegyzés</t>
  </si>
  <si>
    <t>Szilágyi Sándor 1895</t>
  </si>
  <si>
    <t>Zsíros Sándor    1859</t>
  </si>
  <si>
    <t xml:space="preserve"> Molnár Mihály  1822</t>
  </si>
  <si>
    <t>Horváth László  1795</t>
  </si>
  <si>
    <t>Szabó István 1741</t>
  </si>
  <si>
    <t>Scheppel László 1723</t>
  </si>
  <si>
    <t xml:space="preserve">Dudás László 1678 </t>
  </si>
  <si>
    <t xml:space="preserve"> Mérnyi Béla 1682</t>
  </si>
  <si>
    <t>Mészáros János</t>
  </si>
  <si>
    <t>Vaskó Dániel</t>
  </si>
  <si>
    <t>Trembáczá László 2027</t>
  </si>
  <si>
    <t>Palicz László  1859</t>
  </si>
  <si>
    <t xml:space="preserve"> Barnóth Róbert   1811 </t>
  </si>
  <si>
    <t>Benicsák János1938</t>
  </si>
  <si>
    <t>Fülöp Norbert 1894</t>
  </si>
  <si>
    <t>Tordai Ákos 1709</t>
  </si>
  <si>
    <t>Rádai Zoltán Máté 1645</t>
  </si>
  <si>
    <t>Tumó Bence 1566</t>
  </si>
  <si>
    <t>Gócza Ádám 1508</t>
  </si>
  <si>
    <t>Nagy Krisztna</t>
  </si>
  <si>
    <t>C</t>
  </si>
  <si>
    <t> Baracsi S.   1922  </t>
  </si>
  <si>
    <t xml:space="preserve"> Kádár J.      1790 </t>
  </si>
  <si>
    <t xml:space="preserve">Tóth J.         1827 </t>
  </si>
  <si>
    <t xml:space="preserve"> Józsa L.       1638 </t>
  </si>
  <si>
    <t>Orosz F.      1552  </t>
  </si>
  <si>
    <t xml:space="preserve">Hetei F,       1605 </t>
  </si>
  <si>
    <t>Kádár Krisztián  </t>
  </si>
  <si>
    <t xml:space="preserve"> Molnár I </t>
  </si>
  <si>
    <t xml:space="preserve">Kádár Kristóf   </t>
  </si>
  <si>
    <t xml:space="preserve">Kádár V.     </t>
  </si>
  <si>
    <t xml:space="preserve"> Kovalcsik Z.</t>
  </si>
  <si>
    <t> Vitai  T.</t>
  </si>
  <si>
    <t xml:space="preserve">  Boros Z.        </t>
  </si>
  <si>
    <t xml:space="preserve"> Orosz-Tóth G</t>
  </si>
  <si>
    <t> Béres I.</t>
  </si>
  <si>
    <t xml:space="preserve"> Lukács I </t>
  </si>
  <si>
    <t xml:space="preserve"> Vinnai K. </t>
  </si>
  <si>
    <t xml:space="preserve"> Badari Máté </t>
  </si>
  <si>
    <t xml:space="preserve">  Kiss R. </t>
  </si>
  <si>
    <t xml:space="preserve">  Kovács E.  </t>
  </si>
  <si>
    <t xml:space="preserve">Berki József 1969 </t>
  </si>
  <si>
    <t xml:space="preserve">Jr. Farkas József 2016 </t>
  </si>
  <si>
    <t xml:space="preserve"> Bartha Gábor 1850</t>
  </si>
  <si>
    <t xml:space="preserve">Gulyás Ferenc 1826 </t>
  </si>
  <si>
    <t>Pásztor Sándor 1726</t>
  </si>
  <si>
    <t xml:space="preserve"> Gaál Gergő 1721</t>
  </si>
  <si>
    <t xml:space="preserve"> Balogh Ferenc</t>
  </si>
  <si>
    <t xml:space="preserve">Szabó Bertalan </t>
  </si>
  <si>
    <t xml:space="preserve">Jakab Xavér Barnabás </t>
  </si>
  <si>
    <t xml:space="preserve"> Buda Zoltán </t>
  </si>
  <si>
    <t>Sólyom István 1872</t>
  </si>
  <si>
    <t xml:space="preserve">Ferenczi József 1690 </t>
  </si>
  <si>
    <t xml:space="preserve"> Jakab Mihály 1816 </t>
  </si>
  <si>
    <t>Sipos Árpád 1736</t>
  </si>
  <si>
    <t xml:space="preserve"> Sr Deme Sándor 1663</t>
  </si>
  <si>
    <t>Nagy Miklós 1552</t>
  </si>
  <si>
    <t xml:space="preserve">Császtyu Antal </t>
  </si>
  <si>
    <t xml:space="preserve"> Tóth Tamás </t>
  </si>
  <si>
    <t xml:space="preserve"> Rozinyák Attila</t>
  </si>
  <si>
    <t xml:space="preserve"> Jr. Deme Sándor</t>
  </si>
  <si>
    <t>Elhalasztva</t>
  </si>
  <si>
    <t>Zilahi Tamás</t>
  </si>
  <si>
    <t>Gunyecz Zoltán</t>
  </si>
  <si>
    <t>Darai Tihamér</t>
  </si>
  <si>
    <t>Gergely Ákos</t>
  </si>
  <si>
    <t xml:space="preserve"> Görbe Szabolcs</t>
  </si>
  <si>
    <t>Papp László</t>
  </si>
  <si>
    <t>Ugyan Dániel</t>
  </si>
  <si>
    <t>Fábián András</t>
  </si>
  <si>
    <t>Várnagy Csaba</t>
  </si>
  <si>
    <t>Blahota Marcell</t>
  </si>
  <si>
    <t>Berki József</t>
  </si>
  <si>
    <t>Gulyás Ferenc</t>
  </si>
  <si>
    <t>Pásztos Sándor</t>
  </si>
  <si>
    <t>Gaál Gergő</t>
  </si>
  <si>
    <t xml:space="preserve">Nagy Gy. István </t>
  </si>
  <si>
    <t>Balogh Ferenc</t>
  </si>
  <si>
    <t>Szabó Bertalan</t>
  </si>
  <si>
    <t xml:space="preserve">Gyöpös János </t>
  </si>
  <si>
    <t>Jakab Xavér</t>
  </si>
  <si>
    <t>Buda Zoltán</t>
  </si>
  <si>
    <t xml:space="preserve"> BARACSI S.  1922</t>
  </si>
  <si>
    <t xml:space="preserve"> KÁDÁR J. 1790</t>
  </si>
  <si>
    <t xml:space="preserve">TÓTH J.  1827 </t>
  </si>
  <si>
    <t xml:space="preserve"> JÓZSA L.  1638</t>
  </si>
  <si>
    <t xml:space="preserve"> OROSZ F. 1552</t>
  </si>
  <si>
    <t xml:space="preserve">KÓNYA I.  1469 </t>
  </si>
  <si>
    <t xml:space="preserve"> HETEI F.  1605</t>
  </si>
  <si>
    <t xml:space="preserve"> KÁDÁR KRISZTIÁN-</t>
  </si>
  <si>
    <t xml:space="preserve"> KÁDÁR KRISTÓF</t>
  </si>
  <si>
    <t xml:space="preserve"> KÁDÁR V.  </t>
  </si>
  <si>
    <t>LENGYEL L. 2002</t>
  </si>
  <si>
    <t xml:space="preserve"> LAKATOS K.  1924 </t>
  </si>
  <si>
    <t>MOLNÁR J.     1934</t>
  </si>
  <si>
    <t> BOROS L.       1892</t>
  </si>
  <si>
    <t> RÉVÉSZ I.      1865</t>
  </si>
  <si>
    <t> MESTER J.      1641</t>
  </si>
  <si>
    <t xml:space="preserve"> IGAZ G.          1657   </t>
  </si>
  <si>
    <t xml:space="preserve">    BALOGH F.    1526 </t>
  </si>
  <si>
    <t xml:space="preserve">   VÁGNER G.    1556 </t>
  </si>
  <si>
    <t xml:space="preserve"> JANECSKÓ P. </t>
  </si>
  <si>
    <t>Trembácz László</t>
  </si>
  <si>
    <t>Barnóth Róbert</t>
  </si>
  <si>
    <t>Palicz László</t>
  </si>
  <si>
    <t>Tordai Ákos</t>
  </si>
  <si>
    <t>Rádai Zoltán Máté</t>
  </si>
  <si>
    <t>Tumó Bence</t>
  </si>
  <si>
    <t>Gócza Ádám</t>
  </si>
  <si>
    <t>Barnóth Anita</t>
  </si>
  <si>
    <t>Nagy Krisztina</t>
  </si>
  <si>
    <t>Tóth Tibot</t>
  </si>
  <si>
    <t>Kovalcsik Zoltán 1897</t>
  </si>
  <si>
    <t>Boros Zoltán 1769</t>
  </si>
  <si>
    <t xml:space="preserve">Orosz Tóth Gábor 1788 </t>
  </si>
  <si>
    <t>Vitai Tamás 1962</t>
  </si>
  <si>
    <t>Lukács Imre</t>
  </si>
  <si>
    <t>Vinnai Klára</t>
  </si>
  <si>
    <t>Badari Máté</t>
  </si>
  <si>
    <t>Kiss Rebeka</t>
  </si>
  <si>
    <t>Kovács Emese</t>
  </si>
  <si>
    <t>Oláh Petra</t>
  </si>
  <si>
    <t>Ferenczi József 1690</t>
  </si>
  <si>
    <t>Jakab Mihály 1816</t>
  </si>
  <si>
    <t>sr.Deme Sándor 1663</t>
  </si>
  <si>
    <t>Csástyu Antal 1505</t>
  </si>
  <si>
    <t>Kozma György 1575</t>
  </si>
  <si>
    <t xml:space="preserve">Tóth Tamás </t>
  </si>
  <si>
    <t>Tisza Sándor</t>
  </si>
  <si>
    <t>Rozinyák Attila</t>
  </si>
  <si>
    <t>jr. Deme Sándor</t>
  </si>
  <si>
    <t xml:space="preserve">Girászin Gergő 1923 </t>
  </si>
  <si>
    <t xml:space="preserve"> Szabó Krisztián 1980</t>
  </si>
  <si>
    <t>Gurály László András 1722</t>
  </si>
  <si>
    <t xml:space="preserve"> Viszokai István 1638</t>
  </si>
  <si>
    <t xml:space="preserve">Vannai László 1457 </t>
  </si>
  <si>
    <t xml:space="preserve"> Pethő Dávid </t>
  </si>
  <si>
    <t xml:space="preserve">Fehér Sándor </t>
  </si>
  <si>
    <t xml:space="preserve"> Morvai Renáta</t>
  </si>
  <si>
    <t xml:space="preserve"> Bíró Gréta</t>
  </si>
  <si>
    <t xml:space="preserve"> Szabó Pál</t>
  </si>
  <si>
    <t>Somorai Zsolt /2085/</t>
  </si>
  <si>
    <t>Dr Paszerbovics Sándor /1959/</t>
  </si>
  <si>
    <t>Hegedüs Roland /1833/</t>
  </si>
  <si>
    <t>Koncz István /1869/</t>
  </si>
  <si>
    <t>Varró Miklós /1621/</t>
  </si>
  <si>
    <t>Zalánfi István</t>
  </si>
  <si>
    <t>Sr Koncz Zsolt</t>
  </si>
  <si>
    <t>Szokolov Albert</t>
  </si>
  <si>
    <t>Katona Tamás</t>
  </si>
  <si>
    <t>Kékesi Balázs</t>
  </si>
  <si>
    <t xml:space="preserve">Szulics Imre /1851/ </t>
  </si>
  <si>
    <t>Szilágyi Sándor /1895/</t>
  </si>
  <si>
    <t>Zsíros Sándor /1859/</t>
  </si>
  <si>
    <t>Hargitai Attila /1801/</t>
  </si>
  <si>
    <t xml:space="preserve">Szabó István /1741/ </t>
  </si>
  <si>
    <t>Scheppel László /1723/</t>
  </si>
  <si>
    <t>Dudás László /1678/</t>
  </si>
  <si>
    <t>Mérnyi Béla /1682/</t>
  </si>
  <si>
    <t>Dr Radics László 1898</t>
  </si>
  <si>
    <t>Lengyel László 2002</t>
  </si>
  <si>
    <t>Lakatos Krisztián 1924</t>
  </si>
  <si>
    <t xml:space="preserve"> Molnár János 1934</t>
  </si>
  <si>
    <t>Boros László 1892</t>
  </si>
  <si>
    <t>Révész István 1865</t>
  </si>
  <si>
    <t>Sándor Lajos 1810</t>
  </si>
  <si>
    <t>Mester János 1641</t>
  </si>
  <si>
    <t>Balogh Ferenc 1526</t>
  </si>
  <si>
    <t>Janecskó Pál</t>
  </si>
  <si>
    <t xml:space="preserve">Rubóczki Tibor 2022 </t>
  </si>
  <si>
    <t xml:space="preserve"> jr Csörsz Ferenc 1925</t>
  </si>
  <si>
    <t>Dr Gunyecz Zoltán 1866</t>
  </si>
  <si>
    <t xml:space="preserve"> Darai Tihamér 1874  </t>
  </si>
  <si>
    <t>Gergely Ákos 1860</t>
  </si>
  <si>
    <t>Görbe Szabolcs 1898</t>
  </si>
  <si>
    <t>Tóth Tibor 1785</t>
  </si>
  <si>
    <t xml:space="preserve"> Diczkó Zsombor 1797 </t>
  </si>
  <si>
    <t>Papp László 1779</t>
  </si>
  <si>
    <t xml:space="preserve"> Ugyan Dániel 1592</t>
  </si>
  <si>
    <t>Fülöp Norbert</t>
  </si>
  <si>
    <t>Rádai Zoltán</t>
  </si>
  <si>
    <t>Tumó bence</t>
  </si>
  <si>
    <t>Benicsák János</t>
  </si>
  <si>
    <t>Tóth Tibor</t>
  </si>
  <si>
    <t>"+-"</t>
  </si>
  <si>
    <t>"+-'</t>
  </si>
  <si>
    <t>Dr. Paszerbovics Sándor</t>
  </si>
  <si>
    <t>Hegedűs Roland</t>
  </si>
  <si>
    <t>Orgován György</t>
  </si>
  <si>
    <t>Kui István</t>
  </si>
  <si>
    <t>Varró Miklós</t>
  </si>
  <si>
    <t>Répási György</t>
  </si>
  <si>
    <t>Szulics Imre 1844</t>
  </si>
  <si>
    <t>Szilágyi Sándor 1906</t>
  </si>
  <si>
    <t>Molnár Mihály 1823</t>
  </si>
  <si>
    <t>Hargitai Attila 1795</t>
  </si>
  <si>
    <t>Horváth László 1798</t>
  </si>
  <si>
    <t>Szabó István 1749</t>
  </si>
  <si>
    <t>Dudás László 1670</t>
  </si>
  <si>
    <t>Kuburczik Béla 1695</t>
  </si>
  <si>
    <t>Sr. Deme Sándor 1663</t>
  </si>
  <si>
    <t>Tóth Tamás</t>
  </si>
  <si>
    <t>Jr. Deme Sándor</t>
  </si>
  <si>
    <t>Berki József 1969</t>
  </si>
  <si>
    <t>Jr. Farkas József 2016</t>
  </si>
  <si>
    <t xml:space="preserve">Bartha Gábor 1850 </t>
  </si>
  <si>
    <t>Gulyás Ferenc 1826</t>
  </si>
  <si>
    <t>Gaál Gergő 1721</t>
  </si>
  <si>
    <t xml:space="preserve">Sr. Farkas József </t>
  </si>
  <si>
    <t>Jakab Xavér Barnabás</t>
  </si>
  <si>
    <t>Baracsi Sándor 1922</t>
  </si>
  <si>
    <t>Kádár János 1790</t>
  </si>
  <si>
    <t xml:space="preserve"> Tóth János 1827</t>
  </si>
  <si>
    <t>Józsa László 1638</t>
  </si>
  <si>
    <t>Kónya István 1469</t>
  </si>
  <si>
    <t>Hetei Ferenc 1605</t>
  </si>
  <si>
    <t>Kádár Krisztián</t>
  </si>
  <si>
    <t>Molnár Imre</t>
  </si>
  <si>
    <t>Kádár Kristóf</t>
  </si>
  <si>
    <t>Kádár Vivien</t>
  </si>
  <si>
    <t>Girászin Gergő</t>
  </si>
  <si>
    <t>Szabó Krisztián</t>
  </si>
  <si>
    <t>Illés Attila</t>
  </si>
  <si>
    <t>Gurály László</t>
  </si>
  <si>
    <t>Viszokai István</t>
  </si>
  <si>
    <t>Pethő Dávid</t>
  </si>
  <si>
    <t>Alkéri Imre</t>
  </si>
  <si>
    <t>Fehér Sándor</t>
  </si>
  <si>
    <t>Bíró Gréta</t>
  </si>
  <si>
    <t>Szabó Pál</t>
  </si>
  <si>
    <t xml:space="preserve">Görbe Szabolcs </t>
  </si>
  <si>
    <t>Szuhánszki Gergely</t>
  </si>
  <si>
    <t>Palkovics Balázs</t>
  </si>
  <si>
    <t>Kovalcsik Zoltán</t>
  </si>
  <si>
    <t>Vitai Tamás</t>
  </si>
  <si>
    <t>Boros Zoltán</t>
  </si>
  <si>
    <t>Béres István</t>
  </si>
  <si>
    <t xml:space="preserve">Kovács Emese </t>
  </si>
  <si>
    <t xml:space="preserve">Végh Dorottya </t>
  </si>
  <si>
    <t>Dajka Vivien</t>
  </si>
  <si>
    <t xml:space="preserve">Oláh Petra </t>
  </si>
  <si>
    <t xml:space="preserve"> Dr Paszerbovics Sándor</t>
  </si>
  <si>
    <t xml:space="preserve"> Hegedüs Roland</t>
  </si>
  <si>
    <t xml:space="preserve"> Orgován György</t>
  </si>
  <si>
    <t xml:space="preserve"> Varró Miklós</t>
  </si>
  <si>
    <t xml:space="preserve"> Répási György</t>
  </si>
  <si>
    <t xml:space="preserve"> Koncz Csaba </t>
  </si>
  <si>
    <t xml:space="preserve"> Zalánfi István </t>
  </si>
  <si>
    <t xml:space="preserve"> Katona Tamás</t>
  </si>
  <si>
    <t xml:space="preserve"> Baracsi S.   1922 </t>
  </si>
  <si>
    <t>KÁDÁR J.  1790</t>
  </si>
  <si>
    <t>Józsa L.    1638</t>
  </si>
  <si>
    <t xml:space="preserve">Orosz F.   1553 </t>
  </si>
  <si>
    <t>Kónya I.  1469</t>
  </si>
  <si>
    <t>Hetei F.   1605</t>
  </si>
  <si>
    <t xml:space="preserve">Kádár Krisztián </t>
  </si>
  <si>
    <t xml:space="preserve">Molnár I. </t>
  </si>
  <si>
    <t xml:space="preserve"> KÁDÁR V.   </t>
  </si>
  <si>
    <t>Giraszin G.  1923</t>
  </si>
  <si>
    <t xml:space="preserve"> Szabó K.  1980 </t>
  </si>
  <si>
    <t>  Illés A.    1839</t>
  </si>
  <si>
    <t xml:space="preserve">  Gurály L.A. 1740 </t>
  </si>
  <si>
    <t>  Viszokai I.  1638  </t>
  </si>
  <si>
    <t> Vannai L.   1457</t>
  </si>
  <si>
    <t xml:space="preserve"> Pethő D.    1484 </t>
  </si>
  <si>
    <t xml:space="preserve"> Oláh M. J.</t>
  </si>
  <si>
    <t xml:space="preserve"> Morvai R.</t>
  </si>
  <si>
    <t xml:space="preserve"> Szabó P.</t>
  </si>
  <si>
    <t xml:space="preserve"> Lakatos Krisztián 1924 </t>
  </si>
  <si>
    <t>Molnár János 1934</t>
  </si>
  <si>
    <t xml:space="preserve">Sándor Lajos 1810 </t>
  </si>
  <si>
    <t>Kozma Ádám 1726</t>
  </si>
  <si>
    <t>Vágner Gergő 1556</t>
  </si>
  <si>
    <t>Rózsa Miklós 1381</t>
  </si>
  <si>
    <t xml:space="preserve">Janecskó Pál </t>
  </si>
  <si>
    <t xml:space="preserve"> Tuba Tihamér </t>
  </si>
  <si>
    <t xml:space="preserve"> Balogh Ferenc </t>
  </si>
  <si>
    <t xml:space="preserve"> Szabó Bertalan</t>
  </si>
  <si>
    <t>Sólyom istván</t>
  </si>
  <si>
    <t>Ferenczi József</t>
  </si>
  <si>
    <t>Sipos Árpád</t>
  </si>
  <si>
    <t>Csástyu Antal</t>
  </si>
  <si>
    <t>Kozma György</t>
  </si>
  <si>
    <t xml:space="preserve">Sr. Deme Sándor </t>
  </si>
  <si>
    <t>+3-an késtek. Mire kiegyenesedtünk kicsit 2-en totál nyerőből remiztek.</t>
  </si>
  <si>
    <t>/Jóhagam épphogy kihoztam x-re./Így nem könnyű de kínlódunk</t>
  </si>
  <si>
    <t>tovább...Tisztelettel Varró Miki</t>
  </si>
  <si>
    <t>Bögi Kornél</t>
  </si>
  <si>
    <t>Rubóczki Tibor</t>
  </si>
  <si>
    <t>ifj. Csörsz Ferenc</t>
  </si>
  <si>
    <t>Dr. Gunyecz zoltán</t>
  </si>
  <si>
    <t>Görbe Szabolcs</t>
  </si>
  <si>
    <t>Diczkó Zsombor</t>
  </si>
  <si>
    <t>Tukacs László</t>
  </si>
  <si>
    <t xml:space="preserve"> Buda Zoltán</t>
  </si>
  <si>
    <t>"C"</t>
  </si>
  <si>
    <t xml:space="preserve"> Kovalcsik Zoltán</t>
  </si>
  <si>
    <t xml:space="preserve">Boros Zoltán </t>
  </si>
  <si>
    <t xml:space="preserve"> Orosz Tóth Gábor</t>
  </si>
  <si>
    <t xml:space="preserve"> Béres István</t>
  </si>
  <si>
    <t xml:space="preserve">Badari Máté </t>
  </si>
  <si>
    <t xml:space="preserve"> Kiss Rebeka</t>
  </si>
  <si>
    <t xml:space="preserve"> Végh Dorottya</t>
  </si>
  <si>
    <t>Ferenczi Zoltán</t>
  </si>
  <si>
    <t xml:space="preserve"> Kormány Zoltán</t>
  </si>
  <si>
    <t xml:space="preserve"> Girászin Gergő 1923</t>
  </si>
  <si>
    <t>Szabó Krisztián 1980</t>
  </si>
  <si>
    <t xml:space="preserve"> Morvai Pál 1728</t>
  </si>
  <si>
    <t>Gurály László 1722</t>
  </si>
  <si>
    <t>Viszokai István 1653</t>
  </si>
  <si>
    <t>Vannai László 1457</t>
  </si>
  <si>
    <t xml:space="preserve">Pethő Dávid </t>
  </si>
  <si>
    <t xml:space="preserve"> Fehér Sándor</t>
  </si>
  <si>
    <t xml:space="preserve">Morvai Renáta </t>
  </si>
  <si>
    <t>Pócsik Imre 2026</t>
  </si>
  <si>
    <t xml:space="preserve"> Révész István 1865</t>
  </si>
  <si>
    <t xml:space="preserve"> Sándor Lajos 1810</t>
  </si>
  <si>
    <t>Igaz Géza 1657</t>
  </si>
  <si>
    <t xml:space="preserve"> Balogh Ferenc 1526</t>
  </si>
  <si>
    <t>Vágner Gergő</t>
  </si>
  <si>
    <t>Szulics Imre 1829</t>
  </si>
  <si>
    <t>Szilágyi Sándor 1905</t>
  </si>
  <si>
    <t>Molnár Mihály 1814</t>
  </si>
  <si>
    <t>Hargitai Attila 1800</t>
  </si>
  <si>
    <t>Horváth László 1801</t>
  </si>
  <si>
    <t>Szabó István  1746</t>
  </si>
  <si>
    <t>Scheppel László 1730</t>
  </si>
  <si>
    <t xml:space="preserve"> Mérnyi Béla 1687</t>
  </si>
  <si>
    <t>Vaskó Dávid</t>
  </si>
  <si>
    <t>Tóth János 1827</t>
  </si>
  <si>
    <t xml:space="preserve">Mészáros Pál 1576 </t>
  </si>
  <si>
    <t>Dr Paszerbovics Sándor/1959/</t>
  </si>
  <si>
    <t>Hegedűs Roland/1833/</t>
  </si>
  <si>
    <t>Orgován György/1848/</t>
  </si>
  <si>
    <t>Varró Miklós/1621/</t>
  </si>
  <si>
    <t>Dzsurbán József</t>
  </si>
  <si>
    <t xml:space="preserve">Koncz Zsolt </t>
  </si>
  <si>
    <t>Sólyom István/1872/</t>
  </si>
  <si>
    <t>Ferenczi József/1690/</t>
  </si>
  <si>
    <t xml:space="preserve">Sipos Árpád/1736/ </t>
  </si>
  <si>
    <t>Sr Deme Sándor/1663/</t>
  </si>
  <si>
    <t>Csástyu Antal/1505/</t>
  </si>
  <si>
    <t>Kozma György/1575/</t>
  </si>
  <si>
    <t>Tisza Csaba</t>
  </si>
  <si>
    <t>Jr Deme Sándor</t>
  </si>
  <si>
    <t>Nagyhalász SE</t>
  </si>
  <si>
    <t>10. Tábla: Janecskó Pál- (+-)</t>
  </si>
  <si>
    <t>"+ -"</t>
  </si>
  <si>
    <t xml:space="preserve"> Kozma Ádám 1726</t>
  </si>
  <si>
    <t xml:space="preserve">Vitai Tamás </t>
  </si>
  <si>
    <t>Orosz Tóth Gábor</t>
  </si>
  <si>
    <t xml:space="preserve">Lengyel László 2002 </t>
  </si>
  <si>
    <t xml:space="preserve">Igaz Géza 1657 </t>
  </si>
  <si>
    <t xml:space="preserve"> Szulics Imre 1829</t>
  </si>
  <si>
    <t>Zsíros Sándor1858</t>
  </si>
  <si>
    <t xml:space="preserve"> Szabó István 1746</t>
  </si>
  <si>
    <t xml:space="preserve"> Scheppel László 1730 </t>
  </si>
  <si>
    <t xml:space="preserve"> Dudás László 1675</t>
  </si>
  <si>
    <t>Mérnyi Béla 1687</t>
  </si>
  <si>
    <t xml:space="preserve"> Vaskó Dániel</t>
  </si>
  <si>
    <t>Baracs Sándor</t>
  </si>
  <si>
    <t>Kádár János</t>
  </si>
  <si>
    <t>Tóth János</t>
  </si>
  <si>
    <t>Józsa László</t>
  </si>
  <si>
    <t>Orosz Ferenc</t>
  </si>
  <si>
    <t>Hetei Ferenc</t>
  </si>
  <si>
    <t xml:space="preserve"> Ugyan Dániel</t>
  </si>
  <si>
    <t>Dalanics Nikoletta</t>
  </si>
  <si>
    <t>Somorai Zsolt</t>
  </si>
  <si>
    <t>Paszerbovics Sándor</t>
  </si>
  <si>
    <t>Koncz István</t>
  </si>
  <si>
    <t xml:space="preserve"> Jr. Farkas József 2016</t>
  </si>
  <si>
    <t xml:space="preserve"> Gulyás Ferenc 1826</t>
  </si>
  <si>
    <t xml:space="preserve"> Pásztor Sándor 1726</t>
  </si>
  <si>
    <t xml:space="preserve"> Jakab Xavér Barnabás</t>
  </si>
  <si>
    <t xml:space="preserve"> Szabó Krisztián</t>
  </si>
  <si>
    <t xml:space="preserve"> Morvai Pál</t>
  </si>
  <si>
    <t xml:space="preserve"> Gurály László</t>
  </si>
  <si>
    <t>Vannai László</t>
  </si>
  <si>
    <t xml:space="preserve"> Tóth Tibor</t>
  </si>
  <si>
    <t xml:space="preserve"> Papp László</t>
  </si>
  <si>
    <t xml:space="preserve"> Szuchánszki Gergely</t>
  </si>
  <si>
    <t xml:space="preserve"> Blahota Marcell</t>
  </si>
  <si>
    <t xml:space="preserve"> Szulics Imre</t>
  </si>
  <si>
    <t>Szilágyi Sándor</t>
  </si>
  <si>
    <t xml:space="preserve">Molnár Mihály </t>
  </si>
  <si>
    <t>Hargitai Attila</t>
  </si>
  <si>
    <t>Horváth László</t>
  </si>
  <si>
    <t>Scheppel László</t>
  </si>
  <si>
    <t>Dudás László</t>
  </si>
  <si>
    <t>Mérnyi Béla</t>
  </si>
  <si>
    <t>"- +)</t>
  </si>
  <si>
    <t xml:space="preserve">Kovalcsik Zoltán </t>
  </si>
  <si>
    <t xml:space="preserve">Orosz Tóth Gábor </t>
  </si>
  <si>
    <t xml:space="preserve"> Badari Máté </t>
  </si>
  <si>
    <t xml:space="preserve">Kiss Rebeka </t>
  </si>
  <si>
    <t xml:space="preserve">Dajka Vivien </t>
  </si>
  <si>
    <t xml:space="preserve"> Ferenczi Zoltán</t>
  </si>
  <si>
    <t xml:space="preserve">Sólyom István </t>
  </si>
  <si>
    <t xml:space="preserve">Sipos Árpád </t>
  </si>
  <si>
    <t xml:space="preserve"> sr Deme Sándor</t>
  </si>
  <si>
    <t xml:space="preserve"> Csástyu Antal</t>
  </si>
  <si>
    <t xml:space="preserve"> Kozma György </t>
  </si>
  <si>
    <t xml:space="preserve"> Tóth Tamás</t>
  </si>
  <si>
    <t xml:space="preserve"> Tisza Csaba </t>
  </si>
  <si>
    <t>Makkai Balázs</t>
  </si>
  <si>
    <t>Girászin Gergő 1923  </t>
  </si>
  <si>
    <t xml:space="preserve">: Szabó Krisztián 1980 </t>
  </si>
  <si>
    <t xml:space="preserve">: Illés Attila 1839       </t>
  </si>
  <si>
    <t xml:space="preserve"> Morvai Pál 1780    </t>
  </si>
  <si>
    <t xml:space="preserve">: Gurály László  1740   </t>
  </si>
  <si>
    <t xml:space="preserve"> Viszokai István 1638      </t>
  </si>
  <si>
    <t xml:space="preserve"> Pethő Dávid ifi 1484  </t>
  </si>
  <si>
    <t xml:space="preserve">Tábla: Fehér Sándor       </t>
  </si>
  <si>
    <t xml:space="preserve"> Bíró Gréta  ifi    </t>
  </si>
  <si>
    <t xml:space="preserve"> Szabó Pál    </t>
  </si>
  <si>
    <t xml:space="preserve">Paszerbovics Sándor 2033 </t>
  </si>
  <si>
    <t>   Hegedüs Roland 1870  </t>
  </si>
  <si>
    <t>     Koncz István C-        </t>
  </si>
  <si>
    <t>    Kui István C-            </t>
  </si>
  <si>
    <t xml:space="preserve"> Varró Miklós   1636      </t>
  </si>
  <si>
    <t xml:space="preserve">    Répási Győrgy        </t>
  </si>
  <si>
    <t xml:space="preserve">  Zalánfi István C-       </t>
  </si>
  <si>
    <t xml:space="preserve">      Szokolov Albert Ifi     </t>
  </si>
  <si>
    <t xml:space="preserve">      Katona Tamás    Ifi     </t>
  </si>
  <si>
    <t xml:space="preserve">      Kékesi Balázs ifi          </t>
  </si>
  <si>
    <t>Lengyel László</t>
  </si>
  <si>
    <t>Lakatos Krisztián</t>
  </si>
  <si>
    <t>Molnár János</t>
  </si>
  <si>
    <t>Boros László</t>
  </si>
  <si>
    <t>Révész István</t>
  </si>
  <si>
    <t>Sándor Lajos</t>
  </si>
  <si>
    <t>Kozma Ádám</t>
  </si>
  <si>
    <t>Igaz Géza</t>
  </si>
  <si>
    <t xml:space="preserve"> Dr Paszerbovics Sándor/1959/</t>
  </si>
  <si>
    <t xml:space="preserve"> Somorai Zsolt /2085/</t>
  </si>
  <si>
    <t>Hegedüs Roland/1833/-</t>
  </si>
  <si>
    <t>Koncz István/1855/-</t>
  </si>
  <si>
    <t xml:space="preserve"> Dzsurbán Jözsef</t>
  </si>
  <si>
    <t>Katona Tamás-</t>
  </si>
  <si>
    <t>Kékesi Balázs-</t>
  </si>
  <si>
    <t>Szulics Imre 1834</t>
  </si>
  <si>
    <t>Szilágyi Sándor1902</t>
  </si>
  <si>
    <t>Zsíros Sándor 1852</t>
  </si>
  <si>
    <t>Molnár Mihály 1822</t>
  </si>
  <si>
    <t>Hargitai Attila 1783</t>
  </si>
  <si>
    <t>Horváth László 1810</t>
  </si>
  <si>
    <t>Szabó István 1736</t>
  </si>
  <si>
    <t>Scheppel László 1736</t>
  </si>
  <si>
    <t>Ignácz József</t>
  </si>
  <si>
    <t>Bartha Gábor 1850</t>
  </si>
  <si>
    <t>Harsányi Gábor 1743</t>
  </si>
  <si>
    <t>Arday Viktor</t>
  </si>
  <si>
    <t xml:space="preserve"> Girászin Gergő </t>
  </si>
  <si>
    <t xml:space="preserve">Szabó Krisztián </t>
  </si>
  <si>
    <t xml:space="preserve"> Morvai Pál </t>
  </si>
  <si>
    <t xml:space="preserve">Viszokai István </t>
  </si>
  <si>
    <t xml:space="preserve">Nagy Kitti </t>
  </si>
  <si>
    <t xml:space="preserve"> Oláh Mihály</t>
  </si>
  <si>
    <t xml:space="preserve">Szabó Pál </t>
  </si>
  <si>
    <t xml:space="preserve"> Boros Zoltán </t>
  </si>
  <si>
    <t>Oroszt Tóúth Miklós</t>
  </si>
  <si>
    <t xml:space="preserve"> Béres István </t>
  </si>
  <si>
    <t xml:space="preserve"> Tóth Enikő</t>
  </si>
  <si>
    <t xml:space="preserve">  Badari Máté  </t>
  </si>
  <si>
    <t xml:space="preserve"> Kiss Rebeka   </t>
  </si>
  <si>
    <t> Ferenczi Zoltán</t>
  </si>
  <si>
    <t>"- +"</t>
  </si>
  <si>
    <t>Sólyom István</t>
  </si>
  <si>
    <t>sr.Deme Sándor</t>
  </si>
  <si>
    <t xml:space="preserve">Tóth Tibor </t>
  </si>
  <si>
    <t>Kádár J.  </t>
  </si>
  <si>
    <t xml:space="preserve">Baracsi S. </t>
  </si>
  <si>
    <t xml:space="preserve"> Tóth J.  </t>
  </si>
  <si>
    <t>Józsa L.  </t>
  </si>
  <si>
    <t>Orosz F.  </t>
  </si>
  <si>
    <t xml:space="preserve"> Kónya I.  </t>
  </si>
  <si>
    <t xml:space="preserve"> Hetei F.    </t>
  </si>
  <si>
    <t xml:space="preserve">Molnár I.     </t>
  </si>
  <si>
    <t>Kádár K.  </t>
  </si>
  <si>
    <t> Sólyom I.  </t>
  </si>
  <si>
    <t xml:space="preserve"> Ferenczi J. </t>
  </si>
  <si>
    <t xml:space="preserve"> Sipos Á. </t>
  </si>
  <si>
    <t xml:space="preserve">   Sr Deme S.</t>
  </si>
  <si>
    <t xml:space="preserve"> Csástyu A.  </t>
  </si>
  <si>
    <t xml:space="preserve"> Kozma Gy.  </t>
  </si>
  <si>
    <t xml:space="preserve"> Tóth T.</t>
  </si>
  <si>
    <t xml:space="preserve"> Tisza S.</t>
  </si>
  <si>
    <t xml:space="preserve">  Rozinyák A.   </t>
  </si>
  <si>
    <t>  Makkai B.  </t>
  </si>
  <si>
    <t>Koncz Réka</t>
  </si>
  <si>
    <t>Dr Paszerbovics Sándor 1959</t>
  </si>
  <si>
    <t xml:space="preserve"> Hegedüs Roland 1833 </t>
  </si>
  <si>
    <t>Orgován György 1848</t>
  </si>
  <si>
    <t xml:space="preserve"> Kui István 1790</t>
  </si>
  <si>
    <t>Varró Miklós 1621</t>
  </si>
  <si>
    <t>Koncz Csaba</t>
  </si>
  <si>
    <t xml:space="preserve"> Szokolov Albert</t>
  </si>
  <si>
    <t>Baracsi Sándor/1922/</t>
  </si>
  <si>
    <t>Kádár János/1790/</t>
  </si>
  <si>
    <t>Tóth János/1829/</t>
  </si>
  <si>
    <t xml:space="preserve">Józsa László/1638/ </t>
  </si>
  <si>
    <t>Kónya István/1469/</t>
  </si>
  <si>
    <t>Hetei Ferenc/1605/</t>
  </si>
  <si>
    <t xml:space="preserve">Molnár Imre </t>
  </si>
  <si>
    <t xml:space="preserve">1. Tábla: Berki József 1969 </t>
  </si>
  <si>
    <t xml:space="preserve">2. Tábla: Jr. Farkas József 2016 </t>
  </si>
  <si>
    <t xml:space="preserve">3. Tábla: Bartha Gábor 1850 </t>
  </si>
  <si>
    <t xml:space="preserve">4. Tábla: Gulyás Ferenc 1826 </t>
  </si>
  <si>
    <t>5. Tábla: Pásztor Sándor 1726</t>
  </si>
  <si>
    <t xml:space="preserve">6. Tábla: Gaál Gergő 1721 </t>
  </si>
  <si>
    <t xml:space="preserve">7. Tábla: Sr. Farkas József </t>
  </si>
  <si>
    <t xml:space="preserve">8. Tábla: Szabó Bertalan </t>
  </si>
  <si>
    <t xml:space="preserve">9. Tábla: Jakab Xavér Barnabás </t>
  </si>
  <si>
    <t>10. Tábla: Buda Zoltán -</t>
  </si>
  <si>
    <t>1. Tábla: Kovalcsik Zoltán</t>
  </si>
  <si>
    <t>2. Tábla: Vitai Tamás-</t>
  </si>
  <si>
    <t>3. Tábla: Boros Zoltán</t>
  </si>
  <si>
    <t>4. Tábla: Orosz-Tóth Gábor</t>
  </si>
  <si>
    <t>5. Tábla: Orosz-Tóth Miklós-</t>
  </si>
  <si>
    <t>6. Tábla: Béres István-</t>
  </si>
  <si>
    <t>7. Tábla: Tóth Enikő-</t>
  </si>
  <si>
    <t>8. Tábla: Badari Máté-</t>
  </si>
  <si>
    <t>9. Tábla: Kiss Rebeka-</t>
  </si>
  <si>
    <t>10. Tábla: Orosz Emese-</t>
  </si>
  <si>
    <t xml:space="preserve">Gunyecz Zoltán </t>
  </si>
  <si>
    <t>Darai Tihamé</t>
  </si>
  <si>
    <t xml:space="preserve">Ugyan Dániel </t>
  </si>
  <si>
    <t xml:space="preserve">Szuhánszki Gergely </t>
  </si>
  <si>
    <t xml:space="preserve">Fábián András </t>
  </si>
  <si>
    <t xml:space="preserve">Dr.Blahota István </t>
  </si>
  <si>
    <t xml:space="preserve">Blahota Marcell </t>
  </si>
  <si>
    <t>Giraszin, Gergo</t>
  </si>
  <si>
    <t>Szulics, Imre</t>
  </si>
  <si>
    <t>Szabo, Krisztian</t>
  </si>
  <si>
    <t>Szilagyi, Sandor</t>
  </si>
  <si>
    <t>Illes, Attila</t>
  </si>
  <si>
    <t>Zsiros, Sandor</t>
  </si>
  <si>
    <t>Guraly, Laszlo Andras</t>
  </si>
  <si>
    <t>Molnar, Mihaly</t>
  </si>
  <si>
    <t>Viszokai, Istvan</t>
  </si>
  <si>
    <t>Horvath, Laszlo</t>
  </si>
  <si>
    <t>Vannai, Laszlo</t>
  </si>
  <si>
    <t>Szabo, Istvan</t>
  </si>
  <si>
    <t>Petho, David</t>
  </si>
  <si>
    <t>Dudas, Laszlo</t>
  </si>
  <si>
    <t>Olah, Mihaly Janos</t>
  </si>
  <si>
    <t>Mernyi, Bela</t>
  </si>
  <si>
    <t>Biro, Greta Evelin</t>
  </si>
  <si>
    <t>Meszaros, Janos</t>
  </si>
  <si>
    <t>Szabo, Pal</t>
  </si>
  <si>
    <t>Ignacz, Jozsef</t>
  </si>
  <si>
    <t>Trembácz László 2000</t>
  </si>
  <si>
    <t>Barnóth Róbert  1834</t>
  </si>
  <si>
    <t>Palicz László 1877</t>
  </si>
  <si>
    <t>Tordai Ákos 1702</t>
  </si>
  <si>
    <t>Rádai Zoltán Máté 1679</t>
  </si>
  <si>
    <t>Tumó Bence 1583</t>
  </si>
  <si>
    <t>Gócza Ádám 1585</t>
  </si>
  <si>
    <t>Barnóth Anita 1521</t>
  </si>
  <si>
    <t>Tóth Tibor 1606</t>
  </si>
  <si>
    <t>Girászin Gergő 1923</t>
  </si>
  <si>
    <t>Illés Attila 1774</t>
  </si>
  <si>
    <t>Morvai Pál 1728</t>
  </si>
  <si>
    <t>Morvai Renáta</t>
  </si>
  <si>
    <t>Szilágyi Sándor 1893</t>
  </si>
  <si>
    <t xml:space="preserve"> Zsíros Sándor 1851</t>
  </si>
  <si>
    <t>Dudás László 1690</t>
  </si>
  <si>
    <t>Mérnyi Béla 1697</t>
  </si>
  <si>
    <t xml:space="preserve"> Mészáros János</t>
  </si>
  <si>
    <t>Orosz Tóth Miklós</t>
  </si>
  <si>
    <t>Tóth Enikő</t>
  </si>
  <si>
    <t>Orosz Emese</t>
  </si>
  <si>
    <t>"C+"</t>
  </si>
  <si>
    <t>Dr Paszerbovics sándor /1959/</t>
  </si>
  <si>
    <t>Koncz Zsolt</t>
  </si>
  <si>
    <t>Berki József/1969/</t>
  </si>
  <si>
    <t>Bartha Gábor /1850/</t>
  </si>
  <si>
    <t>Gulyás József</t>
  </si>
  <si>
    <t>Pásztor Sándor /1726/</t>
  </si>
  <si>
    <t>Gaál Gergő /1721/</t>
  </si>
  <si>
    <t>Sr Farkas József</t>
  </si>
  <si>
    <t xml:space="preserve">Darai Tihamér </t>
  </si>
  <si>
    <t>Geregely Ákos</t>
  </si>
  <si>
    <t xml:space="preserve">Papp László </t>
  </si>
  <si>
    <t xml:space="preserve">Szuhánszky Gergely </t>
  </si>
  <si>
    <t xml:space="preserve"> Rácz István  </t>
  </si>
  <si>
    <t>Dán Marcell</t>
  </si>
  <si>
    <t>Baracsi Sándor</t>
  </si>
  <si>
    <t>Mészáros Pál</t>
  </si>
  <si>
    <t>Kónya István</t>
  </si>
  <si>
    <t> Hetei Ferenc</t>
  </si>
  <si>
    <t> Kádár Kristóf</t>
  </si>
  <si>
    <t> Kádár Vivienn</t>
  </si>
  <si>
    <t>"C - +"</t>
  </si>
  <si>
    <t>Mester János</t>
  </si>
  <si>
    <t>Deme Sándor</t>
  </si>
  <si>
    <t>Tóth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</si>
</sst>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#,##0.0"/>
  </numFmts>
  <fonts count="33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b/>
      <sz val="20"/>
      <color theme="4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2"/>
      <color theme="1"/>
      <name val="Georgia"/>
      <family val="1"/>
      <charset val="238"/>
    </font>
    <font>
      <sz val="12"/>
      <color theme="1"/>
      <name val="Cambria"/>
      <family val="1"/>
      <charset val="238"/>
      <scheme val="major"/>
    </font>
    <font>
      <sz val="10"/>
      <color theme="3"/>
      <name val="Calibri"/>
      <family val="2"/>
      <charset val="238"/>
      <scheme val="minor"/>
    </font>
    <font>
      <b/>
      <sz val="24"/>
      <color rgb="FFFF0000"/>
      <name val="Georgia"/>
      <family val="1"/>
      <charset val="238"/>
    </font>
    <font>
      <b/>
      <sz val="12"/>
      <color theme="1"/>
      <name val="Centaur"/>
      <family val="1"/>
    </font>
    <font>
      <b/>
      <sz val="14"/>
      <color rgb="FFFF0000"/>
      <name val="Centaur"/>
      <family val="1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0" tint="-4.9989318521683403E-2"/>
        <bgColor indexed="64"/>
      </patternFill>
    </fill>
    <fill>
      <gradientFill>
        <stop position="0">
          <color theme="0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/>
        </stop>
        <stop position="1">
          <color theme="2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theme="3"/>
      </top>
      <bottom style="medium">
        <color indexed="64"/>
      </bottom>
      <diagonal/>
    </border>
    <border>
      <left/>
      <right style="medium">
        <color indexed="64"/>
      </right>
      <top style="double">
        <color theme="3"/>
      </top>
      <bottom style="medium">
        <color indexed="64"/>
      </bottom>
      <diagonal/>
    </border>
    <border>
      <left style="medium">
        <color indexed="64"/>
      </left>
      <right style="double">
        <color theme="3"/>
      </right>
      <top style="double">
        <color theme="3"/>
      </top>
      <bottom style="medium">
        <color indexed="64"/>
      </bottom>
      <diagonal/>
    </border>
    <border>
      <left style="double">
        <color theme="3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theme="3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theme="3"/>
      </right>
      <top style="medium">
        <color indexed="64"/>
      </top>
      <bottom style="medium">
        <color indexed="64"/>
      </bottom>
      <diagonal/>
    </border>
    <border>
      <left style="double">
        <color theme="3"/>
      </left>
      <right style="thin">
        <color indexed="64"/>
      </right>
      <top/>
      <bottom style="double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theme="3"/>
      </bottom>
      <diagonal/>
    </border>
    <border>
      <left/>
      <right/>
      <top style="medium">
        <color indexed="64"/>
      </top>
      <bottom style="double">
        <color theme="3"/>
      </bottom>
      <diagonal/>
    </border>
    <border>
      <left/>
      <right style="thin">
        <color indexed="64"/>
      </right>
      <top/>
      <bottom style="double">
        <color theme="3"/>
      </bottom>
      <diagonal/>
    </border>
    <border>
      <left style="medium">
        <color indexed="64"/>
      </left>
      <right style="double">
        <color theme="3"/>
      </right>
      <top style="medium">
        <color indexed="64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55">
    <xf numFmtId="0" fontId="0" fillId="0" borderId="0" xfId="0"/>
    <xf numFmtId="0" fontId="0" fillId="2" borderId="4" xfId="0" applyFill="1" applyBorder="1"/>
    <xf numFmtId="0" fontId="2" fillId="2" borderId="6" xfId="0" applyFont="1" applyFill="1" applyBorder="1" applyAlignment="1">
      <alignment horizontal="center"/>
    </xf>
    <xf numFmtId="0" fontId="0" fillId="3" borderId="0" xfId="0" applyFill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4" borderId="14" xfId="0" applyFont="1" applyFill="1" applyBorder="1"/>
    <xf numFmtId="0" fontId="0" fillId="4" borderId="31" xfId="0" applyFill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/>
    </xf>
    <xf numFmtId="0" fontId="0" fillId="2" borderId="16" xfId="0" applyFill="1" applyBorder="1"/>
    <xf numFmtId="0" fontId="2" fillId="2" borderId="10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left"/>
    </xf>
    <xf numFmtId="0" fontId="11" fillId="2" borderId="31" xfId="0" applyFont="1" applyFill="1" applyBorder="1" applyAlignment="1">
      <alignment horizontal="left"/>
    </xf>
    <xf numFmtId="0" fontId="0" fillId="4" borderId="3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1" fillId="3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0" fillId="5" borderId="6" xfId="0" applyFill="1" applyBorder="1"/>
    <xf numFmtId="0" fontId="14" fillId="5" borderId="14" xfId="0" applyFont="1" applyFill="1" applyBorder="1" applyAlignment="1">
      <alignment horizontal="center"/>
    </xf>
    <xf numFmtId="0" fontId="14" fillId="5" borderId="28" xfId="0" applyFont="1" applyFill="1" applyBorder="1"/>
    <xf numFmtId="0" fontId="3" fillId="5" borderId="14" xfId="0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/>
    </xf>
    <xf numFmtId="49" fontId="11" fillId="2" borderId="32" xfId="0" applyNumberFormat="1" applyFont="1" applyFill="1" applyBorder="1" applyAlignment="1">
      <alignment horizontal="left"/>
    </xf>
    <xf numFmtId="0" fontId="0" fillId="0" borderId="0" xfId="0" applyFont="1"/>
    <xf numFmtId="49" fontId="2" fillId="5" borderId="20" xfId="0" applyNumberFormat="1" applyFont="1" applyFill="1" applyBorder="1"/>
    <xf numFmtId="49" fontId="2" fillId="5" borderId="5" xfId="0" applyNumberFormat="1" applyFont="1" applyFill="1" applyBorder="1"/>
    <xf numFmtId="49" fontId="2" fillId="5" borderId="8" xfId="0" applyNumberFormat="1" applyFont="1" applyFill="1" applyBorder="1"/>
    <xf numFmtId="0" fontId="0" fillId="0" borderId="6" xfId="0" applyBorder="1"/>
    <xf numFmtId="49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7" borderId="16" xfId="0" applyFill="1" applyBorder="1"/>
    <xf numFmtId="0" fontId="0" fillId="7" borderId="10" xfId="0" applyFill="1" applyBorder="1"/>
    <xf numFmtId="0" fontId="0" fillId="8" borderId="10" xfId="0" applyFill="1" applyBorder="1"/>
    <xf numFmtId="0" fontId="0" fillId="9" borderId="10" xfId="0" applyFill="1" applyBorder="1"/>
    <xf numFmtId="0" fontId="0" fillId="10" borderId="10" xfId="0" applyFill="1" applyBorder="1"/>
    <xf numFmtId="0" fontId="0" fillId="11" borderId="10" xfId="0" applyFill="1" applyBorder="1"/>
    <xf numFmtId="0" fontId="0" fillId="12" borderId="10" xfId="0" applyFill="1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8" borderId="16" xfId="0" applyFill="1" applyBorder="1"/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9" borderId="16" xfId="0" applyFill="1" applyBorder="1"/>
    <xf numFmtId="0" fontId="0" fillId="7" borderId="42" xfId="0" applyFill="1" applyBorder="1"/>
    <xf numFmtId="0" fontId="0" fillId="8" borderId="42" xfId="0" applyFill="1" applyBorder="1"/>
    <xf numFmtId="0" fontId="0" fillId="10" borderId="16" xfId="0" applyFill="1" applyBorder="1"/>
    <xf numFmtId="0" fontId="0" fillId="9" borderId="42" xfId="0" applyFill="1" applyBorder="1"/>
    <xf numFmtId="0" fontId="0" fillId="11" borderId="16" xfId="0" applyFill="1" applyBorder="1"/>
    <xf numFmtId="0" fontId="0" fillId="10" borderId="42" xfId="0" applyFill="1" applyBorder="1"/>
    <xf numFmtId="0" fontId="0" fillId="12" borderId="16" xfId="0" applyFill="1" applyBorder="1"/>
    <xf numFmtId="0" fontId="0" fillId="11" borderId="42" xfId="0" applyFill="1" applyBorder="1"/>
    <xf numFmtId="0" fontId="0" fillId="12" borderId="42" xfId="0" applyFill="1" applyBorder="1"/>
    <xf numFmtId="0" fontId="0" fillId="6" borderId="38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5" fillId="0" borderId="0" xfId="0" applyFont="1"/>
    <xf numFmtId="164" fontId="0" fillId="7" borderId="38" xfId="0" applyNumberFormat="1" applyFill="1" applyBorder="1" applyAlignment="1">
      <alignment horizontal="center"/>
    </xf>
    <xf numFmtId="164" fontId="0" fillId="9" borderId="38" xfId="0" applyNumberFormat="1" applyFill="1" applyBorder="1" applyAlignment="1">
      <alignment horizontal="center"/>
    </xf>
    <xf numFmtId="164" fontId="0" fillId="8" borderId="38" xfId="0" applyNumberFormat="1" applyFill="1" applyBorder="1" applyAlignment="1">
      <alignment horizontal="center"/>
    </xf>
    <xf numFmtId="164" fontId="0" fillId="10" borderId="38" xfId="0" applyNumberFormat="1" applyFill="1" applyBorder="1" applyAlignment="1">
      <alignment horizontal="center"/>
    </xf>
    <xf numFmtId="164" fontId="0" fillId="12" borderId="38" xfId="0" applyNumberFormat="1" applyFill="1" applyBorder="1" applyAlignment="1">
      <alignment horizontal="center"/>
    </xf>
    <xf numFmtId="164" fontId="0" fillId="11" borderId="38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2" xfId="0" applyFill="1" applyBorder="1"/>
    <xf numFmtId="0" fontId="0" fillId="5" borderId="52" xfId="0" applyFill="1" applyBorder="1" applyAlignment="1">
      <alignment horizontal="center"/>
    </xf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0" fillId="9" borderId="6" xfId="0" applyFill="1" applyBorder="1"/>
    <xf numFmtId="0" fontId="0" fillId="9" borderId="6" xfId="0" applyFill="1" applyBorder="1" applyAlignment="1">
      <alignment horizontal="center"/>
    </xf>
    <xf numFmtId="0" fontId="0" fillId="13" borderId="6" xfId="0" applyFill="1" applyBorder="1"/>
    <xf numFmtId="0" fontId="0" fillId="13" borderId="6" xfId="0" applyFill="1" applyBorder="1" applyAlignment="1">
      <alignment horizontal="center"/>
    </xf>
    <xf numFmtId="0" fontId="0" fillId="14" borderId="6" xfId="0" applyFill="1" applyBorder="1"/>
    <xf numFmtId="0" fontId="0" fillId="14" borderId="6" xfId="0" applyFill="1" applyBorder="1" applyAlignment="1">
      <alignment horizontal="center"/>
    </xf>
    <xf numFmtId="0" fontId="0" fillId="15" borderId="6" xfId="0" applyFill="1" applyBorder="1"/>
    <xf numFmtId="0" fontId="0" fillId="15" borderId="6" xfId="0" applyFill="1" applyBorder="1" applyAlignment="1">
      <alignment horizontal="center"/>
    </xf>
    <xf numFmtId="0" fontId="0" fillId="16" borderId="6" xfId="0" applyFill="1" applyBorder="1"/>
    <xf numFmtId="0" fontId="0" fillId="16" borderId="6" xfId="0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3" fillId="9" borderId="52" xfId="0" applyFont="1" applyFill="1" applyBorder="1"/>
    <xf numFmtId="0" fontId="3" fillId="9" borderId="52" xfId="0" applyFont="1" applyFill="1" applyBorder="1" applyAlignment="1">
      <alignment horizontal="center"/>
    </xf>
    <xf numFmtId="0" fontId="0" fillId="13" borderId="4" xfId="0" applyFill="1" applyBorder="1"/>
    <xf numFmtId="0" fontId="0" fillId="13" borderId="4" xfId="0" applyFill="1" applyBorder="1" applyAlignment="1">
      <alignment horizontal="center"/>
    </xf>
    <xf numFmtId="0" fontId="0" fillId="9" borderId="52" xfId="0" applyFill="1" applyBorder="1"/>
    <xf numFmtId="0" fontId="0" fillId="9" borderId="52" xfId="0" applyFill="1" applyBorder="1" applyAlignment="1">
      <alignment horizontal="center"/>
    </xf>
    <xf numFmtId="0" fontId="0" fillId="14" borderId="4" xfId="0" applyFill="1" applyBorder="1"/>
    <xf numFmtId="0" fontId="0" fillId="14" borderId="4" xfId="0" applyFill="1" applyBorder="1" applyAlignment="1">
      <alignment horizontal="center"/>
    </xf>
    <xf numFmtId="0" fontId="0" fillId="13" borderId="52" xfId="0" applyFill="1" applyBorder="1"/>
    <xf numFmtId="0" fontId="0" fillId="13" borderId="52" xfId="0" applyFill="1" applyBorder="1" applyAlignment="1">
      <alignment horizontal="center"/>
    </xf>
    <xf numFmtId="0" fontId="0" fillId="15" borderId="4" xfId="0" applyFill="1" applyBorder="1"/>
    <xf numFmtId="0" fontId="0" fillId="15" borderId="4" xfId="0" applyFill="1" applyBorder="1" applyAlignment="1">
      <alignment horizontal="center"/>
    </xf>
    <xf numFmtId="0" fontId="0" fillId="14" borderId="52" xfId="0" applyFill="1" applyBorder="1"/>
    <xf numFmtId="0" fontId="0" fillId="14" borderId="52" xfId="0" applyFill="1" applyBorder="1" applyAlignment="1">
      <alignment horizontal="center"/>
    </xf>
    <xf numFmtId="0" fontId="0" fillId="16" borderId="4" xfId="0" applyFill="1" applyBorder="1"/>
    <xf numFmtId="0" fontId="0" fillId="16" borderId="4" xfId="0" applyFill="1" applyBorder="1" applyAlignment="1">
      <alignment horizontal="center"/>
    </xf>
    <xf numFmtId="0" fontId="0" fillId="15" borderId="52" xfId="0" applyFill="1" applyBorder="1"/>
    <xf numFmtId="0" fontId="0" fillId="15" borderId="52" xfId="0" applyFill="1" applyBorder="1" applyAlignment="1">
      <alignment horizontal="center"/>
    </xf>
    <xf numFmtId="0" fontId="0" fillId="16" borderId="52" xfId="0" applyFill="1" applyBorder="1"/>
    <xf numFmtId="0" fontId="0" fillId="16" borderId="5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9" borderId="58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1" fillId="5" borderId="58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1" fillId="9" borderId="37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center"/>
    </xf>
    <xf numFmtId="0" fontId="1" fillId="13" borderId="38" xfId="0" applyFont="1" applyFill="1" applyBorder="1" applyAlignment="1">
      <alignment horizontal="center"/>
    </xf>
    <xf numFmtId="0" fontId="1" fillId="13" borderId="37" xfId="0" applyFont="1" applyFill="1" applyBorder="1" applyAlignment="1">
      <alignment horizontal="center"/>
    </xf>
    <xf numFmtId="0" fontId="1" fillId="13" borderId="58" xfId="0" applyFont="1" applyFill="1" applyBorder="1" applyAlignment="1">
      <alignment horizontal="center"/>
    </xf>
    <xf numFmtId="0" fontId="1" fillId="14" borderId="38" xfId="0" applyFont="1" applyFill="1" applyBorder="1" applyAlignment="1">
      <alignment horizontal="center"/>
    </xf>
    <xf numFmtId="0" fontId="1" fillId="14" borderId="37" xfId="0" applyFont="1" applyFill="1" applyBorder="1" applyAlignment="1">
      <alignment horizontal="center"/>
    </xf>
    <xf numFmtId="0" fontId="1" fillId="14" borderId="58" xfId="0" applyFont="1" applyFill="1" applyBorder="1" applyAlignment="1">
      <alignment horizontal="center"/>
    </xf>
    <xf numFmtId="0" fontId="1" fillId="15" borderId="38" xfId="0" applyFont="1" applyFill="1" applyBorder="1" applyAlignment="1">
      <alignment horizontal="center"/>
    </xf>
    <xf numFmtId="0" fontId="1" fillId="15" borderId="37" xfId="0" applyFont="1" applyFill="1" applyBorder="1" applyAlignment="1">
      <alignment horizontal="center"/>
    </xf>
    <xf numFmtId="0" fontId="1" fillId="15" borderId="58" xfId="0" applyFont="1" applyFill="1" applyBorder="1" applyAlignment="1">
      <alignment horizontal="center"/>
    </xf>
    <xf numFmtId="0" fontId="1" fillId="16" borderId="38" xfId="0" applyFont="1" applyFill="1" applyBorder="1" applyAlignment="1">
      <alignment horizontal="center"/>
    </xf>
    <xf numFmtId="0" fontId="1" fillId="16" borderId="37" xfId="0" applyFont="1" applyFill="1" applyBorder="1" applyAlignment="1">
      <alignment horizontal="center"/>
    </xf>
    <xf numFmtId="0" fontId="1" fillId="16" borderId="58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/>
    <xf numFmtId="0" fontId="2" fillId="2" borderId="3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2" fillId="17" borderId="6" xfId="0" applyNumberFormat="1" applyFont="1" applyFill="1" applyBorder="1" applyAlignment="1">
      <alignment horizontal="center"/>
    </xf>
    <xf numFmtId="3" fontId="2" fillId="14" borderId="6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0" fillId="6" borderId="63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49" fontId="5" fillId="7" borderId="45" xfId="0" applyNumberFormat="1" applyFon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49" fontId="5" fillId="7" borderId="46" xfId="0" applyNumberFormat="1" applyFont="1" applyFill="1" applyBorder="1" applyAlignment="1">
      <alignment horizontal="center"/>
    </xf>
    <xf numFmtId="49" fontId="18" fillId="8" borderId="43" xfId="0" applyNumberFormat="1" applyFont="1" applyFill="1" applyBorder="1" applyAlignment="1">
      <alignment horizontal="center"/>
    </xf>
    <xf numFmtId="49" fontId="18" fillId="9" borderId="43" xfId="0" applyNumberFormat="1" applyFont="1" applyFill="1" applyBorder="1" applyAlignment="1">
      <alignment horizontal="center"/>
    </xf>
    <xf numFmtId="49" fontId="18" fillId="10" borderId="43" xfId="0" applyNumberFormat="1" applyFont="1" applyFill="1" applyBorder="1" applyAlignment="1">
      <alignment horizontal="center"/>
    </xf>
    <xf numFmtId="49" fontId="18" fillId="11" borderId="43" xfId="0" applyNumberFormat="1" applyFont="1" applyFill="1" applyBorder="1" applyAlignment="1">
      <alignment horizontal="center"/>
    </xf>
    <xf numFmtId="49" fontId="18" fillId="12" borderId="43" xfId="0" applyNumberFormat="1" applyFont="1" applyFill="1" applyBorder="1" applyAlignment="1">
      <alignment horizontal="center"/>
    </xf>
    <xf numFmtId="49" fontId="5" fillId="7" borderId="48" xfId="0" applyNumberFormat="1" applyFont="1" applyFill="1" applyBorder="1" applyAlignment="1">
      <alignment horizontal="center"/>
    </xf>
    <xf numFmtId="0" fontId="0" fillId="18" borderId="38" xfId="0" applyFill="1" applyBorder="1" applyAlignment="1">
      <alignment horizontal="center"/>
    </xf>
    <xf numFmtId="164" fontId="0" fillId="18" borderId="4" xfId="0" applyNumberFormat="1" applyFill="1" applyBorder="1" applyAlignment="1">
      <alignment horizontal="center"/>
    </xf>
    <xf numFmtId="164" fontId="0" fillId="19" borderId="4" xfId="0" applyNumberFormat="1" applyFill="1" applyBorder="1" applyAlignment="1">
      <alignment horizontal="center"/>
    </xf>
    <xf numFmtId="0" fontId="0" fillId="20" borderId="38" xfId="0" applyFill="1" applyBorder="1" applyAlignment="1">
      <alignment horizontal="center"/>
    </xf>
    <xf numFmtId="164" fontId="0" fillId="20" borderId="4" xfId="0" applyNumberFormat="1" applyFill="1" applyBorder="1" applyAlignment="1">
      <alignment horizontal="center"/>
    </xf>
    <xf numFmtId="0" fontId="0" fillId="20" borderId="37" xfId="0" applyFill="1" applyBorder="1" applyAlignment="1">
      <alignment horizontal="center"/>
    </xf>
    <xf numFmtId="164" fontId="0" fillId="14" borderId="4" xfId="0" applyNumberFormat="1" applyFill="1" applyBorder="1" applyAlignment="1">
      <alignment horizontal="center"/>
    </xf>
    <xf numFmtId="0" fontId="0" fillId="6" borderId="53" xfId="0" applyFill="1" applyBorder="1"/>
    <xf numFmtId="0" fontId="0" fillId="6" borderId="53" xfId="0" applyFill="1" applyBorder="1" applyAlignment="1">
      <alignment horizontal="center"/>
    </xf>
    <xf numFmtId="0" fontId="0" fillId="6" borderId="53" xfId="0" applyFill="1" applyBorder="1" applyAlignment="1">
      <alignment vertical="center"/>
    </xf>
    <xf numFmtId="165" fontId="0" fillId="6" borderId="53" xfId="1" applyNumberFormat="1" applyFont="1" applyFill="1" applyBorder="1" applyAlignment="1">
      <alignment horizontal="center"/>
    </xf>
    <xf numFmtId="165" fontId="0" fillId="6" borderId="53" xfId="1" applyNumberFormat="1" applyFont="1" applyFill="1" applyBorder="1" applyAlignment="1">
      <alignment horizontal="right"/>
    </xf>
    <xf numFmtId="49" fontId="3" fillId="6" borderId="53" xfId="0" applyNumberFormat="1" applyFont="1" applyFill="1" applyBorder="1" applyAlignment="1">
      <alignment horizontal="center"/>
    </xf>
    <xf numFmtId="3" fontId="3" fillId="5" borderId="53" xfId="0" applyNumberFormat="1" applyFont="1" applyFill="1" applyBorder="1" applyAlignment="1">
      <alignment horizontal="center"/>
    </xf>
    <xf numFmtId="0" fontId="19" fillId="5" borderId="53" xfId="0" applyFont="1" applyFill="1" applyBorder="1"/>
    <xf numFmtId="49" fontId="2" fillId="6" borderId="53" xfId="0" applyNumberFormat="1" applyFont="1" applyFill="1" applyBorder="1" applyAlignment="1">
      <alignment horizontal="center"/>
    </xf>
    <xf numFmtId="3" fontId="2" fillId="5" borderId="53" xfId="0" applyNumberFormat="1" applyFont="1" applyFill="1" applyBorder="1" applyAlignment="1">
      <alignment horizontal="center"/>
    </xf>
    <xf numFmtId="0" fontId="0" fillId="5" borderId="53" xfId="0" applyFont="1" applyFill="1" applyBorder="1"/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/>
    <xf numFmtId="0" fontId="20" fillId="0" borderId="0" xfId="0" applyFont="1"/>
    <xf numFmtId="166" fontId="2" fillId="14" borderId="6" xfId="0" applyNumberFormat="1" applyFont="1" applyFill="1" applyBorder="1" applyAlignment="1">
      <alignment horizontal="center"/>
    </xf>
    <xf numFmtId="166" fontId="3" fillId="5" borderId="53" xfId="0" applyNumberFormat="1" applyFont="1" applyFill="1" applyBorder="1" applyAlignment="1">
      <alignment horizontal="center"/>
    </xf>
    <xf numFmtId="166" fontId="2" fillId="5" borderId="53" xfId="0" applyNumberFormat="1" applyFont="1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0" borderId="36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vertical="center"/>
    </xf>
    <xf numFmtId="49" fontId="18" fillId="7" borderId="43" xfId="0" applyNumberFormat="1" applyFont="1" applyFill="1" applyBorder="1" applyAlignment="1">
      <alignment horizontal="center"/>
    </xf>
    <xf numFmtId="0" fontId="0" fillId="2" borderId="22" xfId="0" applyFill="1" applyBorder="1"/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0" fillId="6" borderId="6" xfId="0" applyFill="1" applyBorder="1"/>
    <xf numFmtId="0" fontId="0" fillId="6" borderId="6" xfId="0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0" fillId="6" borderId="52" xfId="0" applyFill="1" applyBorder="1"/>
    <xf numFmtId="0" fontId="0" fillId="6" borderId="52" xfId="0" applyFill="1" applyBorder="1" applyAlignment="1">
      <alignment horizontal="center"/>
    </xf>
    <xf numFmtId="0" fontId="1" fillId="6" borderId="58" xfId="0" applyFont="1" applyFill="1" applyBorder="1" applyAlignment="1">
      <alignment horizontal="center"/>
    </xf>
    <xf numFmtId="0" fontId="0" fillId="21" borderId="4" xfId="0" applyFill="1" applyBorder="1"/>
    <xf numFmtId="0" fontId="0" fillId="21" borderId="4" xfId="0" applyFill="1" applyBorder="1" applyAlignment="1">
      <alignment horizontal="center"/>
    </xf>
    <xf numFmtId="0" fontId="1" fillId="21" borderId="38" xfId="0" applyFont="1" applyFill="1" applyBorder="1" applyAlignment="1">
      <alignment horizontal="center"/>
    </xf>
    <xf numFmtId="0" fontId="0" fillId="21" borderId="6" xfId="0" applyFill="1" applyBorder="1"/>
    <xf numFmtId="0" fontId="0" fillId="21" borderId="6" xfId="0" applyFill="1" applyBorder="1" applyAlignment="1">
      <alignment horizontal="center"/>
    </xf>
    <xf numFmtId="0" fontId="1" fillId="21" borderId="37" xfId="0" applyFont="1" applyFill="1" applyBorder="1" applyAlignment="1">
      <alignment horizontal="center"/>
    </xf>
    <xf numFmtId="0" fontId="0" fillId="21" borderId="52" xfId="0" applyFill="1" applyBorder="1"/>
    <xf numFmtId="0" fontId="0" fillId="21" borderId="52" xfId="0" applyFill="1" applyBorder="1" applyAlignment="1">
      <alignment horizontal="center"/>
    </xf>
    <xf numFmtId="0" fontId="1" fillId="21" borderId="58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0" fillId="2" borderId="52" xfId="0" applyFill="1" applyBorder="1"/>
    <xf numFmtId="0" fontId="0" fillId="2" borderId="52" xfId="0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21" fillId="7" borderId="6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3" borderId="64" xfId="0" applyFill="1" applyBorder="1"/>
    <xf numFmtId="0" fontId="1" fillId="0" borderId="64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9" fontId="5" fillId="5" borderId="34" xfId="0" applyNumberFormat="1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Fill="1"/>
    <xf numFmtId="0" fontId="24" fillId="3" borderId="0" xfId="0" applyFont="1" applyFill="1"/>
    <xf numFmtId="49" fontId="5" fillId="2" borderId="1" xfId="0" applyNumberFormat="1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5" borderId="6" xfId="0" applyNumberFormat="1" applyFill="1" applyBorder="1" applyProtection="1">
      <protection locked="0"/>
    </xf>
    <xf numFmtId="0" fontId="0" fillId="5" borderId="36" xfId="0" applyNumberFormat="1" applyFill="1" applyBorder="1" applyProtection="1">
      <protection locked="0"/>
    </xf>
    <xf numFmtId="0" fontId="3" fillId="5" borderId="14" xfId="0" applyNumberFormat="1" applyFont="1" applyFill="1" applyBorder="1" applyProtection="1">
      <protection locked="0"/>
    </xf>
    <xf numFmtId="0" fontId="3" fillId="5" borderId="34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right"/>
    </xf>
    <xf numFmtId="0" fontId="0" fillId="5" borderId="10" xfId="0" applyFill="1" applyBorder="1"/>
    <xf numFmtId="0" fontId="0" fillId="5" borderId="36" xfId="0" applyFill="1" applyBorder="1"/>
    <xf numFmtId="0" fontId="14" fillId="5" borderId="6" xfId="0" applyFont="1" applyFill="1" applyBorder="1" applyAlignment="1">
      <alignment horizontal="center"/>
    </xf>
    <xf numFmtId="49" fontId="0" fillId="5" borderId="6" xfId="0" applyNumberFormat="1" applyFill="1" applyBorder="1"/>
    <xf numFmtId="0" fontId="25" fillId="22" borderId="53" xfId="0" applyFont="1" applyFill="1" applyBorder="1" applyAlignment="1">
      <alignment horizontal="center"/>
    </xf>
    <xf numFmtId="49" fontId="25" fillId="6" borderId="53" xfId="0" applyNumberFormat="1" applyFont="1" applyFill="1" applyBorder="1" applyAlignment="1">
      <alignment horizontal="center"/>
    </xf>
    <xf numFmtId="3" fontId="26" fillId="23" borderId="53" xfId="0" applyNumberFormat="1" applyFont="1" applyFill="1" applyBorder="1" applyAlignment="1">
      <alignment horizontal="center"/>
    </xf>
    <xf numFmtId="166" fontId="26" fillId="23" borderId="53" xfId="0" applyNumberFormat="1" applyFont="1" applyFill="1" applyBorder="1" applyAlignment="1">
      <alignment horizontal="center"/>
    </xf>
    <xf numFmtId="0" fontId="26" fillId="23" borderId="53" xfId="0" applyFont="1" applyFill="1" applyBorder="1" applyAlignment="1">
      <alignment horizontal="center" vertical="center"/>
    </xf>
    <xf numFmtId="0" fontId="3" fillId="25" borderId="53" xfId="0" applyFont="1" applyFill="1" applyBorder="1"/>
    <xf numFmtId="0" fontId="13" fillId="25" borderId="53" xfId="0" applyFont="1" applyFill="1" applyBorder="1" applyAlignment="1">
      <alignment horizontal="center"/>
    </xf>
    <xf numFmtId="0" fontId="3" fillId="25" borderId="53" xfId="0" applyFont="1" applyFill="1" applyBorder="1" applyAlignment="1">
      <alignment horizontal="center"/>
    </xf>
    <xf numFmtId="0" fontId="3" fillId="25" borderId="54" xfId="0" applyFont="1" applyFill="1" applyBorder="1" applyAlignment="1">
      <alignment horizontal="center"/>
    </xf>
    <xf numFmtId="49" fontId="13" fillId="25" borderId="53" xfId="0" applyNumberFormat="1" applyFont="1" applyFill="1" applyBorder="1" applyAlignment="1">
      <alignment horizontal="center"/>
    </xf>
    <xf numFmtId="49" fontId="13" fillId="26" borderId="53" xfId="0" applyNumberFormat="1" applyFont="1" applyFill="1" applyBorder="1" applyAlignment="1">
      <alignment horizontal="center"/>
    </xf>
    <xf numFmtId="3" fontId="13" fillId="26" borderId="53" xfId="0" applyNumberFormat="1" applyFont="1" applyFill="1" applyBorder="1" applyAlignment="1">
      <alignment horizontal="center"/>
    </xf>
    <xf numFmtId="164" fontId="13" fillId="26" borderId="53" xfId="0" applyNumberFormat="1" applyFont="1" applyFill="1" applyBorder="1" applyAlignment="1">
      <alignment horizontal="center"/>
    </xf>
    <xf numFmtId="0" fontId="0" fillId="7" borderId="0" xfId="0" applyFill="1"/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49" fontId="27" fillId="0" borderId="6" xfId="0" applyNumberFormat="1" applyFont="1" applyBorder="1" applyAlignment="1">
      <alignment horizontal="center"/>
    </xf>
    <xf numFmtId="0" fontId="0" fillId="27" borderId="0" xfId="0" applyFill="1"/>
    <xf numFmtId="14" fontId="13" fillId="27" borderId="0" xfId="0" applyNumberFormat="1" applyFont="1" applyFill="1"/>
    <xf numFmtId="0" fontId="0" fillId="27" borderId="0" xfId="0" applyFill="1" applyAlignment="1">
      <alignment horizontal="center" vertical="center"/>
    </xf>
    <xf numFmtId="0" fontId="30" fillId="28" borderId="70" xfId="0" applyFont="1" applyFill="1" applyBorder="1" applyAlignment="1">
      <alignment horizontal="center"/>
    </xf>
    <xf numFmtId="0" fontId="0" fillId="28" borderId="22" xfId="0" applyFill="1" applyBorder="1"/>
    <xf numFmtId="0" fontId="7" fillId="28" borderId="15" xfId="0" applyFont="1" applyFill="1" applyBorder="1" applyAlignment="1">
      <alignment horizontal="center"/>
    </xf>
    <xf numFmtId="0" fontId="2" fillId="28" borderId="7" xfId="0" applyFont="1" applyFill="1" applyBorder="1" applyAlignment="1">
      <alignment horizontal="center"/>
    </xf>
    <xf numFmtId="0" fontId="11" fillId="28" borderId="15" xfId="0" applyFont="1" applyFill="1" applyBorder="1" applyAlignment="1">
      <alignment horizontal="center"/>
    </xf>
    <xf numFmtId="0" fontId="12" fillId="22" borderId="6" xfId="0" applyFont="1" applyFill="1" applyBorder="1" applyAlignment="1">
      <alignment horizontal="center" vertical="center"/>
    </xf>
    <xf numFmtId="16" fontId="11" fillId="28" borderId="75" xfId="0" applyNumberFormat="1" applyFont="1" applyFill="1" applyBorder="1" applyAlignment="1">
      <alignment horizontal="center"/>
    </xf>
    <xf numFmtId="0" fontId="11" fillId="28" borderId="75" xfId="0" applyFont="1" applyFill="1" applyBorder="1" applyAlignment="1">
      <alignment horizontal="center"/>
    </xf>
    <xf numFmtId="0" fontId="2" fillId="28" borderId="77" xfId="0" applyFont="1" applyFill="1" applyBorder="1" applyAlignment="1">
      <alignment horizontal="center"/>
    </xf>
    <xf numFmtId="0" fontId="11" fillId="28" borderId="78" xfId="0" applyFont="1" applyFill="1" applyBorder="1" applyAlignment="1">
      <alignment horizontal="center"/>
    </xf>
    <xf numFmtId="0" fontId="12" fillId="22" borderId="36" xfId="0" applyFont="1" applyFill="1" applyBorder="1" applyAlignment="1">
      <alignment horizontal="center" vertical="center"/>
    </xf>
    <xf numFmtId="0" fontId="11" fillId="28" borderId="80" xfId="0" applyFont="1" applyFill="1" applyBorder="1" applyAlignment="1">
      <alignment horizontal="center"/>
    </xf>
    <xf numFmtId="0" fontId="4" fillId="27" borderId="0" xfId="0" applyFont="1" applyFill="1" applyBorder="1" applyAlignment="1">
      <alignment horizontal="center" vertical="center"/>
    </xf>
    <xf numFmtId="0" fontId="2" fillId="27" borderId="0" xfId="0" applyFont="1" applyFill="1" applyBorder="1" applyAlignment="1">
      <alignment horizontal="center"/>
    </xf>
    <xf numFmtId="0" fontId="12" fillId="27" borderId="0" xfId="0" applyFont="1" applyFill="1" applyBorder="1" applyAlignment="1">
      <alignment horizontal="center"/>
    </xf>
    <xf numFmtId="0" fontId="31" fillId="22" borderId="81" xfId="0" applyFont="1" applyFill="1" applyBorder="1" applyAlignment="1">
      <alignment horizontal="center" vertical="center"/>
    </xf>
    <xf numFmtId="0" fontId="12" fillId="22" borderId="8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7" borderId="0" xfId="0" applyFill="1" applyAlignment="1">
      <alignment horizontal="center"/>
    </xf>
    <xf numFmtId="0" fontId="12" fillId="22" borderId="6" xfId="0" applyFont="1" applyFill="1" applyBorder="1" applyAlignment="1">
      <alignment horizontal="center"/>
    </xf>
    <xf numFmtId="0" fontId="12" fillId="22" borderId="36" xfId="0" applyFont="1" applyFill="1" applyBorder="1" applyAlignment="1">
      <alignment horizontal="center"/>
    </xf>
    <xf numFmtId="0" fontId="31" fillId="22" borderId="81" xfId="0" applyFont="1" applyFill="1" applyBorder="1" applyAlignment="1">
      <alignment horizontal="center"/>
    </xf>
    <xf numFmtId="0" fontId="12" fillId="22" borderId="8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0" fillId="27" borderId="0" xfId="0" applyNumberFormat="1" applyFill="1"/>
    <xf numFmtId="0" fontId="2" fillId="24" borderId="6" xfId="0" applyFont="1" applyFill="1" applyBorder="1" applyAlignment="1">
      <alignment vertical="center"/>
    </xf>
    <xf numFmtId="0" fontId="2" fillId="24" borderId="6" xfId="0" applyFont="1" applyFill="1" applyBorder="1" applyAlignment="1">
      <alignment horizontal="center" vertical="center"/>
    </xf>
    <xf numFmtId="49" fontId="13" fillId="29" borderId="1" xfId="0" applyNumberFormat="1" applyFont="1" applyFill="1" applyBorder="1" applyAlignment="1">
      <alignment horizontal="left"/>
    </xf>
    <xf numFmtId="49" fontId="5" fillId="29" borderId="1" xfId="0" applyNumberFormat="1" applyFont="1" applyFill="1" applyBorder="1" applyAlignment="1">
      <alignment horizontal="center"/>
    </xf>
    <xf numFmtId="49" fontId="23" fillId="29" borderId="1" xfId="0" applyNumberFormat="1" applyFont="1" applyFill="1" applyBorder="1" applyAlignment="1">
      <alignment horizontal="left"/>
    </xf>
    <xf numFmtId="49" fontId="23" fillId="29" borderId="15" xfId="0" applyNumberFormat="1" applyFont="1" applyFill="1" applyBorder="1" applyAlignment="1">
      <alignment horizontal="left"/>
    </xf>
    <xf numFmtId="49" fontId="23" fillId="29" borderId="2" xfId="0" applyNumberFormat="1" applyFont="1" applyFill="1" applyBorder="1" applyAlignment="1">
      <alignment horizontal="left"/>
    </xf>
    <xf numFmtId="0" fontId="0" fillId="29" borderId="4" xfId="0" applyFill="1" applyBorder="1"/>
    <xf numFmtId="0" fontId="0" fillId="29" borderId="16" xfId="0" applyFill="1" applyBorder="1"/>
    <xf numFmtId="49" fontId="5" fillId="29" borderId="16" xfId="0" applyNumberFormat="1" applyFont="1" applyFill="1" applyBorder="1" applyAlignment="1">
      <alignment horizontal="center"/>
    </xf>
    <xf numFmtId="0" fontId="1" fillId="29" borderId="28" xfId="0" applyFont="1" applyFill="1" applyBorder="1" applyAlignment="1">
      <alignment horizontal="center" vertical="center"/>
    </xf>
    <xf numFmtId="0" fontId="1" fillId="29" borderId="29" xfId="0" applyFont="1" applyFill="1" applyBorder="1" applyAlignment="1">
      <alignment horizontal="center" vertical="center"/>
    </xf>
    <xf numFmtId="0" fontId="2" fillId="29" borderId="6" xfId="0" applyFont="1" applyFill="1" applyBorder="1" applyAlignment="1">
      <alignment horizontal="center"/>
    </xf>
    <xf numFmtId="0" fontId="2" fillId="29" borderId="10" xfId="0" applyFont="1" applyFill="1" applyBorder="1" applyAlignment="1">
      <alignment horizontal="center"/>
    </xf>
    <xf numFmtId="0" fontId="0" fillId="29" borderId="3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2" fillId="29" borderId="65" xfId="0" applyFont="1" applyFill="1" applyBorder="1" applyAlignment="1">
      <alignment horizontal="center"/>
    </xf>
    <xf numFmtId="0" fontId="2" fillId="29" borderId="67" xfId="0" applyFont="1" applyFill="1" applyBorder="1" applyAlignment="1">
      <alignment horizontal="center"/>
    </xf>
    <xf numFmtId="0" fontId="0" fillId="29" borderId="13" xfId="0" applyFill="1" applyBorder="1" applyAlignment="1">
      <alignment horizontal="center" vertical="center"/>
    </xf>
    <xf numFmtId="0" fontId="0" fillId="29" borderId="66" xfId="0" applyFill="1" applyBorder="1" applyAlignment="1">
      <alignment horizontal="center" vertical="center"/>
    </xf>
    <xf numFmtId="0" fontId="2" fillId="26" borderId="14" xfId="0" applyFont="1" applyFill="1" applyBorder="1"/>
    <xf numFmtId="0" fontId="0" fillId="26" borderId="33" xfId="0" applyFill="1" applyBorder="1" applyAlignment="1">
      <alignment horizontal="center" vertical="center"/>
    </xf>
    <xf numFmtId="0" fontId="0" fillId="26" borderId="35" xfId="0" applyFill="1" applyBorder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49" fontId="1" fillId="27" borderId="0" xfId="0" applyNumberFormat="1" applyFont="1" applyFill="1"/>
    <xf numFmtId="0" fontId="7" fillId="27" borderId="0" xfId="0" applyFont="1" applyFill="1" applyBorder="1" applyAlignment="1">
      <alignment horizontal="center"/>
    </xf>
    <xf numFmtId="0" fontId="7" fillId="30" borderId="13" xfId="0" applyFont="1" applyFill="1" applyBorder="1" applyAlignment="1">
      <alignment horizontal="center"/>
    </xf>
    <xf numFmtId="0" fontId="2" fillId="29" borderId="82" xfId="0" applyFont="1" applyFill="1" applyBorder="1" applyAlignment="1">
      <alignment horizontal="center"/>
    </xf>
    <xf numFmtId="0" fontId="0" fillId="27" borderId="18" xfId="0" applyFill="1" applyBorder="1"/>
    <xf numFmtId="0" fontId="32" fillId="27" borderId="0" xfId="0" applyFont="1" applyFill="1"/>
    <xf numFmtId="0" fontId="0" fillId="6" borderId="53" xfId="0" applyFill="1" applyBorder="1" applyAlignment="1">
      <alignment horizontal="center"/>
    </xf>
    <xf numFmtId="0" fontId="14" fillId="6" borderId="53" xfId="0" applyFont="1" applyFill="1" applyBorder="1" applyAlignment="1">
      <alignment horizontal="center" vertical="center"/>
    </xf>
    <xf numFmtId="0" fontId="25" fillId="22" borderId="53" xfId="0" applyFont="1" applyFill="1" applyBorder="1" applyAlignment="1">
      <alignment horizontal="center"/>
    </xf>
    <xf numFmtId="0" fontId="25" fillId="22" borderId="53" xfId="0" applyFont="1" applyFill="1" applyBorder="1" applyAlignment="1">
      <alignment horizontal="center" vertical="center"/>
    </xf>
    <xf numFmtId="1" fontId="3" fillId="25" borderId="60" xfId="0" applyNumberFormat="1" applyFont="1" applyFill="1" applyBorder="1" applyAlignment="1">
      <alignment horizontal="center" vertical="center"/>
    </xf>
    <xf numFmtId="1" fontId="3" fillId="25" borderId="61" xfId="0" applyNumberFormat="1" applyFont="1" applyFill="1" applyBorder="1" applyAlignment="1">
      <alignment horizontal="center" vertical="center"/>
    </xf>
    <xf numFmtId="1" fontId="3" fillId="25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0" fillId="6" borderId="36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21" borderId="36" xfId="0" applyFill="1" applyBorder="1" applyAlignment="1">
      <alignment horizontal="center" vertical="center"/>
    </xf>
    <xf numFmtId="0" fontId="0" fillId="21" borderId="39" xfId="0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16" borderId="36" xfId="0" applyFill="1" applyBorder="1" applyAlignment="1">
      <alignment horizontal="center" vertical="center"/>
    </xf>
    <xf numFmtId="0" fontId="0" fillId="16" borderId="39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3" fillId="25" borderId="55" xfId="0" applyFont="1" applyFill="1" applyBorder="1" applyAlignment="1">
      <alignment horizontal="center"/>
    </xf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0" fillId="15" borderId="36" xfId="0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0" fillId="14" borderId="39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3" borderId="36" xfId="0" applyFill="1" applyBorder="1" applyAlignment="1">
      <alignment horizontal="center" vertical="center"/>
    </xf>
    <xf numFmtId="0" fontId="0" fillId="13" borderId="39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49" xfId="0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29" borderId="1" xfId="0" applyFont="1" applyFill="1" applyBorder="1" applyAlignment="1">
      <alignment horizontal="center"/>
    </xf>
    <xf numFmtId="0" fontId="3" fillId="29" borderId="2" xfId="0" applyFont="1" applyFill="1" applyBorder="1" applyAlignment="1">
      <alignment horizontal="center"/>
    </xf>
    <xf numFmtId="0" fontId="2" fillId="29" borderId="28" xfId="0" applyFont="1" applyFill="1" applyBorder="1"/>
    <xf numFmtId="0" fontId="2" fillId="29" borderId="29" xfId="0" applyFont="1" applyFill="1" applyBorder="1"/>
    <xf numFmtId="0" fontId="2" fillId="29" borderId="30" xfId="0" applyFont="1" applyFill="1" applyBorder="1"/>
    <xf numFmtId="0" fontId="8" fillId="30" borderId="32" xfId="0" applyFont="1" applyFill="1" applyBorder="1" applyAlignment="1">
      <alignment horizontal="center" vertical="center"/>
    </xf>
    <xf numFmtId="0" fontId="8" fillId="30" borderId="33" xfId="0" applyFont="1" applyFill="1" applyBorder="1" applyAlignment="1">
      <alignment horizontal="center" vertical="center"/>
    </xf>
    <xf numFmtId="0" fontId="8" fillId="30" borderId="34" xfId="0" applyFont="1" applyFill="1" applyBorder="1" applyAlignment="1">
      <alignment horizontal="center" vertical="center"/>
    </xf>
    <xf numFmtId="0" fontId="4" fillId="29" borderId="11" xfId="0" applyFont="1" applyFill="1" applyBorder="1" applyAlignment="1">
      <alignment horizontal="center" vertical="center"/>
    </xf>
    <xf numFmtId="0" fontId="4" fillId="29" borderId="12" xfId="0" applyFont="1" applyFill="1" applyBorder="1" applyAlignment="1">
      <alignment horizontal="center" vertical="center"/>
    </xf>
    <xf numFmtId="0" fontId="4" fillId="29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22" borderId="6" xfId="0" applyFont="1" applyFill="1" applyBorder="1" applyAlignment="1">
      <alignment horizontal="center" vertical="center"/>
    </xf>
    <xf numFmtId="0" fontId="25" fillId="22" borderId="60" xfId="0" applyFont="1" applyFill="1" applyBorder="1" applyAlignment="1">
      <alignment horizontal="center" vertical="center"/>
    </xf>
    <xf numFmtId="0" fontId="29" fillId="28" borderId="68" xfId="0" applyFont="1" applyFill="1" applyBorder="1" applyAlignment="1">
      <alignment horizontal="center"/>
    </xf>
    <xf numFmtId="0" fontId="29" fillId="28" borderId="69" xfId="0" applyFont="1" applyFill="1" applyBorder="1" applyAlignment="1">
      <alignment horizontal="center"/>
    </xf>
    <xf numFmtId="0" fontId="4" fillId="28" borderId="71" xfId="0" applyFont="1" applyFill="1" applyBorder="1" applyAlignment="1">
      <alignment horizontal="center" vertical="center"/>
    </xf>
    <xf numFmtId="0" fontId="4" fillId="28" borderId="73" xfId="0" applyFont="1" applyFill="1" applyBorder="1" applyAlignment="1">
      <alignment horizontal="center" vertical="center"/>
    </xf>
    <xf numFmtId="0" fontId="4" fillId="28" borderId="76" xfId="0" applyFont="1" applyFill="1" applyBorder="1" applyAlignment="1">
      <alignment horizontal="center" vertical="center"/>
    </xf>
    <xf numFmtId="0" fontId="4" fillId="28" borderId="72" xfId="0" applyFont="1" applyFill="1" applyBorder="1" applyAlignment="1">
      <alignment horizontal="center" vertical="center"/>
    </xf>
    <xf numFmtId="0" fontId="4" fillId="28" borderId="74" xfId="0" applyFont="1" applyFill="1" applyBorder="1" applyAlignment="1">
      <alignment horizontal="center" vertical="center"/>
    </xf>
    <xf numFmtId="0" fontId="4" fillId="28" borderId="79" xfId="0" applyFont="1" applyFill="1" applyBorder="1" applyAlignment="1">
      <alignment horizontal="center" vertical="center"/>
    </xf>
    <xf numFmtId="0" fontId="28" fillId="22" borderId="17" xfId="0" applyFont="1" applyFill="1" applyBorder="1" applyAlignment="1">
      <alignment horizontal="center" vertical="center"/>
    </xf>
    <xf numFmtId="0" fontId="28" fillId="22" borderId="18" xfId="0" applyFont="1" applyFill="1" applyBorder="1" applyAlignment="1">
      <alignment horizontal="center" vertical="center"/>
    </xf>
    <xf numFmtId="0" fontId="28" fillId="22" borderId="19" xfId="0" applyFont="1" applyFill="1" applyBorder="1" applyAlignment="1">
      <alignment horizontal="center" vertical="center"/>
    </xf>
    <xf numFmtId="0" fontId="28" fillId="22" borderId="23" xfId="0" applyFont="1" applyFill="1" applyBorder="1" applyAlignment="1">
      <alignment horizontal="center" vertical="center"/>
    </xf>
    <xf numFmtId="0" fontId="28" fillId="22" borderId="0" xfId="0" applyFont="1" applyFill="1" applyBorder="1" applyAlignment="1">
      <alignment horizontal="center" vertical="center"/>
    </xf>
    <xf numFmtId="0" fontId="28" fillId="22" borderId="24" xfId="0" applyFont="1" applyFill="1" applyBorder="1" applyAlignment="1">
      <alignment horizontal="center" vertical="center"/>
    </xf>
    <xf numFmtId="0" fontId="28" fillId="22" borderId="25" xfId="0" applyFont="1" applyFill="1" applyBorder="1" applyAlignment="1">
      <alignment horizontal="center" vertical="center"/>
    </xf>
    <xf numFmtId="0" fontId="28" fillId="22" borderId="26" xfId="0" applyFont="1" applyFill="1" applyBorder="1" applyAlignment="1">
      <alignment horizontal="center" vertical="center"/>
    </xf>
    <xf numFmtId="0" fontId="28" fillId="22" borderId="27" xfId="0" applyFont="1" applyFill="1" applyBorder="1" applyAlignment="1">
      <alignment horizontal="center" vertical="center"/>
    </xf>
    <xf numFmtId="0" fontId="25" fillId="22" borderId="60" xfId="0" applyFont="1" applyFill="1" applyBorder="1" applyAlignment="1">
      <alignment horizontal="center"/>
    </xf>
    <xf numFmtId="0" fontId="13" fillId="22" borderId="6" xfId="0" applyFont="1" applyFill="1" applyBorder="1" applyAlignment="1">
      <alignment horizontal="center"/>
    </xf>
    <xf numFmtId="0" fontId="28" fillId="22" borderId="17" xfId="0" applyFont="1" applyFill="1" applyBorder="1" applyAlignment="1">
      <alignment horizontal="center"/>
    </xf>
    <xf numFmtId="0" fontId="28" fillId="22" borderId="18" xfId="0" applyFont="1" applyFill="1" applyBorder="1" applyAlignment="1">
      <alignment horizontal="center"/>
    </xf>
    <xf numFmtId="0" fontId="28" fillId="22" borderId="19" xfId="0" applyFont="1" applyFill="1" applyBorder="1" applyAlignment="1">
      <alignment horizontal="center"/>
    </xf>
    <xf numFmtId="0" fontId="28" fillId="22" borderId="23" xfId="0" applyFont="1" applyFill="1" applyBorder="1" applyAlignment="1">
      <alignment horizontal="center"/>
    </xf>
    <xf numFmtId="0" fontId="28" fillId="22" borderId="0" xfId="0" applyFont="1" applyFill="1" applyBorder="1" applyAlignment="1">
      <alignment horizontal="center"/>
    </xf>
    <xf numFmtId="0" fontId="28" fillId="22" borderId="24" xfId="0" applyFont="1" applyFill="1" applyBorder="1" applyAlignment="1">
      <alignment horizontal="center"/>
    </xf>
    <xf numFmtId="0" fontId="28" fillId="22" borderId="25" xfId="0" applyFont="1" applyFill="1" applyBorder="1" applyAlignment="1">
      <alignment horizontal="center"/>
    </xf>
    <xf numFmtId="0" fontId="28" fillId="22" borderId="26" xfId="0" applyFont="1" applyFill="1" applyBorder="1" applyAlignment="1">
      <alignment horizontal="center"/>
    </xf>
    <xf numFmtId="0" fontId="28" fillId="22" borderId="27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</cellXfs>
  <cellStyles count="2">
    <cellStyle name="Ezres" xfId="1" builtinId="3"/>
    <cellStyle name="Normá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J35"/>
  <sheetViews>
    <sheetView tabSelected="1" workbookViewId="0">
      <selection activeCell="E12" sqref="E12"/>
    </sheetView>
  </sheetViews>
  <sheetFormatPr defaultRowHeight="12.75" x14ac:dyDescent="0.2"/>
  <cols>
    <col min="1" max="1" width="12.28515625" bestFit="1" customWidth="1"/>
    <col min="2" max="2" width="60.42578125" customWidth="1"/>
    <col min="3" max="3" width="12.28515625" customWidth="1"/>
    <col min="5" max="5" width="35.7109375" customWidth="1"/>
    <col min="7" max="7" width="38.5703125" customWidth="1"/>
    <col min="8" max="8" width="9.140625" style="61"/>
    <col min="10" max="10" width="14.28515625" style="53" bestFit="1" customWidth="1"/>
  </cols>
  <sheetData>
    <row r="1" spans="1:8" ht="20.25" thickTop="1" thickBot="1" x14ac:dyDescent="0.25">
      <c r="A1" s="342" t="s">
        <v>32</v>
      </c>
      <c r="B1" s="342"/>
      <c r="C1" s="342"/>
      <c r="D1" s="342"/>
      <c r="E1" s="82"/>
    </row>
    <row r="2" spans="1:8" ht="15.75" customHeight="1" thickTop="1" thickBot="1" x14ac:dyDescent="0.35">
      <c r="A2" s="262" t="s">
        <v>45</v>
      </c>
      <c r="B2" s="262" t="s">
        <v>29</v>
      </c>
      <c r="C2" s="341" t="s">
        <v>44</v>
      </c>
      <c r="D2" s="341"/>
      <c r="E2" s="83"/>
    </row>
    <row r="3" spans="1:8" ht="18.75" customHeight="1" thickTop="1" thickBot="1" x14ac:dyDescent="0.35">
      <c r="A3" s="263" t="s">
        <v>13</v>
      </c>
      <c r="B3" s="264" t="str">
        <f>'Input adatok'!AI3</f>
        <v>Refi SC</v>
      </c>
      <c r="C3" s="265">
        <f>'Input adatok'!AJ3</f>
        <v>66.000197999999997</v>
      </c>
      <c r="D3" s="266" t="s">
        <v>46</v>
      </c>
      <c r="E3" s="84"/>
    </row>
    <row r="4" spans="1:8" ht="20.25" thickTop="1" thickBot="1" x14ac:dyDescent="0.35">
      <c r="A4" s="263" t="s">
        <v>14</v>
      </c>
      <c r="B4" s="264" t="str">
        <f>'Input adatok'!AI4</f>
        <v>Piremon SE</v>
      </c>
      <c r="C4" s="265">
        <f>'Input adatok'!AJ4</f>
        <v>59.000190000000003</v>
      </c>
      <c r="D4" s="266" t="s">
        <v>46</v>
      </c>
      <c r="E4" s="84"/>
    </row>
    <row r="5" spans="1:8" ht="20.25" thickTop="1" thickBot="1" x14ac:dyDescent="0.35">
      <c r="A5" s="263" t="s">
        <v>15</v>
      </c>
      <c r="B5" s="264" t="str">
        <f>'Input adatok'!AI5</f>
        <v>Nyh. Sakkiskola SE</v>
      </c>
      <c r="C5" s="265">
        <f>'Input adatok'!AJ5</f>
        <v>54.000183999999997</v>
      </c>
      <c r="D5" s="266" t="s">
        <v>46</v>
      </c>
      <c r="E5" s="84"/>
    </row>
    <row r="6" spans="1:8" ht="20.25" thickTop="1" thickBot="1" x14ac:dyDescent="0.35">
      <c r="A6" s="263" t="s">
        <v>17</v>
      </c>
      <c r="B6" s="264" t="str">
        <f>'Input adatok'!AI6</f>
        <v>Fetivíz SE</v>
      </c>
      <c r="C6" s="265">
        <f>'Input adatok'!AJ6</f>
        <v>53.000191999999998</v>
      </c>
      <c r="D6" s="266" t="s">
        <v>46</v>
      </c>
      <c r="E6" s="84"/>
    </row>
    <row r="7" spans="1:8" ht="20.25" thickTop="1" thickBot="1" x14ac:dyDescent="0.35">
      <c r="A7" s="263" t="s">
        <v>18</v>
      </c>
      <c r="B7" s="264" t="str">
        <f>'Input adatok'!AI7</f>
        <v>Dávid SC</v>
      </c>
      <c r="C7" s="265">
        <f>'Input adatok'!AJ7</f>
        <v>47.500194</v>
      </c>
      <c r="D7" s="266" t="s">
        <v>46</v>
      </c>
      <c r="E7" s="84"/>
    </row>
    <row r="8" spans="1:8" ht="20.25" thickTop="1" thickBot="1" x14ac:dyDescent="0.35">
      <c r="A8" s="263" t="s">
        <v>21</v>
      </c>
      <c r="B8" s="264" t="str">
        <f>'Input adatok'!AI8</f>
        <v>Fehérgyarmat SE</v>
      </c>
      <c r="C8" s="265">
        <f>'Input adatok'!AJ8</f>
        <v>44.500196000000003</v>
      </c>
      <c r="D8" s="266" t="s">
        <v>46</v>
      </c>
      <c r="E8" s="84"/>
    </row>
    <row r="9" spans="1:8" ht="20.25" thickTop="1" thickBot="1" x14ac:dyDescent="0.35">
      <c r="A9" s="263" t="s">
        <v>22</v>
      </c>
      <c r="B9" s="264" t="str">
        <f>'Input adatok'!AI9</f>
        <v>II. Rákóczi SE Vaja</v>
      </c>
      <c r="C9" s="265">
        <f>'Input adatok'!AJ9</f>
        <v>39.000185999999999</v>
      </c>
      <c r="D9" s="266" t="s">
        <v>46</v>
      </c>
      <c r="E9" s="84"/>
      <c r="H9"/>
    </row>
    <row r="10" spans="1:8" ht="20.25" thickTop="1" thickBot="1" x14ac:dyDescent="0.35">
      <c r="A10" s="263" t="s">
        <v>25</v>
      </c>
      <c r="B10" s="264" t="str">
        <f>'Input adatok'!AI10</f>
        <v>Nyírbátor SE</v>
      </c>
      <c r="C10" s="265">
        <f>'Input adatok'!AJ10</f>
        <v>30.0002</v>
      </c>
      <c r="D10" s="266" t="s">
        <v>46</v>
      </c>
      <c r="E10" s="84"/>
      <c r="H10"/>
    </row>
    <row r="11" spans="1:8" ht="20.25" thickTop="1" thickBot="1" x14ac:dyDescent="0.35">
      <c r="A11" s="263" t="s">
        <v>26</v>
      </c>
      <c r="B11" s="264" t="str">
        <f>'Input adatok'!AI11</f>
        <v>Balkány SE</v>
      </c>
      <c r="C11" s="265">
        <f>'Input adatok'!AJ11</f>
        <v>29.500188000000001</v>
      </c>
      <c r="D11" s="266" t="s">
        <v>46</v>
      </c>
      <c r="E11" s="84"/>
      <c r="H11"/>
    </row>
    <row r="12" spans="1:8" ht="20.25" thickTop="1" thickBot="1" x14ac:dyDescent="0.35">
      <c r="A12" s="263" t="s">
        <v>33</v>
      </c>
      <c r="B12" s="264" t="str">
        <f>'Input adatok'!AI12</f>
        <v>Nagyhalászi SE</v>
      </c>
      <c r="C12" s="265">
        <f>'Input adatok'!AJ12</f>
        <v>27.500181999999999</v>
      </c>
      <c r="D12" s="266" t="s">
        <v>46</v>
      </c>
      <c r="E12" s="84"/>
      <c r="H12"/>
    </row>
    <row r="13" spans="1:8" ht="20.25" hidden="1" thickTop="1" thickBot="1" x14ac:dyDescent="0.35">
      <c r="A13" s="263" t="s">
        <v>34</v>
      </c>
      <c r="B13" s="264">
        <f>'Input adatok'!AI13</f>
        <v>0</v>
      </c>
      <c r="C13" s="265">
        <f>'Input adatok'!AJ13</f>
        <v>1.8000000000000007E-4</v>
      </c>
      <c r="D13" s="266" t="s">
        <v>46</v>
      </c>
      <c r="E13" s="84"/>
      <c r="H13"/>
    </row>
    <row r="14" spans="1:8" ht="20.25" hidden="1" thickTop="1" thickBot="1" x14ac:dyDescent="0.35">
      <c r="A14" s="187" t="s">
        <v>35</v>
      </c>
      <c r="B14" s="188">
        <f>'Input adatok'!AI14</f>
        <v>0</v>
      </c>
      <c r="C14" s="200">
        <f>'Input adatok'!AJ14</f>
        <v>1.7800000000000007E-4</v>
      </c>
      <c r="D14" s="189" t="s">
        <v>46</v>
      </c>
      <c r="E14" s="84"/>
      <c r="H14"/>
    </row>
    <row r="15" spans="1:8" ht="20.25" hidden="1" thickTop="1" thickBot="1" x14ac:dyDescent="0.35">
      <c r="A15" s="187" t="s">
        <v>36</v>
      </c>
      <c r="B15" s="188" t="str">
        <f>'Input adatok'!AI15</f>
        <v>13cs</v>
      </c>
      <c r="C15" s="200">
        <f>'Input adatok'!AJ15</f>
        <v>1.7600000000000008E-4</v>
      </c>
      <c r="D15" s="189" t="s">
        <v>46</v>
      </c>
      <c r="E15" s="84"/>
      <c r="H15"/>
    </row>
    <row r="16" spans="1:8" ht="20.25" hidden="1" thickTop="1" thickBot="1" x14ac:dyDescent="0.35">
      <c r="A16" s="187" t="s">
        <v>37</v>
      </c>
      <c r="B16" s="188" t="str">
        <f>'Input adatok'!AI16</f>
        <v>14cs</v>
      </c>
      <c r="C16" s="200">
        <f>'Input adatok'!AJ16</f>
        <v>1.7400000000000008E-4</v>
      </c>
      <c r="D16" s="189" t="s">
        <v>46</v>
      </c>
      <c r="E16" s="84"/>
      <c r="H16"/>
    </row>
    <row r="17" spans="1:8" ht="20.25" hidden="1" thickTop="1" thickBot="1" x14ac:dyDescent="0.35">
      <c r="A17" s="187" t="s">
        <v>38</v>
      </c>
      <c r="B17" s="188" t="str">
        <f>'Input adatok'!AI17</f>
        <v>15cs</v>
      </c>
      <c r="C17" s="200">
        <f>'Input adatok'!AJ17</f>
        <v>1.7200000000000009E-4</v>
      </c>
      <c r="D17" s="189" t="s">
        <v>46</v>
      </c>
      <c r="E17" s="84"/>
      <c r="H17"/>
    </row>
    <row r="18" spans="1:8" ht="20.25" hidden="1" thickTop="1" thickBot="1" x14ac:dyDescent="0.35">
      <c r="A18" s="187" t="s">
        <v>39</v>
      </c>
      <c r="B18" s="188" t="str">
        <f>'Input adatok'!AI18</f>
        <v>16cs</v>
      </c>
      <c r="C18" s="200">
        <f>'Input adatok'!AJ18</f>
        <v>1.7000000000000009E-4</v>
      </c>
      <c r="D18" s="189" t="s">
        <v>46</v>
      </c>
      <c r="E18" s="84"/>
      <c r="H18"/>
    </row>
    <row r="19" spans="1:8" ht="20.25" hidden="1" thickTop="1" thickBot="1" x14ac:dyDescent="0.35">
      <c r="A19" s="187" t="s">
        <v>40</v>
      </c>
      <c r="B19" s="188" t="str">
        <f>'Input adatok'!AI19</f>
        <v>17cs</v>
      </c>
      <c r="C19" s="200">
        <f>'Input adatok'!AJ19</f>
        <v>1.680000000000001E-4</v>
      </c>
      <c r="D19" s="189" t="s">
        <v>46</v>
      </c>
      <c r="E19" s="84"/>
      <c r="H19"/>
    </row>
    <row r="20" spans="1:8" ht="20.25" hidden="1" thickTop="1" thickBot="1" x14ac:dyDescent="0.35">
      <c r="A20" s="190" t="s">
        <v>41</v>
      </c>
      <c r="B20" s="191" t="str">
        <f>'Input adatok'!AI20</f>
        <v>18cs</v>
      </c>
      <c r="C20" s="201">
        <f>'Input adatok'!AJ20</f>
        <v>1.660000000000001E-4</v>
      </c>
      <c r="D20" s="192" t="s">
        <v>46</v>
      </c>
      <c r="E20" s="84"/>
      <c r="H20"/>
    </row>
    <row r="21" spans="1:8" ht="20.25" hidden="1" thickTop="1" thickBot="1" x14ac:dyDescent="0.35">
      <c r="A21" s="190" t="s">
        <v>42</v>
      </c>
      <c r="B21" s="191" t="str">
        <f>'Input adatok'!AI21</f>
        <v>19cs</v>
      </c>
      <c r="C21" s="201">
        <f>'Input adatok'!AJ21</f>
        <v>1.6400000000000011E-4</v>
      </c>
      <c r="D21" s="192" t="s">
        <v>46</v>
      </c>
      <c r="E21" s="84"/>
      <c r="H21"/>
    </row>
    <row r="22" spans="1:8" ht="20.25" hidden="1" thickTop="1" thickBot="1" x14ac:dyDescent="0.35">
      <c r="A22" s="190" t="s">
        <v>43</v>
      </c>
      <c r="B22" s="191" t="str">
        <f>'Input adatok'!AI22</f>
        <v>20cs</v>
      </c>
      <c r="C22" s="201">
        <f>'Input adatok'!AJ22</f>
        <v>1.6200000000000012E-4</v>
      </c>
      <c r="D22" s="192" t="s">
        <v>46</v>
      </c>
      <c r="E22" s="84"/>
      <c r="H22"/>
    </row>
    <row r="23" spans="1:8" ht="20.25" hidden="1" thickTop="1" thickBot="1" x14ac:dyDescent="0.25">
      <c r="A23" s="340" t="s">
        <v>63</v>
      </c>
      <c r="B23" s="340"/>
      <c r="C23" s="340"/>
      <c r="D23" s="340"/>
      <c r="E23" s="340"/>
      <c r="H23"/>
    </row>
    <row r="24" spans="1:8" ht="14.25" hidden="1" thickTop="1" thickBot="1" x14ac:dyDescent="0.25">
      <c r="A24" s="182"/>
      <c r="B24" s="183" t="s">
        <v>74</v>
      </c>
      <c r="C24" s="339" t="s">
        <v>59</v>
      </c>
      <c r="D24" s="339"/>
      <c r="E24" s="183" t="s">
        <v>29</v>
      </c>
      <c r="H24"/>
    </row>
    <row r="25" spans="1:8" ht="14.25" hidden="1" thickTop="1" thickBot="1" x14ac:dyDescent="0.25">
      <c r="A25" s="184" t="s">
        <v>62</v>
      </c>
      <c r="B25" s="183" t="b">
        <f>'Input adatok'!AY25</f>
        <v>0</v>
      </c>
      <c r="C25" s="185">
        <f>'Input adatok'!AZ25</f>
        <v>8.0066000198000005</v>
      </c>
      <c r="D25" s="182" t="s">
        <v>46</v>
      </c>
      <c r="E25" s="183" t="str">
        <f>'Input adatok'!BA25</f>
        <v>Refi SC</v>
      </c>
      <c r="H25"/>
    </row>
    <row r="26" spans="1:8" ht="14.25" hidden="1" thickTop="1" thickBot="1" x14ac:dyDescent="0.25">
      <c r="A26" s="184" t="s">
        <v>55</v>
      </c>
      <c r="B26" s="183" t="b">
        <f>'Input adatok'!AY45</f>
        <v>0</v>
      </c>
      <c r="C26" s="185">
        <f>'Input adatok'!AZ45</f>
        <v>6.5066000197999996</v>
      </c>
      <c r="D26" s="182" t="s">
        <v>46</v>
      </c>
      <c r="E26" s="183" t="str">
        <f>'Input adatok'!BA45</f>
        <v>Refi SC</v>
      </c>
    </row>
    <row r="27" spans="1:8" ht="14.25" hidden="1" thickTop="1" thickBot="1" x14ac:dyDescent="0.25">
      <c r="A27" s="184" t="s">
        <v>4</v>
      </c>
      <c r="B27" s="183" t="b">
        <f>'Input adatok'!AY65</f>
        <v>0</v>
      </c>
      <c r="C27" s="185">
        <f>'Input adatok'!AZ65</f>
        <v>8.0066000198000005</v>
      </c>
      <c r="D27" s="182" t="s">
        <v>46</v>
      </c>
      <c r="E27" s="183" t="str">
        <f>'Input adatok'!BA65</f>
        <v>Refi SC</v>
      </c>
    </row>
    <row r="28" spans="1:8" ht="14.25" hidden="1" thickTop="1" thickBot="1" x14ac:dyDescent="0.25">
      <c r="A28" s="184" t="s">
        <v>56</v>
      </c>
      <c r="B28" s="183" t="b">
        <f>'Input adatok'!AY85</f>
        <v>0</v>
      </c>
      <c r="C28" s="185">
        <f>'Input adatok'!AZ85</f>
        <v>8.0066000198000005</v>
      </c>
      <c r="D28" s="182" t="s">
        <v>46</v>
      </c>
      <c r="E28" s="183" t="str">
        <f>'Input adatok'!BA85</f>
        <v>Refi SC</v>
      </c>
    </row>
    <row r="29" spans="1:8" ht="14.25" hidden="1" thickTop="1" thickBot="1" x14ac:dyDescent="0.25">
      <c r="A29" s="184" t="s">
        <v>57</v>
      </c>
      <c r="B29" s="183" t="b">
        <f>'Input adatok'!AY105</f>
        <v>0</v>
      </c>
      <c r="C29" s="186">
        <f>'Input adatok'!AZ105</f>
        <v>7.0066000197999996</v>
      </c>
      <c r="D29" s="182" t="s">
        <v>46</v>
      </c>
      <c r="E29" s="183" t="str">
        <f>'Input adatok'!BA105</f>
        <v>Refi SC</v>
      </c>
    </row>
    <row r="30" spans="1:8" ht="14.25" hidden="1" thickTop="1" thickBot="1" x14ac:dyDescent="0.25">
      <c r="A30" s="184" t="s">
        <v>58</v>
      </c>
      <c r="B30" s="183" t="b">
        <f>'Input adatok'!AY125</f>
        <v>0</v>
      </c>
      <c r="C30" s="186">
        <f>'Input adatok'!AZ125</f>
        <v>7.0044500196000001</v>
      </c>
      <c r="D30" s="182" t="s">
        <v>46</v>
      </c>
      <c r="E30" s="183" t="str">
        <f>'Input adatok'!BA125</f>
        <v>Fehérgyarmat SE</v>
      </c>
    </row>
    <row r="31" spans="1:8" ht="14.25" hidden="1" thickTop="1" thickBot="1" x14ac:dyDescent="0.25">
      <c r="A31" s="184" t="s">
        <v>174</v>
      </c>
      <c r="B31" s="202" t="b">
        <f>'Input adatok'!AY145</f>
        <v>0</v>
      </c>
      <c r="C31" s="186">
        <f>'Input adatok'!AZ145</f>
        <v>7.0054000183999996</v>
      </c>
      <c r="D31" s="182" t="s">
        <v>46</v>
      </c>
      <c r="E31" s="202" t="str">
        <f>'Input adatok'!BA145</f>
        <v>Nyh. Sakkiskola SE</v>
      </c>
    </row>
    <row r="32" spans="1:8" ht="14.25" hidden="1" thickTop="1" thickBot="1" x14ac:dyDescent="0.25">
      <c r="A32" s="184" t="s">
        <v>175</v>
      </c>
      <c r="B32" s="202" t="b">
        <f>'Input adatok'!AY165</f>
        <v>0</v>
      </c>
      <c r="C32" s="186">
        <f>'Input adatok'!AZ165</f>
        <v>7.5053000191999999</v>
      </c>
      <c r="D32" s="182" t="s">
        <v>46</v>
      </c>
      <c r="E32" s="202" t="str">
        <f>'Input adatok'!BA165</f>
        <v>Fetivíz SE</v>
      </c>
    </row>
    <row r="33" spans="1:5" ht="14.25" hidden="1" thickTop="1" thickBot="1" x14ac:dyDescent="0.25">
      <c r="A33" s="184" t="s">
        <v>176</v>
      </c>
      <c r="B33" s="202" t="b">
        <f>'Input adatok'!AY185</f>
        <v>0</v>
      </c>
      <c r="C33" s="186">
        <f>'Input adatok'!AZ185</f>
        <v>7.0059000190000003</v>
      </c>
      <c r="D33" s="182" t="s">
        <v>46</v>
      </c>
      <c r="E33" s="202" t="str">
        <f>'Input adatok'!BA185</f>
        <v>Piremon SE</v>
      </c>
    </row>
    <row r="34" spans="1:5" ht="14.25" hidden="1" thickTop="1" thickBot="1" x14ac:dyDescent="0.25">
      <c r="A34" s="184" t="s">
        <v>177</v>
      </c>
      <c r="B34" s="202" t="b">
        <f>'Input adatok'!AY205</f>
        <v>0</v>
      </c>
      <c r="C34" s="186">
        <f>'Input adatok'!AZ205</f>
        <v>8.0047500193999994</v>
      </c>
      <c r="D34" s="182" t="s">
        <v>46</v>
      </c>
      <c r="E34" s="202" t="str">
        <f>'Input adatok'!BA205</f>
        <v>Dávid SC</v>
      </c>
    </row>
    <row r="35" spans="1:5" ht="13.5" thickTop="1" x14ac:dyDescent="0.2"/>
  </sheetData>
  <sheetProtection password="CC53" sheet="1" objects="1" scenarios="1"/>
  <mergeCells count="4">
    <mergeCell ref="C24:D24"/>
    <mergeCell ref="A23:E23"/>
    <mergeCell ref="C2:D2"/>
    <mergeCell ref="A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303"/>
  <sheetViews>
    <sheetView topLeftCell="F58" workbookViewId="0">
      <selection activeCell="N18" sqref="N18"/>
    </sheetView>
  </sheetViews>
  <sheetFormatPr defaultRowHeight="12.75" x14ac:dyDescent="0.2"/>
  <cols>
    <col min="1" max="2" width="9.140625" hidden="1" customWidth="1"/>
    <col min="3" max="3" width="16.42578125" style="31" hidden="1" customWidth="1"/>
    <col min="4" max="5" width="9.140625" hidden="1" customWidth="1"/>
    <col min="7" max="7" width="9" customWidth="1"/>
    <col min="8" max="8" width="28.7109375" customWidth="1"/>
    <col min="13" max="13" width="8.42578125" customWidth="1"/>
    <col min="14" max="14" width="33.28515625" customWidth="1"/>
    <col min="15" max="15" width="2.7109375" customWidth="1"/>
  </cols>
  <sheetData>
    <row r="1" spans="1:21" ht="12.75" customHeight="1" x14ac:dyDescent="0.2">
      <c r="F1" s="280"/>
      <c r="G1" s="280"/>
      <c r="H1" s="280"/>
      <c r="I1" s="429" t="s">
        <v>23</v>
      </c>
      <c r="J1" s="430"/>
      <c r="K1" s="431"/>
      <c r="L1" s="280"/>
      <c r="M1" s="280"/>
      <c r="N1" s="280"/>
    </row>
    <row r="2" spans="1:21" ht="12.75" customHeight="1" x14ac:dyDescent="0.25">
      <c r="F2" s="280"/>
      <c r="G2" s="280"/>
      <c r="H2" s="280"/>
      <c r="I2" s="432"/>
      <c r="J2" s="433"/>
      <c r="K2" s="434"/>
      <c r="L2" s="280"/>
      <c r="M2" s="280"/>
      <c r="N2" s="281"/>
    </row>
    <row r="3" spans="1:21" ht="16.5" customHeight="1" thickBot="1" x14ac:dyDescent="0.3">
      <c r="F3" s="280"/>
      <c r="G3" s="280"/>
      <c r="H3" s="280"/>
      <c r="I3" s="435"/>
      <c r="J3" s="436"/>
      <c r="K3" s="437"/>
      <c r="L3" s="280"/>
      <c r="M3" s="280"/>
      <c r="N3" s="281">
        <v>41665</v>
      </c>
    </row>
    <row r="4" spans="1:21" ht="13.5" thickBot="1" x14ac:dyDescent="0.25">
      <c r="F4" s="280"/>
      <c r="G4" s="280"/>
      <c r="H4" s="280"/>
      <c r="I4" s="282"/>
      <c r="J4" s="282"/>
      <c r="K4" s="282"/>
      <c r="L4" s="280"/>
      <c r="M4" s="280"/>
      <c r="N4" s="280"/>
    </row>
    <row r="5" spans="1:21" ht="16.5" thickTop="1" thickBot="1" x14ac:dyDescent="0.25">
      <c r="F5" s="280"/>
      <c r="G5" s="280"/>
      <c r="H5" s="280"/>
      <c r="I5" s="420" t="s">
        <v>8</v>
      </c>
      <c r="J5" s="420"/>
      <c r="K5" s="420"/>
      <c r="L5" s="280"/>
      <c r="M5" s="280"/>
      <c r="N5" s="280"/>
    </row>
    <row r="6" spans="1:21" ht="16.5" customHeight="1" thickTop="1" thickBot="1" x14ac:dyDescent="0.35">
      <c r="A6" s="383" t="str">
        <f>'Input adatok'!A3</f>
        <v>Csapat Neve:</v>
      </c>
      <c r="B6" s="384"/>
      <c r="C6" s="45" t="str">
        <f>'Input adatok'!$C$3</f>
        <v>Nyírbátor SE</v>
      </c>
      <c r="F6" s="421" t="s">
        <v>0</v>
      </c>
      <c r="G6" s="422"/>
      <c r="H6" s="283" t="str">
        <f t="shared" ref="H6:H7" si="0">IF($F$7=1,C6,IF($F$7=2,C21,IF($F$7=3,C36,IF($F$7=4,C51,IF($F$7=5,C66,IF($F$7=6,C81,IF($F$7=7,C96,IF($F$7=8,C111,IF($F$7=9,C126,IF($F$7=10,C141,IF($F$7=11,C156,IF($F$7=12,C171,IF($F$7=13,C186,IF($F$7=14,C201,IF($F$7=15,C216,IF($F$7=16,C231,IF($F$7=17,C246,IF($F$7=18,C261,IF($F$7=19,C276,IF($F$7=20,C291))))))))))))))))))))</f>
        <v>Nagyhalászi SE</v>
      </c>
      <c r="I6" s="419" t="str">
        <f>$I$1</f>
        <v>6. forduló</v>
      </c>
      <c r="J6" s="419"/>
      <c r="K6" s="419"/>
      <c r="L6" s="421" t="s">
        <v>0</v>
      </c>
      <c r="M6" s="422"/>
      <c r="N6" s="283" t="str">
        <f>IF($L$7=1,C6,IF($L$7=2,C21,IF($L$7=3,C36,IF($L$7=4,C51,IF($L$7=5,C66,IF($L$7=6,C81,IF($L$7=7,C96,IF($L$7=8,C111,IF($L$7=9,C126,IF($L$7=10,C141,IF($L$7=11,C156,IF($L$7=12,C171,IF($L$7=13,C186,IF($L$7=14,C201,IF($L$7=15,C216,IF($L$7=16,C231,IF($L$7=17,C246,IF($L$7=18,C261,IF($L$7=19,C276,IF($L$7=20,C291))))))))))))))))))))</f>
        <v>II. Rákóczi SE Vaja</v>
      </c>
      <c r="P6" s="246"/>
      <c r="R6" s="17"/>
    </row>
    <row r="7" spans="1:21" ht="13.5" customHeight="1" thickBot="1" x14ac:dyDescent="0.25">
      <c r="A7" s="380">
        <v>1</v>
      </c>
      <c r="B7" s="24"/>
      <c r="C7" s="26" t="str">
        <f>'Input adatok'!M4</f>
        <v>Játékos Neve:</v>
      </c>
      <c r="F7" s="423">
        <v>10</v>
      </c>
      <c r="G7" s="284"/>
      <c r="H7" s="285" t="str">
        <f t="shared" si="0"/>
        <v>Játékos Neve:</v>
      </c>
      <c r="I7" s="419"/>
      <c r="J7" s="419"/>
      <c r="K7" s="419"/>
      <c r="L7" s="426">
        <v>8</v>
      </c>
      <c r="M7" s="284"/>
      <c r="N7" s="285" t="str">
        <f>IF($L$7=1,C7,IF($L$7=2,C22,IF($L$7=3,C37,IF($L$7=4,C52,IF($L$7=5,C67,IF($L$7=6,C82,IF($L$7=7,C97,IF($L$7=8,C112,IF($L$7=9,C127,IF($L$7=10,C142,IF($L$7=11,C157,IF($L$7=12,C172,IF($L$7=13,C187,IF($L$7=14,C202,IF($L$7=15,C217,IF($L$7=16,C232,IF($L$7=17,C247,IF($L$7=18,C262,IF($L$7=19,C277,IF($L$7=20,C292))))))))))))))))))))</f>
        <v>Játékos Neve:</v>
      </c>
      <c r="P7" s="246"/>
      <c r="Q7" s="35"/>
    </row>
    <row r="8" spans="1:21" ht="12.75" customHeight="1" thickBot="1" x14ac:dyDescent="0.25">
      <c r="A8" s="381"/>
      <c r="B8" s="25" t="s">
        <v>2</v>
      </c>
      <c r="C8" s="40" t="str">
        <f>IF($F$7=1,H8,IF($L$7=1,N8,IF($F$22=1,H23,IF($L$22=1,N23,IF($F$37=1,H38,IF($L$37=1,N38,IF($F$52=1,H53,IF($L$52=1,N53,IF($F$67=1,H68,IF($L$67,N68,IF($F$82=1,H83,IF($L$82,N83,IF($F$97,H98,IF($L$97=1,N98,IF($F$112=1,H113,IF($L$112=1,N113,IF($F$127=1,H128,IF($L$127=1,N128,IF($F$142=1,H143,IF($L$142=1,N143))))))))))))))))))))</f>
        <v>Baracs Sándor</v>
      </c>
      <c r="D8" s="40">
        <f>IF($F$7=1,I8,IF($L$7=1,K8,IF($F$22=1,I23,IF($L$22=1,K23,IF($F$37=1,I38,IF($L$37=1,K38,IF($F$52=1,I53,IF($L$52=1,K53,IF($F$67=1,I68,IF($L$67,K68,IF($F$82=1,I83,IF($L$82,K83,IF($F$97,I98,IF($L$97=1,K98,IF($F$112=1,I113,IF($L$112=1,K113,IF($F$127=1,I128,IF($L$127=1,K128,IF($F$142=1,I143,IF($L$142=1,K143))))))))))))))))))))</f>
        <v>0</v>
      </c>
      <c r="F8" s="424"/>
      <c r="G8" s="286" t="s">
        <v>2</v>
      </c>
      <c r="H8" s="287" t="s">
        <v>642</v>
      </c>
      <c r="I8" s="288">
        <v>0.5</v>
      </c>
      <c r="J8" s="288"/>
      <c r="K8" s="288">
        <v>0.5</v>
      </c>
      <c r="L8" s="427"/>
      <c r="M8" s="286" t="s">
        <v>2</v>
      </c>
      <c r="N8" s="289" t="s">
        <v>648</v>
      </c>
      <c r="P8" s="246"/>
      <c r="Q8" s="30"/>
      <c r="R8" s="30"/>
      <c r="S8" s="30"/>
      <c r="T8" s="30"/>
      <c r="U8" s="30"/>
    </row>
    <row r="9" spans="1:21" ht="12.75" customHeight="1" thickBot="1" x14ac:dyDescent="0.25">
      <c r="A9" s="381"/>
      <c r="B9" s="25" t="s">
        <v>3</v>
      </c>
      <c r="C9" s="40" t="str">
        <f t="shared" ref="C9:C17" si="1">IF($F$7=1,H9,IF($L$7=1,N9,IF($F$22=1,H24,IF($L$22=1,N24,IF($F$37=1,H39,IF($L$37=1,N39,IF($F$52=1,H54,IF($L$52=1,N54,IF($F$67=1,H69,IF($L$67,N69,IF($F$82=1,H84,IF($L$82,N84,IF($F$97,H99,IF($L$97=1,N99,IF($F$112=1,H114,IF($L$112=1,N114,IF($F$127=1,H129,IF($L$127=1,N129,IF($F$142=1,H144,IF($L$142=1,N144))))))))))))))))))))</f>
        <v>Kádár János</v>
      </c>
      <c r="D9" s="40">
        <f t="shared" ref="D9:D17" si="2">IF($F$7=1,I9,IF($L$7=1,K9,IF($F$22=1,I24,IF($L$22=1,K24,IF($F$37=1,I39,IF($L$37=1,K39,IF($F$52=1,I54,IF($L$52=1,K54,IF($F$67=1,I69,IF($L$67,K69,IF($F$82=1,I84,IF($L$82,K84,IF($F$97,I99,IF($L$97=1,K99,IF($F$112=1,I114,IF($L$112=1,K114,IF($F$127=1,I129,IF($L$127=1,K129,IF($F$142=1,I144,IF($L$142=1,K144))))))))))))))))))))</f>
        <v>0</v>
      </c>
      <c r="F9" s="424"/>
      <c r="G9" s="286" t="s">
        <v>3</v>
      </c>
      <c r="H9" s="287" t="s">
        <v>485</v>
      </c>
      <c r="I9" s="288">
        <v>0.5</v>
      </c>
      <c r="J9" s="288"/>
      <c r="K9" s="288">
        <v>0.5</v>
      </c>
      <c r="L9" s="427"/>
      <c r="M9" s="286" t="s">
        <v>3</v>
      </c>
      <c r="N9" s="290" t="s">
        <v>529</v>
      </c>
      <c r="P9" s="246"/>
      <c r="Q9" s="30"/>
      <c r="R9" s="30"/>
      <c r="S9" s="30"/>
      <c r="T9" s="30"/>
      <c r="U9" s="30"/>
    </row>
    <row r="10" spans="1:21" ht="12.75" customHeight="1" thickBot="1" x14ac:dyDescent="0.25">
      <c r="A10" s="381"/>
      <c r="B10" s="25" t="s">
        <v>4</v>
      </c>
      <c r="C10" s="40" t="str">
        <f t="shared" si="1"/>
        <v>Tóth János</v>
      </c>
      <c r="D10" s="40">
        <f t="shared" si="2"/>
        <v>0</v>
      </c>
      <c r="F10" s="424"/>
      <c r="G10" s="286" t="s">
        <v>4</v>
      </c>
      <c r="H10" s="287" t="s">
        <v>643</v>
      </c>
      <c r="I10" s="288">
        <v>0</v>
      </c>
      <c r="J10" s="288"/>
      <c r="K10" s="288">
        <v>1</v>
      </c>
      <c r="L10" s="427"/>
      <c r="M10" s="286" t="s">
        <v>4</v>
      </c>
      <c r="N10" s="290" t="s">
        <v>649</v>
      </c>
      <c r="P10" s="246"/>
      <c r="Q10" s="30"/>
      <c r="R10" s="30"/>
      <c r="S10" s="30"/>
      <c r="T10" s="30"/>
      <c r="U10" s="30"/>
    </row>
    <row r="11" spans="1:21" ht="12.75" customHeight="1" thickBot="1" x14ac:dyDescent="0.25">
      <c r="A11" s="381"/>
      <c r="B11" s="25" t="s">
        <v>5</v>
      </c>
      <c r="C11" s="40" t="str">
        <f t="shared" si="1"/>
        <v>Józsa László</v>
      </c>
      <c r="D11" s="40">
        <f t="shared" si="2"/>
        <v>0.5</v>
      </c>
      <c r="F11" s="424"/>
      <c r="G11" s="286" t="s">
        <v>5</v>
      </c>
      <c r="H11" s="287" t="s">
        <v>644</v>
      </c>
      <c r="I11" s="288">
        <v>0</v>
      </c>
      <c r="J11" s="288"/>
      <c r="K11" s="288">
        <v>1</v>
      </c>
      <c r="L11" s="427"/>
      <c r="M11" s="286" t="s">
        <v>5</v>
      </c>
      <c r="N11" s="290" t="s">
        <v>650</v>
      </c>
      <c r="P11" s="246"/>
      <c r="Q11" s="30"/>
      <c r="R11" s="30"/>
      <c r="S11" s="30"/>
      <c r="T11" s="30"/>
      <c r="U11" s="30"/>
    </row>
    <row r="12" spans="1:21" ht="12.75" customHeight="1" thickBot="1" x14ac:dyDescent="0.25">
      <c r="A12" s="381"/>
      <c r="B12" s="25" t="s">
        <v>6</v>
      </c>
      <c r="C12" s="40" t="str">
        <f t="shared" si="1"/>
        <v>Orosz Ferenc</v>
      </c>
      <c r="D12" s="40">
        <f t="shared" si="2"/>
        <v>0</v>
      </c>
      <c r="F12" s="424"/>
      <c r="G12" s="286" t="s">
        <v>6</v>
      </c>
      <c r="H12" s="287" t="s">
        <v>645</v>
      </c>
      <c r="I12" s="288">
        <v>1</v>
      </c>
      <c r="J12" s="288"/>
      <c r="K12" s="288">
        <v>0</v>
      </c>
      <c r="L12" s="427"/>
      <c r="M12" s="286" t="s">
        <v>6</v>
      </c>
      <c r="N12" s="290" t="s">
        <v>651</v>
      </c>
      <c r="P12" s="246"/>
      <c r="Q12" s="30"/>
      <c r="R12" s="30"/>
      <c r="S12" s="30"/>
      <c r="T12" s="30"/>
      <c r="U12" s="30"/>
    </row>
    <row r="13" spans="1:21" ht="13.5" customHeight="1" thickBot="1" x14ac:dyDescent="0.25">
      <c r="A13" s="381"/>
      <c r="B13" s="25" t="s">
        <v>7</v>
      </c>
      <c r="C13" s="40" t="str">
        <f t="shared" si="1"/>
        <v>Hetei Ferenc</v>
      </c>
      <c r="D13" s="40">
        <f t="shared" si="2"/>
        <v>0</v>
      </c>
      <c r="F13" s="424"/>
      <c r="G13" s="286" t="s">
        <v>7</v>
      </c>
      <c r="H13" s="287" t="s">
        <v>370</v>
      </c>
      <c r="I13" s="288">
        <v>0</v>
      </c>
      <c r="J13" s="288"/>
      <c r="K13" s="288">
        <v>1</v>
      </c>
      <c r="L13" s="427"/>
      <c r="M13" s="286" t="s">
        <v>7</v>
      </c>
      <c r="N13" s="290" t="s">
        <v>652</v>
      </c>
      <c r="P13" s="246"/>
      <c r="Q13" s="30"/>
      <c r="R13" s="30"/>
      <c r="S13" s="30"/>
      <c r="T13" s="30"/>
      <c r="U13" s="30"/>
    </row>
    <row r="14" spans="1:21" ht="17.25" customHeight="1" thickBot="1" x14ac:dyDescent="0.25">
      <c r="A14" s="381"/>
      <c r="B14" s="25" t="s">
        <v>79</v>
      </c>
      <c r="C14" s="40" t="str">
        <f t="shared" si="1"/>
        <v>Kádár Krisztián</v>
      </c>
      <c r="D14" s="40">
        <f t="shared" si="2"/>
        <v>0.5</v>
      </c>
      <c r="F14" s="424"/>
      <c r="G14" s="286" t="s">
        <v>79</v>
      </c>
      <c r="H14" s="287" t="s">
        <v>371</v>
      </c>
      <c r="I14" s="288">
        <v>0</v>
      </c>
      <c r="J14" s="288"/>
      <c r="K14" s="288">
        <v>1</v>
      </c>
      <c r="L14" s="427"/>
      <c r="M14" s="286" t="s">
        <v>79</v>
      </c>
      <c r="N14" s="290" t="s">
        <v>653</v>
      </c>
      <c r="P14" s="246"/>
      <c r="Q14" s="30"/>
      <c r="R14" s="30"/>
      <c r="S14" s="30"/>
      <c r="T14" s="30"/>
      <c r="U14" s="30"/>
    </row>
    <row r="15" spans="1:21" ht="13.5" customHeight="1" thickBot="1" x14ac:dyDescent="0.25">
      <c r="A15" s="381"/>
      <c r="B15" s="25" t="s">
        <v>80</v>
      </c>
      <c r="C15" s="40" t="str">
        <f t="shared" si="1"/>
        <v>Molnár Imre</v>
      </c>
      <c r="D15" s="40">
        <f t="shared" si="2"/>
        <v>1</v>
      </c>
      <c r="F15" s="424"/>
      <c r="G15" s="286" t="s">
        <v>80</v>
      </c>
      <c r="H15" s="287" t="s">
        <v>488</v>
      </c>
      <c r="I15" s="288">
        <v>0</v>
      </c>
      <c r="J15" s="288" t="s">
        <v>641</v>
      </c>
      <c r="K15" s="288">
        <v>1</v>
      </c>
      <c r="L15" s="427"/>
      <c r="M15" s="286" t="s">
        <v>80</v>
      </c>
      <c r="N15" s="290" t="s">
        <v>379</v>
      </c>
      <c r="P15" s="246"/>
      <c r="Q15" s="30"/>
      <c r="R15" s="30"/>
      <c r="S15" s="30"/>
      <c r="T15" s="30"/>
      <c r="U15" s="30"/>
    </row>
    <row r="16" spans="1:21" ht="13.5" customHeight="1" thickBot="1" x14ac:dyDescent="0.25">
      <c r="A16" s="381"/>
      <c r="B16" s="25" t="s">
        <v>81</v>
      </c>
      <c r="C16" s="40" t="str">
        <f t="shared" si="1"/>
        <v>Kádár Kristóf</v>
      </c>
      <c r="D16" s="40">
        <f t="shared" si="2"/>
        <v>0</v>
      </c>
      <c r="F16" s="424"/>
      <c r="G16" s="286" t="s">
        <v>81</v>
      </c>
      <c r="H16" s="287" t="s">
        <v>646</v>
      </c>
      <c r="I16" s="288">
        <v>0.5</v>
      </c>
      <c r="J16" s="288"/>
      <c r="K16" s="288">
        <v>0.5</v>
      </c>
      <c r="L16" s="427"/>
      <c r="M16" s="286" t="s">
        <v>81</v>
      </c>
      <c r="N16" s="290" t="s">
        <v>654</v>
      </c>
      <c r="P16" s="246"/>
      <c r="Q16" s="30"/>
      <c r="R16" s="30"/>
      <c r="S16" s="30"/>
      <c r="T16" s="30"/>
      <c r="U16" s="30"/>
    </row>
    <row r="17" spans="1:16" ht="17.25" customHeight="1" thickBot="1" x14ac:dyDescent="0.25">
      <c r="A17" s="382"/>
      <c r="B17" s="25" t="s">
        <v>82</v>
      </c>
      <c r="C17" s="40" t="str">
        <f t="shared" si="1"/>
        <v>Kádár Vivien</v>
      </c>
      <c r="D17" s="40">
        <f t="shared" si="2"/>
        <v>0</v>
      </c>
      <c r="F17" s="425"/>
      <c r="G17" s="291" t="s">
        <v>82</v>
      </c>
      <c r="H17" s="292" t="s">
        <v>647</v>
      </c>
      <c r="I17" s="293">
        <v>0</v>
      </c>
      <c r="J17" s="293"/>
      <c r="K17" s="293">
        <v>1</v>
      </c>
      <c r="L17" s="428"/>
      <c r="M17" s="291" t="s">
        <v>82</v>
      </c>
      <c r="N17" s="294" t="s">
        <v>655</v>
      </c>
      <c r="P17" s="246"/>
    </row>
    <row r="18" spans="1:16" ht="13.5" customHeight="1" thickTop="1" thickBot="1" x14ac:dyDescent="0.3">
      <c r="C18" s="32"/>
      <c r="D18" s="43">
        <f>IF($F$7=1,I18,IF($L$7=1,K18,IF($F$22=1,I33,IF($L$22=1,K33,IF($F$37=1,I48,IF($L$37=1,K48,IF($F$52=1,I63,IF($L$52=1,K63,IF($F$67=1,I78,IF($L$67,K78,IF($F$82=1,I93,IF($L$82,K93,IF($F$97,I108,IF($L$97=1,K108,IF($F$112=1,I123,IF($L$112=1,K123,IF($F$127=1,I138,IF($L$127=1,K138,IF($F$142=1,I153,IF($L$142=1,K153))))))))))))))))))))</f>
        <v>2</v>
      </c>
      <c r="F18" s="295"/>
      <c r="G18" s="296"/>
      <c r="H18" s="297"/>
      <c r="I18" s="298">
        <f>SUM(I8:I17)</f>
        <v>2.5</v>
      </c>
      <c r="J18" s="299"/>
      <c r="K18" s="298">
        <f>SUM(K8:K17)</f>
        <v>7.5</v>
      </c>
      <c r="L18" s="295"/>
      <c r="M18" s="296"/>
      <c r="N18" s="297"/>
      <c r="P18" s="246"/>
    </row>
    <row r="19" spans="1:16" ht="12.75" customHeight="1" thickBot="1" x14ac:dyDescent="0.25">
      <c r="C19" s="32"/>
      <c r="H19" s="37"/>
      <c r="I19" s="300"/>
      <c r="J19" s="300"/>
      <c r="K19" s="301"/>
      <c r="N19" s="37"/>
    </row>
    <row r="20" spans="1:16" ht="16.5" thickTop="1" thickBot="1" x14ac:dyDescent="0.25">
      <c r="C20" s="32"/>
      <c r="F20" s="280"/>
      <c r="G20" s="280"/>
      <c r="H20" s="280"/>
      <c r="I20" s="420" t="s">
        <v>8</v>
      </c>
      <c r="J20" s="420"/>
      <c r="K20" s="420"/>
      <c r="L20" s="280"/>
      <c r="M20" s="280"/>
      <c r="N20" s="280"/>
    </row>
    <row r="21" spans="1:16" ht="20.25" thickTop="1" thickBot="1" x14ac:dyDescent="0.35">
      <c r="A21" s="383" t="s">
        <v>0</v>
      </c>
      <c r="B21" s="409"/>
      <c r="C21" s="26" t="str">
        <f>'Input adatok'!C19</f>
        <v>Refi SC</v>
      </c>
      <c r="F21" s="421" t="s">
        <v>0</v>
      </c>
      <c r="G21" s="422"/>
      <c r="H21" s="283" t="str">
        <f>IF($F$22=1,C6,IF($F$22=2,C21,IF($F$22=3,C36,IF($F$22=4,C51,IF($F$22=5,C66,IF($F$22=6,C81,IF($F$22=7,C96,IF($F$22=8,C111,IF($F$22=9,C126,IF($F$22=10,C141,IF($F$22=11,C156,IF($F$22=12,C171,IF($F$22=13,C186,IF($F$22=14,C201,IF($F$22=15,C216,IF($F$22=16,C231,IF($F$22=17,C246,IF($F$22=18,C261,IF($F$22=19,C276,IF($F$22=20,C291))))))))))))))))))))</f>
        <v>Nyh. Sakkiskola SE</v>
      </c>
      <c r="I21" s="419" t="str">
        <f>$I$1</f>
        <v>6. forduló</v>
      </c>
      <c r="J21" s="419"/>
      <c r="K21" s="419"/>
      <c r="L21" s="421" t="s">
        <v>0</v>
      </c>
      <c r="M21" s="422"/>
      <c r="N21" s="283" t="str">
        <f>IF($L$22=1,C6,IF($L$22=2,C21,IF($L$22=3,C36,IF($L$22=4,C51,IF($L$22=5,C66,IF($L$22=6,C81,IF($L$22=7,C96,IF($L$22=8,C111,IF($L$22=9,C126,IF($L$22=10,C141,IF($L$22=11,C156,IF($L$22=12,C171,IF($L$22=13,C186,IF($L$22=14,C201,IF($L$22=15,C216,IF($L$22=16,C231,IF($L$22=17,C246,IF($L$22=18,C261,IF($L$22=19,C276,IF($L$22=20,C291))))))))))))))))))))</f>
        <v>Balkány SE</v>
      </c>
      <c r="P21" s="246"/>
    </row>
    <row r="22" spans="1:16" ht="12.75" customHeight="1" thickBot="1" x14ac:dyDescent="0.25">
      <c r="A22" s="380">
        <v>2</v>
      </c>
      <c r="B22" s="24"/>
      <c r="C22" s="26" t="str">
        <f>'Input adatok'!M20</f>
        <v>Játékos Neve:</v>
      </c>
      <c r="F22" s="423">
        <v>9</v>
      </c>
      <c r="G22" s="284"/>
      <c r="H22" s="285" t="str">
        <f>IF($F$22=1,C7,IF($F$22=2,C22,IF($F$22=3,C37,IF($F$22=4,C52,IF($F$22=5,C67,IF($F$22=6,C82,IF($F$22=7,C97,IF($F$22=8,C112,IF($F$22=9,C127,IF($F$22=10,C142,IF($F$22=11,C157,IF($F$22=12,C172,IF($F$22=13,C187,IF($F$22=14,C202,IF($F$22=15,C217,IF($F$22=16,C232,IF($F$22=17,C247,IF($F$22=18,C262,IF($F$22=19,C277,IF($F$22=20,C292))))))))))))))))))))</f>
        <v>Játékos Neve:</v>
      </c>
      <c r="I22" s="419"/>
      <c r="J22" s="419"/>
      <c r="K22" s="419"/>
      <c r="L22" s="426">
        <v>7</v>
      </c>
      <c r="M22" s="284"/>
      <c r="N22" s="285" t="str">
        <f>IF($L$22=1,C7,IF($L$22=2,C22,IF($L$22=3,C37,IF($L$22=4,C52,IF($L$22=5,C67,IF($L$22=6,C82,IF($L$22=7,C97,IF($L$22=8,C112,IF($L$22=9,C127,IF($L$22=10,C142,IF($L$22=11,C157,IF($L$22=12,C172,IF($L$22=13,C187,IF($L$22=14,C202,IF($L$22=15,C217,IF($L$22=16,C232,IF($L$22=17,C247,IF($L$22=18,C262,IF($L$22=19,C277,IF($L$22=20,C292))))))))))))))))))))</f>
        <v>Játékos Neve:</v>
      </c>
      <c r="P22" s="246"/>
    </row>
    <row r="23" spans="1:16" ht="12.75" customHeight="1" thickBot="1" x14ac:dyDescent="0.25">
      <c r="A23" s="381"/>
      <c r="B23" s="25" t="s">
        <v>2</v>
      </c>
      <c r="C23" s="40" t="str">
        <f>IF($F$7=2,H8,IF($L$7=2,N8,IF($F$22=2,H23,IF($L$22=2,N23,IF($F$37=2,H38,IF($L$37=2,N38,IF($F$52=2,H53,IF($L$52=2,N53,IF($F$67=2,H68,IF($L$67=2,N68,IF($F$82=2,H83,IF($L$82=2,N83,IF($F$97=2,H98,IF($L$97=2,N98,IF($F$112=2,H113,IF($L$112=2,N113,IF($F$127=2,H128,IF($L$127=2,N128,IF($F$142=2,H143,IF($L$142=2,N143))))))))))))))))))))</f>
        <v xml:space="preserve">Lengyel László 2002 </v>
      </c>
      <c r="D23" s="40">
        <f>IF($F$7=2,I8,IF($L$7=2,K8,IF($F$22=2,I23,IF($L$22=2,K23,IF($F$37=2,I38,IF($L$37=2,K38,IF($F$52=2,I53,IF($L$52=2,K53,IF($F$67=2,I68,IF($L$67=2,K68,IF($F$82=2,I83,IF($L$82=2,K83,IF($F$97=2,I98,IF($L$97=2,K98,IF($F$112=2,I113,IF($L$112=2,K113,IF($F$127=2,I128,IF($L$127=2,K128,IF($F$142=2,I143,IF($L$142=2,K143))))))))))))))))))))</f>
        <v>1</v>
      </c>
      <c r="F23" s="424"/>
      <c r="G23" s="286" t="s">
        <v>2</v>
      </c>
      <c r="H23" s="287" t="s">
        <v>313</v>
      </c>
      <c r="I23" s="288">
        <v>0</v>
      </c>
      <c r="J23" s="288"/>
      <c r="K23" s="288">
        <v>1</v>
      </c>
      <c r="L23" s="427"/>
      <c r="M23" s="286" t="s">
        <v>2</v>
      </c>
      <c r="N23" s="289" t="s">
        <v>618</v>
      </c>
      <c r="P23" s="246"/>
    </row>
    <row r="24" spans="1:16" ht="13.5" customHeight="1" thickBot="1" x14ac:dyDescent="0.25">
      <c r="A24" s="381"/>
      <c r="B24" s="25" t="s">
        <v>3</v>
      </c>
      <c r="C24" s="40" t="str">
        <f t="shared" ref="C24:C32" si="3">IF($F$7=2,H9,IF($L$7=2,N9,IF($F$22=2,H24,IF($L$22=2,N24,IF($F$37=2,H39,IF($L$37=2,N39,IF($F$52=2,H54,IF($L$52=2,N54,IF($F$67=2,H69,IF($L$67=2,N69,IF($F$82=2,H84,IF($L$82=2,N84,IF($F$97=2,H99,IF($L$97=2,N99,IF($F$112=2,H114,IF($L$112=2,N114,IF($F$127=2,H129,IF($L$127=2,N129,IF($F$142=2,H144,IF($L$142=2,N144))))))))))))))))))))</f>
        <v>Lakatos Krisztián 1924</v>
      </c>
      <c r="D24" s="40">
        <f t="shared" ref="D24:D32" si="4">IF($F$7=2,I9,IF($L$7=2,K9,IF($F$22=2,I24,IF($L$22=2,K24,IF($F$37=2,I39,IF($L$37=2,K39,IF($F$52=2,I54,IF($L$52=2,K54,IF($F$67=2,I69,IF($L$67=2,K69,IF($F$82=2,I84,IF($L$82=2,K84,IF($F$97=2,I99,IF($L$97=2,K99,IF($F$112=2,I114,IF($L$112=2,K114,IF($F$127=2,I129,IF($L$127=2,K129,IF($F$142=2,I144,IF($L$142=2,K144))))))))))))))))))))</f>
        <v>1</v>
      </c>
      <c r="F24" s="424"/>
      <c r="G24" s="286" t="s">
        <v>3</v>
      </c>
      <c r="H24" s="287" t="s">
        <v>314</v>
      </c>
      <c r="I24" s="288">
        <v>0</v>
      </c>
      <c r="J24" s="288"/>
      <c r="K24" s="288">
        <v>1</v>
      </c>
      <c r="L24" s="427"/>
      <c r="M24" s="286" t="s">
        <v>3</v>
      </c>
      <c r="N24" s="290" t="s">
        <v>619</v>
      </c>
      <c r="P24" s="246"/>
    </row>
    <row r="25" spans="1:16" ht="16.5" customHeight="1" thickBot="1" x14ac:dyDescent="0.25">
      <c r="A25" s="381"/>
      <c r="B25" s="25" t="s">
        <v>4</v>
      </c>
      <c r="C25" s="40" t="str">
        <f t="shared" si="3"/>
        <v>Molnár János 1934</v>
      </c>
      <c r="D25" s="40">
        <f t="shared" si="4"/>
        <v>1</v>
      </c>
      <c r="F25" s="424"/>
      <c r="G25" s="286" t="s">
        <v>4</v>
      </c>
      <c r="H25" s="287" t="s">
        <v>315</v>
      </c>
      <c r="I25" s="288">
        <v>0</v>
      </c>
      <c r="J25" s="288"/>
      <c r="K25" s="288">
        <v>1</v>
      </c>
      <c r="L25" s="427"/>
      <c r="M25" s="286" t="s">
        <v>4</v>
      </c>
      <c r="N25" s="290" t="s">
        <v>437</v>
      </c>
      <c r="P25" s="246"/>
    </row>
    <row r="26" spans="1:16" ht="13.5" customHeight="1" thickBot="1" x14ac:dyDescent="0.25">
      <c r="A26" s="381"/>
      <c r="B26" s="25" t="s">
        <v>5</v>
      </c>
      <c r="C26" s="40" t="str">
        <f t="shared" si="3"/>
        <v>Boros László 1892</v>
      </c>
      <c r="D26" s="40">
        <f t="shared" si="4"/>
        <v>1</v>
      </c>
      <c r="F26" s="424"/>
      <c r="G26" s="286" t="s">
        <v>5</v>
      </c>
      <c r="H26" s="287" t="s">
        <v>316</v>
      </c>
      <c r="I26" s="288">
        <v>0.5</v>
      </c>
      <c r="J26" s="288"/>
      <c r="K26" s="288">
        <v>0.5</v>
      </c>
      <c r="L26" s="427"/>
      <c r="M26" s="286" t="s">
        <v>5</v>
      </c>
      <c r="N26" s="290" t="s">
        <v>620</v>
      </c>
      <c r="P26" s="246"/>
    </row>
    <row r="27" spans="1:16" ht="13.5" customHeight="1" thickBot="1" x14ac:dyDescent="0.25">
      <c r="A27" s="381"/>
      <c r="B27" s="25" t="s">
        <v>6</v>
      </c>
      <c r="C27" s="40" t="str">
        <f t="shared" si="3"/>
        <v>Révész István 1865</v>
      </c>
      <c r="D27" s="40">
        <f t="shared" si="4"/>
        <v>0.5</v>
      </c>
      <c r="F27" s="424"/>
      <c r="G27" s="286" t="s">
        <v>6</v>
      </c>
      <c r="H27" s="287" t="s">
        <v>433</v>
      </c>
      <c r="I27" s="288">
        <v>0</v>
      </c>
      <c r="J27" s="288"/>
      <c r="K27" s="288">
        <v>1</v>
      </c>
      <c r="L27" s="427"/>
      <c r="M27" s="286" t="s">
        <v>6</v>
      </c>
      <c r="N27" s="290" t="s">
        <v>438</v>
      </c>
      <c r="P27" s="246"/>
    </row>
    <row r="28" spans="1:16" ht="13.5" customHeight="1" thickBot="1" x14ac:dyDescent="0.25">
      <c r="A28" s="381"/>
      <c r="B28" s="25" t="s">
        <v>7</v>
      </c>
      <c r="C28" s="40" t="str">
        <f t="shared" si="3"/>
        <v>Sándor Lajos 1810</v>
      </c>
      <c r="D28" s="40">
        <f t="shared" si="4"/>
        <v>0</v>
      </c>
      <c r="F28" s="424"/>
      <c r="G28" s="286" t="s">
        <v>7</v>
      </c>
      <c r="H28" s="287" t="s">
        <v>542</v>
      </c>
      <c r="I28" s="288">
        <v>0.5</v>
      </c>
      <c r="J28" s="288"/>
      <c r="K28" s="288">
        <v>0.5</v>
      </c>
      <c r="L28" s="427"/>
      <c r="M28" s="286" t="s">
        <v>7</v>
      </c>
      <c r="N28" s="290" t="s">
        <v>440</v>
      </c>
      <c r="P28" s="246"/>
    </row>
    <row r="29" spans="1:16" ht="16.5" customHeight="1" thickBot="1" x14ac:dyDescent="0.25">
      <c r="A29" s="381"/>
      <c r="B29" s="25" t="s">
        <v>79</v>
      </c>
      <c r="C29" s="40" t="str">
        <f t="shared" si="3"/>
        <v>Kozma Ádám 1726</v>
      </c>
      <c r="D29" s="40">
        <f t="shared" si="4"/>
        <v>0</v>
      </c>
      <c r="F29" s="424"/>
      <c r="G29" s="286" t="s">
        <v>79</v>
      </c>
      <c r="H29" s="287" t="s">
        <v>616</v>
      </c>
      <c r="I29" s="288">
        <v>1</v>
      </c>
      <c r="J29" s="288"/>
      <c r="K29" s="288">
        <v>0</v>
      </c>
      <c r="L29" s="427"/>
      <c r="M29" s="286" t="s">
        <v>79</v>
      </c>
      <c r="N29" s="290" t="s">
        <v>441</v>
      </c>
      <c r="P29" s="246"/>
    </row>
    <row r="30" spans="1:16" ht="13.5" customHeight="1" thickBot="1" x14ac:dyDescent="0.25">
      <c r="A30" s="381"/>
      <c r="B30" s="25" t="s">
        <v>80</v>
      </c>
      <c r="C30" s="40" t="str">
        <f t="shared" si="3"/>
        <v xml:space="preserve">Igaz Géza 1657 </v>
      </c>
      <c r="D30" s="40">
        <f t="shared" si="4"/>
        <v>0</v>
      </c>
      <c r="F30" s="424"/>
      <c r="G30" s="286" t="s">
        <v>80</v>
      </c>
      <c r="H30" s="287" t="s">
        <v>617</v>
      </c>
      <c r="I30" s="288">
        <v>1</v>
      </c>
      <c r="J30" s="288"/>
      <c r="K30" s="288">
        <v>0</v>
      </c>
      <c r="L30" s="427"/>
      <c r="M30" s="286" t="s">
        <v>80</v>
      </c>
      <c r="N30" s="290" t="s">
        <v>396</v>
      </c>
      <c r="P30" s="246"/>
    </row>
    <row r="31" spans="1:16" ht="12.75" customHeight="1" thickBot="1" x14ac:dyDescent="0.25">
      <c r="A31" s="381"/>
      <c r="B31" s="25" t="s">
        <v>81</v>
      </c>
      <c r="C31" s="40" t="str">
        <f t="shared" si="3"/>
        <v>Balogh Ferenc 1526</v>
      </c>
      <c r="D31" s="40">
        <f t="shared" si="4"/>
        <v>0</v>
      </c>
      <c r="F31" s="424"/>
      <c r="G31" s="286" t="s">
        <v>81</v>
      </c>
      <c r="H31" s="287" t="s">
        <v>319</v>
      </c>
      <c r="I31" s="288">
        <v>1</v>
      </c>
      <c r="J31" s="288"/>
      <c r="K31" s="288">
        <v>0</v>
      </c>
      <c r="L31" s="427"/>
      <c r="M31" s="286" t="s">
        <v>81</v>
      </c>
      <c r="N31" s="290" t="s">
        <v>398</v>
      </c>
      <c r="P31" s="246"/>
    </row>
    <row r="32" spans="1:16" ht="13.5" customHeight="1" thickBot="1" x14ac:dyDescent="0.25">
      <c r="A32" s="382"/>
      <c r="B32" s="25" t="s">
        <v>82</v>
      </c>
      <c r="C32" s="40" t="str">
        <f t="shared" si="3"/>
        <v xml:space="preserve">Janecskó Pál </v>
      </c>
      <c r="D32" s="40">
        <f t="shared" si="4"/>
        <v>0.5</v>
      </c>
      <c r="F32" s="425"/>
      <c r="G32" s="291" t="s">
        <v>82</v>
      </c>
      <c r="H32" s="292" t="s">
        <v>321</v>
      </c>
      <c r="I32" s="293">
        <v>1</v>
      </c>
      <c r="J32" s="293"/>
      <c r="K32" s="293">
        <v>0</v>
      </c>
      <c r="L32" s="428"/>
      <c r="M32" s="291" t="s">
        <v>82</v>
      </c>
      <c r="N32" s="294" t="s">
        <v>400</v>
      </c>
      <c r="P32" s="246"/>
    </row>
    <row r="33" spans="1:16" ht="12.75" customHeight="1" thickTop="1" thickBot="1" x14ac:dyDescent="0.3">
      <c r="C33" s="32"/>
      <c r="D33" s="43">
        <f>IF($F$7=2,I18,IF($L$7=2,K18,IF($F$22=2,I33,IF($L$22=2,K33,IF($F$37=2,I48,IF($L$37=2,K48,IF($F$52=2,I63,IF($L$52=2,K63,IF($F$67=2,I78,IF($L$67=2,K78,IF($F$82=2,I93,IF($L$82=2,K93,IF($F$97=2,I108,IF($L$97=2,K108,IF($F$112=2,I123,IF($L$112=2,K123,IF($F$127=2,I138,IF($L$127=2,K138,IF($F$142=2,I153,IF($L$142=2,K153))))))))))))))))))))</f>
        <v>5</v>
      </c>
      <c r="F33" s="295"/>
      <c r="G33" s="296"/>
      <c r="H33" s="297"/>
      <c r="I33" s="298">
        <f>SUM(I23:I32)</f>
        <v>5</v>
      </c>
      <c r="J33" s="299"/>
      <c r="K33" s="298">
        <f>SUM(K23:K32)</f>
        <v>5</v>
      </c>
      <c r="L33" s="295"/>
      <c r="M33" s="296"/>
      <c r="N33" s="297"/>
      <c r="P33" s="246"/>
    </row>
    <row r="34" spans="1:16" ht="12.75" customHeight="1" thickBot="1" x14ac:dyDescent="0.25">
      <c r="C34" s="32"/>
      <c r="H34" s="37"/>
      <c r="I34" s="300"/>
      <c r="J34" s="300"/>
      <c r="K34" s="301"/>
      <c r="N34" s="37"/>
    </row>
    <row r="35" spans="1:16" ht="12.75" customHeight="1" thickTop="1" thickBot="1" x14ac:dyDescent="0.25">
      <c r="C35" s="32"/>
      <c r="F35" s="280"/>
      <c r="G35" s="280"/>
      <c r="H35" s="280"/>
      <c r="I35" s="420" t="s">
        <v>8</v>
      </c>
      <c r="J35" s="420"/>
      <c r="K35" s="420"/>
      <c r="L35" s="280"/>
      <c r="M35" s="280"/>
      <c r="N35" s="280"/>
    </row>
    <row r="36" spans="1:16" ht="20.25" thickTop="1" thickBot="1" x14ac:dyDescent="0.35">
      <c r="A36" s="383" t="s">
        <v>0</v>
      </c>
      <c r="B36" s="409"/>
      <c r="C36" s="26" t="str">
        <f>'Input adatok'!C35</f>
        <v>Fehérgyarmat SE</v>
      </c>
      <c r="F36" s="421" t="s">
        <v>0</v>
      </c>
      <c r="G36" s="422"/>
      <c r="H36" s="283" t="str">
        <f>IF($F$37=1,C6,IF($F$37=2,C21,IF($F$37=3,C36,IF($F$37=4,C51,IF($F$37=5,C66,IF($F$37=6,C81,IF($F$37=7,C96,IF($F$37=8,C111,IF($F$37=9,C126,IF($F$37=10,C141,IF($F$37=11,C156,IF($F$37=12,C171,IF($F$37=13,C186,IF($F$37=14,C201,IF($F$37=15,C216,IF($F$37=16,C231,IF($F$37=17,C246,IF($F$37=18,C261,IF($F$37=19,C276,IF($F$37=20,C291))))))))))))))))))))</f>
        <v>Nyírbátor SE</v>
      </c>
      <c r="I36" s="419" t="str">
        <f>$I$1</f>
        <v>6. forduló</v>
      </c>
      <c r="J36" s="419"/>
      <c r="K36" s="419"/>
      <c r="L36" s="421" t="s">
        <v>0</v>
      </c>
      <c r="M36" s="422"/>
      <c r="N36" s="283" t="str">
        <f>IF($L$37=1,C6,IF($L$37=2,C21,IF($L$37=3,C36,IF($L$37=4,C51,IF($L$37=5,C66,IF($L$37=6,C81,IF($L$37=7,C96,IF($L$37=8,C111,IF($L$37=9,C126,IF($L$37=10,C141,IF($L$37=11,C156,IF($L$37=12,C171,IF($L$37=13,C186,IF($L$37=14,C201,IF($L$37=15,C216,IF($L$37=16,C231,IF($L$37=17,C246,IF($L$37=18,C261,IF($L$37=19,C276,IF($L$37=20,C291))))))))))))))))))))</f>
        <v>Piremon SE</v>
      </c>
    </row>
    <row r="37" spans="1:16" ht="16.5" customHeight="1" thickBot="1" x14ac:dyDescent="0.25">
      <c r="A37" s="380">
        <v>3</v>
      </c>
      <c r="B37" s="24"/>
      <c r="C37" s="26" t="str">
        <f>'Input adatok'!M36</f>
        <v>Játékos Neve:</v>
      </c>
      <c r="F37" s="423">
        <v>1</v>
      </c>
      <c r="G37" s="284"/>
      <c r="H37" s="285" t="str">
        <f>IF($F$37=1,C7,IF($F$37=2,C22,IF($F$37=3,C37,IF($F$37=4,C52,IF($F$37=5,C67,IF($F$37=6,C82,IF($F$37=7,C97,IF($F$37=8,C112,IF($F$37=9,C127,IF($F$37=10,C142,IF($F$37=11,C157,IF($F$37=12,C172,IF($F$37=13,C187,IF($F$37=14,C202,IF($F$37=15,C217,IF($F$37=16,C232,IF($F$37=17,C247,IF($F$37=18,C262,IF($F$37=19,C277,IF($F$37=20,C292))))))))))))))))))))</f>
        <v>Játékos Neve:</v>
      </c>
      <c r="I37" s="419"/>
      <c r="J37" s="419"/>
      <c r="K37" s="419"/>
      <c r="L37" s="426">
        <v>6</v>
      </c>
      <c r="M37" s="284"/>
      <c r="N37" s="285" t="str">
        <f>IF($L$37=1,C7,IF($L$37=2,C22,IF($L$37=3,C37,IF($L$37=4,C52,IF($L$37=5,C67,IF($L$37=6,C82,IF($L$37=7,C97,IF($L$37=8,C112,IF($L$37=9,C127,IF($L$37=10,C142,IF($L$37=11,C157,IF($L$37=12,C172,IF($L$37=13,C187,IF($L$37=14,C202,IF($L$37=15,C217,IF($L$37=16,C232,IF($L$37=17,C247,IF($L$37=18,C262,IF($L$37=19,C277,IF($L$37=20,C292))))))))))))))))))))</f>
        <v>Játékos Neve:</v>
      </c>
      <c r="P37" s="246"/>
    </row>
    <row r="38" spans="1:16" ht="13.5" customHeight="1" thickBot="1" x14ac:dyDescent="0.25">
      <c r="A38" s="381"/>
      <c r="B38" s="25" t="s">
        <v>2</v>
      </c>
      <c r="C38" s="40" t="str">
        <f>IF($F$7=3,H8,IF($L$7=3,N8,IF($F$22=3,H23,IF($L$22=3,N23,IF($F$37=3,H38,IF($L$37=3,N38,IF($F$52=3,H53,IF($L$52=3,N53,IF($F$67=3,H68,IF($L$67=3,N68,IF($F$82=3,H83,IF($L$82=3,N83,IF($F$97=3,H98,IF($L$97=3,N98,IF($F$112=3,H113,IF($L$112=3,N113,IF($F$127=3,H128,IF($L$127=3,N128,IF($F$142=3,H143,IF($L$142=3,N143))))))))))))))))))))</f>
        <v>Berki József 1969</v>
      </c>
      <c r="D38" s="40">
        <f>IF($F$7=3,I8,IF($L$7=3,K8,IF($F$22=3,I23,IF($L$22=3,K23,IF($F$37=3,I38,IF($L$37=3,K38,IF($F$52=3,I53,IF($L$52=3,K53,IF($F$67=3,I68,IF($L$67=3,K68,IF($F$82=3,I83,IF($L$82=3,K83,IF($F$97=3,I98,IF($L$97=3,K98,IF($F$112=3,I113,IF($L$112=3,K113,IF($F$127=3,I128,IF($L$127=3,K128,IF($F$142=3,I143,IF($L$142=3,K143))))))))))))))))))))</f>
        <v>1</v>
      </c>
      <c r="F38" s="424"/>
      <c r="G38" s="286" t="s">
        <v>2</v>
      </c>
      <c r="H38" s="287" t="s">
        <v>610</v>
      </c>
      <c r="I38" s="288">
        <v>0</v>
      </c>
      <c r="J38" s="288"/>
      <c r="K38" s="288">
        <v>1</v>
      </c>
      <c r="L38" s="427"/>
      <c r="M38" s="286" t="s">
        <v>2</v>
      </c>
      <c r="N38" s="289" t="s">
        <v>352</v>
      </c>
      <c r="P38" s="246"/>
    </row>
    <row r="39" spans="1:16" ht="13.5" customHeight="1" thickBot="1" x14ac:dyDescent="0.25">
      <c r="A39" s="381"/>
      <c r="B39" s="25" t="s">
        <v>3</v>
      </c>
      <c r="C39" s="40" t="str">
        <f t="shared" ref="C39:C47" si="5">IF($F$7=3,H9,IF($L$7=3,N9,IF($F$22=3,H24,IF($L$22=3,N24,IF($F$37=3,H39,IF($L$37=3,N39,IF($F$52=3,H54,IF($L$52=3,N54,IF($F$67=3,H69,IF($L$67=3,N69,IF($F$82=3,H84,IF($L$82=3,N84,IF($F$97=3,H99,IF($L$97=3,N99,IF($F$112=3,H114,IF($L$112=3,N114,IF($F$127=3,H129,IF($L$127=3,N129,IF($F$142=3,H144,IF($L$142=3,N144))))))))))))))))))))</f>
        <v xml:space="preserve"> Jr. Farkas József 2016</v>
      </c>
      <c r="D39" s="40">
        <f t="shared" ref="D39:D47" si="6">IF($F$7=3,I9,IF($L$7=3,K9,IF($F$22=3,I24,IF($L$22=3,K24,IF($F$37=3,I39,IF($L$37=3,K39,IF($F$52=3,I54,IF($L$52=3,K54,IF($F$67=3,I69,IF($L$67=3,K69,IF($F$82=3,I84,IF($L$82=3,K84,IF($F$97=3,I99,IF($L$97=3,K99,IF($F$112=3,I114,IF($L$112=3,K114,IF($F$127=3,I129,IF($L$127=3,K129,IF($F$142=3,I144,IF($L$142=3,K144))))))))))))))))))))</f>
        <v>1</v>
      </c>
      <c r="F39" s="424"/>
      <c r="G39" s="286" t="s">
        <v>3</v>
      </c>
      <c r="H39" s="287" t="s">
        <v>611</v>
      </c>
      <c r="I39" s="288">
        <v>0</v>
      </c>
      <c r="J39" s="288"/>
      <c r="K39" s="288">
        <v>1</v>
      </c>
      <c r="L39" s="427"/>
      <c r="M39" s="286" t="s">
        <v>3</v>
      </c>
      <c r="N39" s="290" t="s">
        <v>353</v>
      </c>
      <c r="P39" s="246"/>
    </row>
    <row r="40" spans="1:16" ht="13.5" customHeight="1" thickBot="1" x14ac:dyDescent="0.25">
      <c r="A40" s="381"/>
      <c r="B40" s="25" t="s">
        <v>4</v>
      </c>
      <c r="C40" s="40" t="str">
        <f t="shared" si="5"/>
        <v xml:space="preserve">Bartha Gábor 1850 </v>
      </c>
      <c r="D40" s="40">
        <f t="shared" si="6"/>
        <v>0.5</v>
      </c>
      <c r="F40" s="424"/>
      <c r="G40" s="286" t="s">
        <v>4</v>
      </c>
      <c r="H40" s="287" t="s">
        <v>612</v>
      </c>
      <c r="I40" s="288">
        <v>0</v>
      </c>
      <c r="J40" s="288"/>
      <c r="K40" s="288">
        <v>1</v>
      </c>
      <c r="L40" s="427"/>
      <c r="M40" s="286" t="s">
        <v>4</v>
      </c>
      <c r="N40" s="290" t="s">
        <v>354</v>
      </c>
      <c r="P40" s="246"/>
    </row>
    <row r="41" spans="1:16" ht="13.5" customHeight="1" thickBot="1" x14ac:dyDescent="0.25">
      <c r="A41" s="381"/>
      <c r="B41" s="25" t="s">
        <v>5</v>
      </c>
      <c r="C41" s="40" t="str">
        <f t="shared" si="5"/>
        <v xml:space="preserve"> Gulyás Ferenc 1826</v>
      </c>
      <c r="D41" s="40">
        <f t="shared" si="6"/>
        <v>1</v>
      </c>
      <c r="F41" s="424"/>
      <c r="G41" s="286" t="s">
        <v>5</v>
      </c>
      <c r="H41" s="287" t="s">
        <v>613</v>
      </c>
      <c r="I41" s="288">
        <v>0.5</v>
      </c>
      <c r="J41" s="288"/>
      <c r="K41" s="288">
        <v>0.5</v>
      </c>
      <c r="L41" s="427"/>
      <c r="M41" s="286" t="s">
        <v>5</v>
      </c>
      <c r="N41" s="290" t="s">
        <v>355</v>
      </c>
      <c r="P41" s="246"/>
    </row>
    <row r="42" spans="1:16" ht="12.75" customHeight="1" thickBot="1" x14ac:dyDescent="0.25">
      <c r="A42" s="381"/>
      <c r="B42" s="25" t="s">
        <v>6</v>
      </c>
      <c r="C42" s="40" t="str">
        <f t="shared" si="5"/>
        <v xml:space="preserve"> Pásztor Sándor 1726</v>
      </c>
      <c r="D42" s="40">
        <f t="shared" si="6"/>
        <v>0</v>
      </c>
      <c r="F42" s="424"/>
      <c r="G42" s="286" t="s">
        <v>6</v>
      </c>
      <c r="H42" s="287" t="s">
        <v>614</v>
      </c>
      <c r="I42" s="288">
        <v>0</v>
      </c>
      <c r="J42" s="288"/>
      <c r="K42" s="288">
        <v>1</v>
      </c>
      <c r="L42" s="427"/>
      <c r="M42" s="286" t="s">
        <v>6</v>
      </c>
      <c r="N42" s="290" t="s">
        <v>356</v>
      </c>
      <c r="P42" s="246"/>
    </row>
    <row r="43" spans="1:16" ht="12.75" customHeight="1" thickBot="1" x14ac:dyDescent="0.25">
      <c r="A43" s="381"/>
      <c r="B43" s="25" t="s">
        <v>7</v>
      </c>
      <c r="C43" s="40" t="str">
        <f t="shared" si="5"/>
        <v xml:space="preserve"> Gaál Gergő 1721</v>
      </c>
      <c r="D43" s="40">
        <f t="shared" si="6"/>
        <v>0.5</v>
      </c>
      <c r="F43" s="424"/>
      <c r="G43" s="286" t="s">
        <v>7</v>
      </c>
      <c r="H43" s="287" t="s">
        <v>615</v>
      </c>
      <c r="I43" s="288">
        <v>0</v>
      </c>
      <c r="J43" s="288"/>
      <c r="K43" s="288">
        <v>1</v>
      </c>
      <c r="L43" s="427"/>
      <c r="M43" s="286" t="s">
        <v>7</v>
      </c>
      <c r="N43" s="290" t="s">
        <v>357</v>
      </c>
      <c r="P43" s="246"/>
    </row>
    <row r="44" spans="1:16" ht="12.75" customHeight="1" thickBot="1" x14ac:dyDescent="0.25">
      <c r="A44" s="381"/>
      <c r="B44" s="25" t="s">
        <v>79</v>
      </c>
      <c r="C44" s="40" t="str">
        <f t="shared" si="5"/>
        <v>Tukacs László</v>
      </c>
      <c r="D44" s="40">
        <f t="shared" si="6"/>
        <v>1</v>
      </c>
      <c r="F44" s="424"/>
      <c r="G44" s="286" t="s">
        <v>79</v>
      </c>
      <c r="H44" s="287" t="s">
        <v>466</v>
      </c>
      <c r="I44" s="288">
        <v>0.5</v>
      </c>
      <c r="J44" s="288"/>
      <c r="K44" s="288">
        <v>0.5</v>
      </c>
      <c r="L44" s="427"/>
      <c r="M44" s="286" t="s">
        <v>79</v>
      </c>
      <c r="N44" s="290" t="s">
        <v>358</v>
      </c>
      <c r="P44" s="246"/>
    </row>
    <row r="45" spans="1:16" ht="12.75" customHeight="1" thickBot="1" x14ac:dyDescent="0.25">
      <c r="A45" s="381"/>
      <c r="B45" s="25" t="s">
        <v>80</v>
      </c>
      <c r="C45" s="40" t="str">
        <f t="shared" si="5"/>
        <v xml:space="preserve"> Balogh Ferenc </v>
      </c>
      <c r="D45" s="40">
        <f t="shared" si="6"/>
        <v>1</v>
      </c>
      <c r="F45" s="424"/>
      <c r="G45" s="286" t="s">
        <v>80</v>
      </c>
      <c r="H45" s="287" t="s">
        <v>467</v>
      </c>
      <c r="I45" s="288">
        <v>1</v>
      </c>
      <c r="J45" s="288"/>
      <c r="K45" s="288">
        <v>0</v>
      </c>
      <c r="L45" s="427"/>
      <c r="M45" s="286" t="s">
        <v>80</v>
      </c>
      <c r="N45" s="290" t="s">
        <v>359</v>
      </c>
      <c r="P45" s="246"/>
    </row>
    <row r="46" spans="1:16" ht="13.5" customHeight="1" thickBot="1" x14ac:dyDescent="0.25">
      <c r="A46" s="381"/>
      <c r="B46" s="25" t="s">
        <v>81</v>
      </c>
      <c r="C46" s="40" t="str">
        <f t="shared" si="5"/>
        <v xml:space="preserve"> Jakab Xavér Barnabás</v>
      </c>
      <c r="D46" s="40">
        <f t="shared" si="6"/>
        <v>0</v>
      </c>
      <c r="F46" s="424"/>
      <c r="G46" s="286" t="s">
        <v>81</v>
      </c>
      <c r="H46" s="287" t="s">
        <v>468</v>
      </c>
      <c r="I46" s="288">
        <v>0</v>
      </c>
      <c r="J46" s="288"/>
      <c r="K46" s="288">
        <v>1</v>
      </c>
      <c r="L46" s="427"/>
      <c r="M46" s="286" t="s">
        <v>81</v>
      </c>
      <c r="N46" s="290" t="s">
        <v>433</v>
      </c>
      <c r="P46" s="246"/>
    </row>
    <row r="47" spans="1:16" ht="13.5" customHeight="1" thickBot="1" x14ac:dyDescent="0.25">
      <c r="A47" s="391"/>
      <c r="B47" s="25" t="s">
        <v>82</v>
      </c>
      <c r="C47" s="40" t="str">
        <f t="shared" si="5"/>
        <v>Buda Zoltán</v>
      </c>
      <c r="D47" s="40">
        <f t="shared" si="6"/>
        <v>0</v>
      </c>
      <c r="F47" s="425"/>
      <c r="G47" s="291" t="s">
        <v>82</v>
      </c>
      <c r="H47" s="292" t="s">
        <v>469</v>
      </c>
      <c r="I47" s="293">
        <v>0</v>
      </c>
      <c r="J47" s="293"/>
      <c r="K47" s="293">
        <v>1</v>
      </c>
      <c r="L47" s="428"/>
      <c r="M47" s="291" t="s">
        <v>82</v>
      </c>
      <c r="N47" s="294" t="s">
        <v>482</v>
      </c>
      <c r="P47" s="246"/>
    </row>
    <row r="48" spans="1:16" ht="27.75" thickTop="1" thickBot="1" x14ac:dyDescent="0.3">
      <c r="C48" s="32"/>
      <c r="D48" s="43">
        <f>IF($F$7=3,I18,IF($L$7=3,K18,IF($F$22=3,I33,IF($L$22=3,K33,IF($F$37=3,I48,IF($L$37=3,K48,IF($F$52=3,I63,IF($L$52=3,K63,IF($F$67=3,I78,IF($L$67=3,K78,IF($F$82=3,I93,IF($L$82=3,K93,IF($F$97=3,I108,IF($L$97=3,K108,IF($F$112=3,I123,IF($L$112=3,K123,IF($F$127=3,I138,IF($L$127=3,K138,IF($F$142=3,I153,IF($L$142=3,K153))))))))))))))))))))</f>
        <v>6</v>
      </c>
      <c r="F48" s="295"/>
      <c r="G48" s="296"/>
      <c r="H48" s="297"/>
      <c r="I48" s="298">
        <f>SUM(I38:I47)</f>
        <v>2</v>
      </c>
      <c r="J48" s="299"/>
      <c r="K48" s="298">
        <f>SUM(K38:K47)</f>
        <v>8</v>
      </c>
      <c r="L48" s="295"/>
      <c r="M48" s="296"/>
      <c r="N48" s="297"/>
      <c r="P48" s="246"/>
    </row>
    <row r="49" spans="1:16" ht="13.5" thickBot="1" x14ac:dyDescent="0.25">
      <c r="C49" s="32"/>
      <c r="H49" s="37"/>
      <c r="I49" s="300"/>
      <c r="J49" s="300"/>
      <c r="K49" s="301"/>
      <c r="N49" s="37"/>
      <c r="P49" s="246"/>
    </row>
    <row r="50" spans="1:16" ht="16.5" thickTop="1" thickBot="1" x14ac:dyDescent="0.25">
      <c r="C50" s="32"/>
      <c r="F50" s="280"/>
      <c r="G50" s="280"/>
      <c r="H50" s="280"/>
      <c r="I50" s="420" t="s">
        <v>8</v>
      </c>
      <c r="J50" s="420"/>
      <c r="K50" s="420"/>
      <c r="L50" s="280"/>
      <c r="M50" s="280"/>
      <c r="N50" s="280"/>
    </row>
    <row r="51" spans="1:16" ht="20.25" thickTop="1" thickBot="1" x14ac:dyDescent="0.35">
      <c r="A51" s="383" t="s">
        <v>0</v>
      </c>
      <c r="B51" s="409"/>
      <c r="C51" s="26" t="str">
        <f>'Input adatok'!C51</f>
        <v>Dávid SC</v>
      </c>
      <c r="F51" s="421" t="s">
        <v>0</v>
      </c>
      <c r="G51" s="422"/>
      <c r="H51" s="283" t="str">
        <f>IF($F$52=1,C6,IF($F$52=2,C21,IF($F$52=3,C36,IF($F$52=4,C51,IF($F$52=5,C66,IF($F$52=6,C81,IF($F$52=7,C96,IF($F$52=8,C111,IF($F$52=9,C126,IF($F$52=10,C141,IF($F$52=11,C156,IF($F$52=12,C171,IF($F$52=13,C186,IF($F$52=14,C201,IF($F$52=15,C216,IF($F$52=16,C231,IF($F$52=17,C246,IF($F$52=18,C261,IF($F$52=19,C276,IF($F$52=20,C291))))))))))))))))))))</f>
        <v>Refi SC</v>
      </c>
      <c r="I51" s="419" t="str">
        <f>$I$1</f>
        <v>6. forduló</v>
      </c>
      <c r="J51" s="419"/>
      <c r="K51" s="419"/>
      <c r="L51" s="421" t="s">
        <v>0</v>
      </c>
      <c r="M51" s="422"/>
      <c r="N51" s="283" t="str">
        <f>IF($L$52=1,C6,IF($L$52=2,C21,IF($L$52=3,C36,IF($L$52=4,C51,IF($L$52=5,C66,IF($L$52=6,C81,IF($L$52=7,C96,IF($L$52=8,C111,IF($L$52=9,C126,IF($L$52=10,C141,IF($L$52=11,C156,IF($L$52=12,C171,IF($L$52=13,C186,IF($L$52=14,C201,IF($L$52=15,C216,IF($L$52=16,C231,IF($L$52=17,C246,IF($L$52=18,C261,IF($L$52=19,C276,IF($L$52=20,C291))))))))))))))))))))</f>
        <v>Fetivíz SE</v>
      </c>
      <c r="P51" s="246"/>
    </row>
    <row r="52" spans="1:16" ht="13.5" customHeight="1" thickBot="1" x14ac:dyDescent="0.25">
      <c r="A52" s="380">
        <v>4</v>
      </c>
      <c r="B52" s="24"/>
      <c r="C52" s="26" t="str">
        <f>'Input adatok'!M52</f>
        <v>Játékos Neve:</v>
      </c>
      <c r="F52" s="423">
        <v>2</v>
      </c>
      <c r="G52" s="284"/>
      <c r="H52" s="285" t="str">
        <f>IF($F$52=1,C7,IF($F$52=2,C22,IF($F$52=3,C37,IF($F$52=4,C52,IF($F$52=5,C67,IF($F$52=6,C82,IF($F$52=7,C97,IF($F$52=8,C112,IF($F$52=9,C127,IF($F$52=10,C142,IF($F$52=11,C157,IF($F$52=12,C172,IF($F$52=13,C187,IF($F$52=14,C202,IF($F$52=15,C217,IF($F$52=16,C232,IF($F$52=17,C247,IF($F$52=18,C262,IF($F$52=19,C277,IF($F$52=20,C292))))))))))))))))))))</f>
        <v>Játékos Neve:</v>
      </c>
      <c r="I52" s="419"/>
      <c r="J52" s="419"/>
      <c r="K52" s="419"/>
      <c r="L52" s="426">
        <v>5</v>
      </c>
      <c r="M52" s="284"/>
      <c r="N52" s="285" t="str">
        <f>IF($L$52=1,C7,IF($L$52=2,C22,IF($L$52=3,C37,IF($L$52=4,C52,IF($L$52=5,C67,IF($L$52=6,C82,IF($L$52=7,C97,IF($L$52=8,C112,IF($L$52=9,C127,IF($L$52=10,C142,IF($L$52=11,C157,IF($L$52=12,C172,IF($L$52=13,C187,IF($L$52=14,C202,IF($L$52=15,C217,IF($L$52=16,C232,IF($L$52=17,C247,IF($L$52=18,C262,IF($L$52=19,C277,IF($L$52=20,C292))))))))))))))))))))</f>
        <v>Játékos Neve:</v>
      </c>
      <c r="P52" s="246"/>
    </row>
    <row r="53" spans="1:16" ht="13.5" customHeight="1" thickBot="1" x14ac:dyDescent="0.25">
      <c r="A53" s="381"/>
      <c r="B53" s="25" t="s">
        <v>2</v>
      </c>
      <c r="C53" s="40" t="str">
        <f>IF($F$7=4,H8,IF($L$7=4,N8,IF($F$22=4,H23,IF($L$22=4,N23,IF($F$37=4,H38,IF($L$37=4,N38,IF($F$52=4,H53,IF($L$52=4,N53,IF($F$67=4,H68,IF($L$67=4,N68,IF($F$82=4,H83,IF($L$82=4,N83,IF($F$97=4,H98,IF($L$97=4,N98,IF($F$112=4,H113,IF($L$112=4,N113,IF($F$127=4,H128,IF($L$127=4,N128,IF($F$142=4,H143,IF($L$142=4,N143))))))))))))))))))))</f>
        <v>Girászin Gergő</v>
      </c>
      <c r="D53" s="40">
        <f>IF($F$7=4,I8,IF($L$7=4,K8,IF($F$22=4,I23,IF($L$22=4,K23,IF($F$37=4,I38,IF($L$37=4,K38,IF($F$52=4,I53,IF($L$52=4,K53,IF($F$67=4,I68,IF($L$67=4,K68,IF($F$82=4,I83,IF($L$82=4,K83,IF($F$97=4,I98,IF($L$97=4,K98,IF($F$112=4,I113,IF($L$112=4,K113,IF($F$127=4,I128,IF($L$127=4,K128,IF($F$142=4,I143,IF($L$142=4,K143))))))))))))))))))))</f>
        <v>0</v>
      </c>
      <c r="F53" s="424"/>
      <c r="G53" s="286" t="s">
        <v>2</v>
      </c>
      <c r="H53" s="287" t="s">
        <v>601</v>
      </c>
      <c r="I53" s="288">
        <v>1</v>
      </c>
      <c r="J53" s="288"/>
      <c r="K53" s="288">
        <v>0</v>
      </c>
      <c r="L53" s="427"/>
      <c r="M53" s="286" t="s">
        <v>2</v>
      </c>
      <c r="N53" s="289" t="s">
        <v>603</v>
      </c>
      <c r="P53" s="246"/>
    </row>
    <row r="54" spans="1:16" ht="12.75" customHeight="1" thickBot="1" x14ac:dyDescent="0.25">
      <c r="A54" s="381"/>
      <c r="B54" s="25" t="s">
        <v>3</v>
      </c>
      <c r="C54" s="40" t="str">
        <f t="shared" ref="C54:C62" si="7">IF($F$7=4,H9,IF($L$7=4,N9,IF($F$22=4,H24,IF($L$22=4,N24,IF($F$37=4,H39,IF($L$37=4,N39,IF($F$52=4,H54,IF($L$52=4,N54,IF($F$67=4,H69,IF($L$67=4,N69,IF($F$82=4,H84,IF($L$82=4,N84,IF($F$97=4,H99,IF($L$97=4,N99,IF($F$112=4,H114,IF($L$112=4,N114,IF($F$127=4,H129,IF($L$127=4,N129,IF($F$142=4,H144,IF($L$142=4,N144))))))))))))))))))))</f>
        <v xml:space="preserve"> Szabó Krisztián</v>
      </c>
      <c r="D54" s="40">
        <f t="shared" ref="D54:D63" si="8">IF($F$7=4,I9,IF($L$7=4,K9,IF($F$22=4,I24,IF($L$22=4,K24,IF($F$37=4,I39,IF($L$37=4,K39,IF($F$52=4,I54,IF($L$52=4,K54,IF($F$67=4,I69,IF($L$67=4,K69,IF($F$82=4,I84,IF($L$82=4,K84,IF($F$97=4,I99,IF($L$97=4,K99,IF($F$112=4,I114,IF($L$112=4,K114,IF($F$127=4,I129,IF($L$127=4,K129,IF($F$142=4,I144,IF($L$142=4,K144))))))))))))))))))))</f>
        <v>0</v>
      </c>
      <c r="F54" s="424"/>
      <c r="G54" s="286" t="s">
        <v>3</v>
      </c>
      <c r="H54" s="287" t="s">
        <v>411</v>
      </c>
      <c r="I54" s="288">
        <v>1</v>
      </c>
      <c r="J54" s="288"/>
      <c r="K54" s="288">
        <v>0</v>
      </c>
      <c r="L54" s="427"/>
      <c r="M54" s="286" t="s">
        <v>3</v>
      </c>
      <c r="N54" s="290" t="s">
        <v>571</v>
      </c>
      <c r="P54" s="246"/>
    </row>
    <row r="55" spans="1:16" ht="12.75" customHeight="1" thickBot="1" x14ac:dyDescent="0.25">
      <c r="A55" s="381"/>
      <c r="B55" s="25" t="s">
        <v>4</v>
      </c>
      <c r="C55" s="40" t="str">
        <f t="shared" si="7"/>
        <v xml:space="preserve"> Morvai Pál</v>
      </c>
      <c r="D55" s="40">
        <f t="shared" si="8"/>
        <v>0.5</v>
      </c>
      <c r="F55" s="424"/>
      <c r="G55" s="286" t="s">
        <v>4</v>
      </c>
      <c r="H55" s="287" t="s">
        <v>519</v>
      </c>
      <c r="I55" s="288">
        <v>1</v>
      </c>
      <c r="J55" s="288"/>
      <c r="K55" s="288">
        <v>0</v>
      </c>
      <c r="L55" s="427"/>
      <c r="M55" s="286" t="s">
        <v>4</v>
      </c>
      <c r="N55" s="290" t="s">
        <v>604</v>
      </c>
      <c r="P55" s="246"/>
    </row>
    <row r="56" spans="1:16" ht="12.75" customHeight="1" thickBot="1" x14ac:dyDescent="0.25">
      <c r="A56" s="381"/>
      <c r="B56" s="25" t="s">
        <v>5</v>
      </c>
      <c r="C56" s="40" t="str">
        <f t="shared" si="7"/>
        <v xml:space="preserve"> Gurály László</v>
      </c>
      <c r="D56" s="40">
        <f t="shared" si="8"/>
        <v>0</v>
      </c>
      <c r="F56" s="424"/>
      <c r="G56" s="286" t="s">
        <v>5</v>
      </c>
      <c r="H56" s="287" t="s">
        <v>413</v>
      </c>
      <c r="I56" s="288">
        <v>1</v>
      </c>
      <c r="J56" s="288"/>
      <c r="K56" s="288">
        <v>0</v>
      </c>
      <c r="L56" s="427"/>
      <c r="M56" s="286" t="s">
        <v>5</v>
      </c>
      <c r="N56" s="290" t="s">
        <v>573</v>
      </c>
      <c r="P56" s="246"/>
    </row>
    <row r="57" spans="1:16" ht="13.5" customHeight="1" thickBot="1" x14ac:dyDescent="0.25">
      <c r="A57" s="381"/>
      <c r="B57" s="25" t="s">
        <v>6</v>
      </c>
      <c r="C57" s="40" t="str">
        <f t="shared" si="7"/>
        <v>Viszokai István</v>
      </c>
      <c r="D57" s="40">
        <f t="shared" si="8"/>
        <v>1</v>
      </c>
      <c r="F57" s="424"/>
      <c r="G57" s="286" t="s">
        <v>6</v>
      </c>
      <c r="H57" s="287" t="s">
        <v>414</v>
      </c>
      <c r="I57" s="288">
        <v>0.5</v>
      </c>
      <c r="J57" s="288"/>
      <c r="K57" s="288">
        <v>0.5</v>
      </c>
      <c r="L57" s="427"/>
      <c r="M57" s="286" t="s">
        <v>6</v>
      </c>
      <c r="N57" s="290" t="s">
        <v>605</v>
      </c>
      <c r="P57" s="246"/>
    </row>
    <row r="58" spans="1:16" ht="13.5" customHeight="1" thickBot="1" x14ac:dyDescent="0.25">
      <c r="A58" s="381"/>
      <c r="B58" s="25" t="s">
        <v>7</v>
      </c>
      <c r="C58" s="40" t="str">
        <f t="shared" si="7"/>
        <v>Vannai László</v>
      </c>
      <c r="D58" s="40">
        <f t="shared" si="8"/>
        <v>0.5</v>
      </c>
      <c r="F58" s="424"/>
      <c r="G58" s="286" t="s">
        <v>7</v>
      </c>
      <c r="H58" s="287" t="s">
        <v>415</v>
      </c>
      <c r="I58" s="288">
        <v>0</v>
      </c>
      <c r="J58" s="288"/>
      <c r="K58" s="288">
        <v>1</v>
      </c>
      <c r="L58" s="427"/>
      <c r="M58" s="286" t="s">
        <v>7</v>
      </c>
      <c r="N58" s="290" t="s">
        <v>606</v>
      </c>
      <c r="P58" s="246"/>
    </row>
    <row r="59" spans="1:16" ht="13.5" customHeight="1" thickBot="1" x14ac:dyDescent="0.25">
      <c r="A59" s="381"/>
      <c r="B59" s="25" t="s">
        <v>79</v>
      </c>
      <c r="C59" s="40" t="str">
        <f t="shared" si="7"/>
        <v xml:space="preserve">Pethő Dávid </v>
      </c>
      <c r="D59" s="40">
        <f t="shared" si="8"/>
        <v>0</v>
      </c>
      <c r="F59" s="424"/>
      <c r="G59" s="286" t="s">
        <v>79</v>
      </c>
      <c r="H59" s="287" t="s">
        <v>521</v>
      </c>
      <c r="I59" s="288">
        <v>0</v>
      </c>
      <c r="J59" s="288"/>
      <c r="K59" s="288">
        <v>1</v>
      </c>
      <c r="L59" s="427"/>
      <c r="M59" s="286" t="s">
        <v>79</v>
      </c>
      <c r="N59" s="290" t="s">
        <v>607</v>
      </c>
      <c r="P59" s="246"/>
    </row>
    <row r="60" spans="1:16" ht="13.5" customHeight="1" thickBot="1" x14ac:dyDescent="0.25">
      <c r="A60" s="381"/>
      <c r="B60" s="25" t="s">
        <v>80</v>
      </c>
      <c r="C60" s="40" t="str">
        <f t="shared" si="7"/>
        <v>Alkéri Imre</v>
      </c>
      <c r="D60" s="40">
        <f t="shared" si="8"/>
        <v>0</v>
      </c>
      <c r="F60" s="424"/>
      <c r="G60" s="286" t="s">
        <v>80</v>
      </c>
      <c r="H60" s="287" t="s">
        <v>602</v>
      </c>
      <c r="I60" s="288">
        <v>0</v>
      </c>
      <c r="J60" s="288"/>
      <c r="K60" s="288">
        <v>1</v>
      </c>
      <c r="L60" s="427"/>
      <c r="M60" s="286" t="s">
        <v>80</v>
      </c>
      <c r="N60" s="290" t="s">
        <v>608</v>
      </c>
      <c r="P60" s="246"/>
    </row>
    <row r="61" spans="1:16" ht="13.5" customHeight="1" thickBot="1" x14ac:dyDescent="0.25">
      <c r="A61" s="381"/>
      <c r="B61" s="25" t="s">
        <v>81</v>
      </c>
      <c r="C61" s="40" t="str">
        <f t="shared" si="7"/>
        <v xml:space="preserve"> Morvai Renáta</v>
      </c>
      <c r="D61" s="40">
        <f t="shared" si="8"/>
        <v>1</v>
      </c>
      <c r="F61" s="424"/>
      <c r="G61" s="286" t="s">
        <v>81</v>
      </c>
      <c r="H61" s="287" t="s">
        <v>417</v>
      </c>
      <c r="I61" s="288">
        <v>0</v>
      </c>
      <c r="J61" s="288"/>
      <c r="K61" s="288">
        <v>1</v>
      </c>
      <c r="L61" s="427"/>
      <c r="M61" s="286" t="s">
        <v>81</v>
      </c>
      <c r="N61" s="290" t="s">
        <v>258</v>
      </c>
      <c r="P61" s="246"/>
    </row>
    <row r="62" spans="1:16" ht="13.5" customHeight="1" thickBot="1" x14ac:dyDescent="0.25">
      <c r="A62" s="391"/>
      <c r="B62" s="25" t="s">
        <v>82</v>
      </c>
      <c r="C62" s="40" t="str">
        <f t="shared" si="7"/>
        <v xml:space="preserve"> Szabó Pál</v>
      </c>
      <c r="D62" s="259">
        <f t="shared" si="8"/>
        <v>1</v>
      </c>
      <c r="F62" s="425"/>
      <c r="G62" s="291" t="s">
        <v>82</v>
      </c>
      <c r="H62" s="292" t="s">
        <v>524</v>
      </c>
      <c r="I62" s="293">
        <v>0.5</v>
      </c>
      <c r="J62" s="293"/>
      <c r="K62" s="293">
        <v>0.5</v>
      </c>
      <c r="L62" s="428"/>
      <c r="M62" s="291" t="s">
        <v>82</v>
      </c>
      <c r="N62" s="294" t="s">
        <v>609</v>
      </c>
      <c r="P62" s="246"/>
    </row>
    <row r="63" spans="1:16" ht="13.5" customHeight="1" thickTop="1" thickBot="1" x14ac:dyDescent="0.3">
      <c r="C63" s="32"/>
      <c r="D63" s="43">
        <f t="shared" si="8"/>
        <v>4</v>
      </c>
      <c r="F63" s="295"/>
      <c r="G63" s="296"/>
      <c r="H63" s="297"/>
      <c r="I63" s="298">
        <f>SUM(I53:I62)</f>
        <v>5</v>
      </c>
      <c r="J63" s="299"/>
      <c r="K63" s="298">
        <f>SUM(K53:K62)</f>
        <v>5</v>
      </c>
      <c r="L63" s="295"/>
      <c r="M63" s="296"/>
      <c r="N63" s="297"/>
      <c r="P63" s="246"/>
    </row>
    <row r="64" spans="1:16" ht="13.5" customHeight="1" thickBot="1" x14ac:dyDescent="0.25">
      <c r="C64" s="32"/>
      <c r="H64" s="37"/>
      <c r="I64" s="300"/>
      <c r="J64" s="300"/>
      <c r="K64" s="301"/>
      <c r="N64" s="37"/>
    </row>
    <row r="65" spans="1:16" ht="16.5" thickTop="1" thickBot="1" x14ac:dyDescent="0.25">
      <c r="C65" s="32"/>
      <c r="F65" s="280"/>
      <c r="G65" s="280"/>
      <c r="H65" s="280"/>
      <c r="I65" s="420" t="s">
        <v>8</v>
      </c>
      <c r="J65" s="420"/>
      <c r="K65" s="420"/>
      <c r="L65" s="280"/>
      <c r="M65" s="280"/>
      <c r="N65" s="280"/>
    </row>
    <row r="66" spans="1:16" ht="20.25" thickTop="1" thickBot="1" x14ac:dyDescent="0.35">
      <c r="A66" s="383" t="s">
        <v>0</v>
      </c>
      <c r="B66" s="384"/>
      <c r="C66" s="23" t="str">
        <f>'Input adatok'!C67</f>
        <v>Fetivíz SE</v>
      </c>
      <c r="F66" s="421" t="s">
        <v>0</v>
      </c>
      <c r="G66" s="422"/>
      <c r="H66" s="283" t="str">
        <f>IF($F$67=1,C6,IF($F$67=2,C21,IF($F$67=3,C36,IF($F$67=4,C51,IF($F$67=5,C66,IF($F$67=6,C81,IF($F$67=7,C96,IF($F$67=8,C111,IF($F$67=9,C126,IF($F$67=10,C141,IF($F$67=11,C156,IF($F$67=12,C171,IF($F$67=13,C186,IF($F$67=14,C201,IF($F$67=15,C216,IF($F$67=16,C231,IF($F$67=17,C246,IF($F$67=18,C261,IF($F$67=19,C276,IF($F$67=20,C291))))))))))))))))))))</f>
        <v>Fehérgyarmat SE</v>
      </c>
      <c r="I66" s="419" t="str">
        <f>$I$1</f>
        <v>6. forduló</v>
      </c>
      <c r="J66" s="419"/>
      <c r="K66" s="419"/>
      <c r="L66" s="421" t="s">
        <v>0</v>
      </c>
      <c r="M66" s="422"/>
      <c r="N66" s="283" t="str">
        <f>IF($L$67=1,C6,IF($L$67=2,C21,IF($L$67=3,C36,IF($L$67=4,C51,IF($L$67=5,C66,IF($L$67=6,C81,IF($L$67=7,72,IF($L$67=8,$C111,IF($L$67=9,C126,IF($L$67=10,C141,IF($L$67=11,C156,IF($L$67=12,C171,IF($L$67=13,C186,IF($L$67=14,C201,IF($L$67=15,C216,IF($L$67=16,C231,IF($L$67=17,C246,IF($L$67=18,C261,IF($L$67=19,C276,IF($L$67=20,C291))))))))))))))))))))</f>
        <v>Dávid SC</v>
      </c>
      <c r="P66" s="246"/>
    </row>
    <row r="67" spans="1:16" ht="12.75" customHeight="1" thickBot="1" x14ac:dyDescent="0.25">
      <c r="A67" s="380">
        <v>5</v>
      </c>
      <c r="B67" s="1"/>
      <c r="C67" s="26" t="str">
        <f>'Input adatok'!M68</f>
        <v>Játékos Neve:</v>
      </c>
      <c r="F67" s="423">
        <v>3</v>
      </c>
      <c r="G67" s="284"/>
      <c r="H67" s="285" t="str">
        <f>IF($F$67=1,C7,IF($F$67=2,C22,IF($F$67=3,C37,IF($F$67=4,C52,IF($F$67=5,C67,IF($F$67=6,C82,IF($F$67=7,C97,IF($F$67=8,C112,IF($F$67=9,C127,IF($F$67=10,C142,IF($F$67=11,C157,IF($F$67=12,C172,IF($F$67=13,C187,IF($F$67=14,C202,IF($F$67=15,C217,IF($F$67=16,C232,IF($F$67=17,C247,IF($F$67=18,C262,IF($F$67=19,C277,IF($F$67=20,C292))))))))))))))))))))</f>
        <v>Játékos Neve:</v>
      </c>
      <c r="I67" s="419"/>
      <c r="J67" s="419"/>
      <c r="K67" s="419"/>
      <c r="L67" s="426">
        <v>4</v>
      </c>
      <c r="M67" s="284"/>
      <c r="N67" s="285" t="str">
        <f>IF($L$67=1,C7,IF($L$67=2,C22,IF($L$67=3,C37,IF($L$67=4,C52,IF($L$67=5,C67,IF($L$67=6,C82,IF($L$67=7,72,IF($L$67=8,$C112,IF($L$67=9,C127,IF($L$67=10,C142,IF($L$67=11,C157,IF($L$67=12,C172,IF($L$67=13,C187,IF($L$67=14,C202,IF($L$67=15,C217,IF($L$67=16,C232,IF($L$67=17,C247,IF($L$67=18,C262,IF($L$67=19,C277,IF($L$67=20,C292))))))))))))))))))))</f>
        <v>Játékos Neve:</v>
      </c>
      <c r="P67" s="246"/>
    </row>
    <row r="68" spans="1:16" ht="13.5" customHeight="1" thickBot="1" x14ac:dyDescent="0.25">
      <c r="A68" s="381"/>
      <c r="B68" s="25" t="s">
        <v>2</v>
      </c>
      <c r="C68" s="40" t="str">
        <f>IF($F$7=5,H8,IF($L$7=5,N8,IF($F$22=5,H23,IF($L$22=5,N23,IF($F$37=5,H38,IF($L$37=5,N38,IF($F$52=5,H53,IF($L$52=5,N53,IF($F$67=5,H68,IF($L$67=5,N68,IF($F$82=5,H83,IF($L$82=5,N83,IF($F$97=5,H98,IF($L$97=5,N98,IF($F$112=5,H113,IF($L$112=5,N113,IF($F$127=5,H128,IF($L$127=5,N128,IF($F$142=5,H143,IF($L$142=5,N143))))))))))))))))))))</f>
        <v xml:space="preserve"> Szulics Imre 1829</v>
      </c>
      <c r="D68" s="40">
        <f>IF($F$7=5,I8,IF($L$7=5,K8,IF($F$22=5,I23,IF($L$22=5,K23,IF($F$37=5,I38,IF($L$37=5,K38,IF($F$52=5,I53,IF($L$52=5,K53,IF($F$67=5,I68,IF($L$67=5,K68,IF($F$82=5,I83,IF($L$82=5,K83,IF($F$97=5,I98,IF($L$97=5,K98,IF($F$112=5,I113,IF($L$112=5,K113,IF($F$127=5,I128,IF($L$127=5,K128,IF($F$142=5,I143,IF($L$142=5,K143))))))))))))))))))))</f>
        <v>0</v>
      </c>
      <c r="F68" s="424"/>
      <c r="G68" s="286" t="s">
        <v>2</v>
      </c>
      <c r="H68" s="287" t="s">
        <v>453</v>
      </c>
      <c r="I68" s="288">
        <v>1</v>
      </c>
      <c r="J68" s="288"/>
      <c r="K68" s="288">
        <v>0</v>
      </c>
      <c r="L68" s="427"/>
      <c r="M68" s="286" t="s">
        <v>2</v>
      </c>
      <c r="N68" s="289" t="s">
        <v>470</v>
      </c>
      <c r="P68" s="246"/>
    </row>
    <row r="69" spans="1:16" ht="18.75" customHeight="1" thickBot="1" x14ac:dyDescent="0.25">
      <c r="A69" s="381"/>
      <c r="B69" s="25" t="s">
        <v>3</v>
      </c>
      <c r="C69" s="40" t="str">
        <f t="shared" ref="C69:C77" si="9">IF($F$7=5,H9,IF($L$7=5,N9,IF($F$22=5,H24,IF($L$22=5,N24,IF($F$37=5,H39,IF($L$37=5,N39,IF($F$52=5,H54,IF($L$52=5,N54,IF($F$67=5,H69,IF($L$67=5,N69,IF($F$82=5,H84,IF($L$82=5,N84,IF($F$97=5,H99,IF($L$97=5,N99,IF($F$112=5,H114,IF($L$112=5,N114,IF($F$127=5,H129,IF($L$127=5,N129,IF($F$142=5,H144,IF($L$142=5,N144))))))))))))))))))))</f>
        <v>Szilágyi Sándor 1905</v>
      </c>
      <c r="D69" s="40">
        <f>IF($F$7=5,I9,IF($L$7=5,K9,IF($F$22=5,I24,IF($L$22=5,K24,IF($F$37=5,I39,IF($L$37=5,K39,IF($F$52=5,I54,IF($L$52=5,K54,IF($F$67=5,I69,IF($L$67=5,K69,IF($F$82=5,I84,IF($L$82=5,K84,IF($F$97=5,I99,IF($L$97=5,K99,IF($F$112=5,I114,IF($L$112=5,K114,IF($F$127=5,I129,IF($L$127=5,K129,IF($F$142=5,I144,IF($L$142=5,K144))))))))))))))))))))</f>
        <v>0</v>
      </c>
      <c r="F69" s="424"/>
      <c r="G69" s="286" t="s">
        <v>3</v>
      </c>
      <c r="H69" s="287" t="s">
        <v>621</v>
      </c>
      <c r="I69" s="288">
        <v>1</v>
      </c>
      <c r="J69" s="288"/>
      <c r="K69" s="288">
        <v>0</v>
      </c>
      <c r="L69" s="427"/>
      <c r="M69" s="286" t="s">
        <v>3</v>
      </c>
      <c r="N69" s="290" t="s">
        <v>625</v>
      </c>
      <c r="P69" s="246"/>
    </row>
    <row r="70" spans="1:16" ht="13.5" customHeight="1" thickBot="1" x14ac:dyDescent="0.25">
      <c r="A70" s="381"/>
      <c r="B70" s="25" t="s">
        <v>4</v>
      </c>
      <c r="C70" s="40" t="str">
        <f t="shared" si="9"/>
        <v>Zsíros Sándor1858</v>
      </c>
      <c r="D70" s="40">
        <f>IF($F$7=5,I10,IF($L$7=5,K10,IF($F$22=5,I25,IF($L$22=5,K25,IF($F$37=5,I40,IF($L$37=5,K40,IF($F$52=5,I55,IF($L$52=5,K55,IF($F$67=5,I70,IF($L$67=5,K70,IF($F$82=5,I85,IF($L$82=5,K85,IF($F$97=5,I100,IF($L$97=5,K100,IF($F$112=5,I115,IF($L$112=5,K115,IF($F$127=5,I130,IF($L$127=5,K130,IF($F$142=5,I145,IF($L$142=5,K145))))))))))))))))))))</f>
        <v>0</v>
      </c>
      <c r="F70" s="424"/>
      <c r="G70" s="286" t="s">
        <v>4</v>
      </c>
      <c r="H70" s="287" t="s">
        <v>455</v>
      </c>
      <c r="I70" s="288">
        <v>0.5</v>
      </c>
      <c r="J70" s="288"/>
      <c r="K70" s="288">
        <v>0.5</v>
      </c>
      <c r="L70" s="427"/>
      <c r="M70" s="286" t="s">
        <v>4</v>
      </c>
      <c r="N70" s="290" t="s">
        <v>626</v>
      </c>
      <c r="P70" s="246"/>
    </row>
    <row r="71" spans="1:16" ht="13.5" customHeight="1" thickBot="1" x14ac:dyDescent="0.25">
      <c r="A71" s="381"/>
      <c r="B71" s="25" t="s">
        <v>5</v>
      </c>
      <c r="C71" s="40" t="str">
        <f t="shared" si="9"/>
        <v>Hargitai Attila 1800</v>
      </c>
      <c r="D71" s="40">
        <f>IF($F$7=5,I11,IF($L$7=5,K11,IF($F$22=5,I26,IF($L$22=5,K26,IF($F$37=5,I41,IF($L$37=5,K41,IF($F$52=5,I56,IF($L$52=5,K56,IF($F$67=5,I71,IF($L$67=5,K71,IF($F$82=5,I86,IF($L$82=5,K86,IF($F$97=5,I101,IF($L$97=5,K101,IF($F$112=5,I116,IF($L$112=5,K116,IF($F$127=5,I131,IF($L$127=5,K131,IF($F$142=5,I146,IF($L$142=5,K146))))))))))))))))))))</f>
        <v>0</v>
      </c>
      <c r="F71" s="424"/>
      <c r="G71" s="286" t="s">
        <v>5</v>
      </c>
      <c r="H71" s="287" t="s">
        <v>622</v>
      </c>
      <c r="I71" s="288">
        <v>1</v>
      </c>
      <c r="J71" s="288"/>
      <c r="K71" s="288">
        <v>0</v>
      </c>
      <c r="L71" s="427"/>
      <c r="M71" s="286" t="s">
        <v>5</v>
      </c>
      <c r="N71" s="290" t="s">
        <v>627</v>
      </c>
      <c r="P71" s="246"/>
    </row>
    <row r="72" spans="1:16" ht="13.5" customHeight="1" thickBot="1" x14ac:dyDescent="0.25">
      <c r="A72" s="381"/>
      <c r="B72" s="25" t="s">
        <v>6</v>
      </c>
      <c r="C72" s="40" t="str">
        <f t="shared" si="9"/>
        <v xml:space="preserve"> Szabó István 1746</v>
      </c>
      <c r="D72" s="40">
        <f t="shared" ref="D72:D77" si="10">IF($F$7=5,I12,IF($L$7=5,K12,IF($F$22=5,I27,IF($L$22=5,K27,IF($F$37=5,I42,IF($L$37=5,K42,IF($F$52=5,I57,IF($L$52=5,K57,IF($F$67=5,I72,IF($L$67=5,K72,IF($F$82=5,I91,IF($L$82=5,K91,IF($F$97=5,I106,IF($L$97=5,K106,IF($F$112=5,I121,IF($L$112=5,K121,IF($F$127=5,I136,IF($L$127=5,K136,IF($F$142=5,I151,IF($L$142=5,K151))))))))))))))))))))</f>
        <v>0.5</v>
      </c>
      <c r="F72" s="424"/>
      <c r="G72" s="286" t="s">
        <v>6</v>
      </c>
      <c r="H72" s="287" t="s">
        <v>623</v>
      </c>
      <c r="I72" s="288">
        <v>0</v>
      </c>
      <c r="J72" s="288"/>
      <c r="K72" s="288">
        <v>1</v>
      </c>
      <c r="L72" s="427"/>
      <c r="M72" s="286" t="s">
        <v>6</v>
      </c>
      <c r="N72" s="290" t="s">
        <v>474</v>
      </c>
      <c r="P72" s="246"/>
    </row>
    <row r="73" spans="1:16" ht="13.5" customHeight="1" thickBot="1" x14ac:dyDescent="0.25">
      <c r="A73" s="381"/>
      <c r="B73" s="25" t="s">
        <v>7</v>
      </c>
      <c r="C73" s="40" t="str">
        <f t="shared" si="9"/>
        <v xml:space="preserve"> Scheppel László 1730 </v>
      </c>
      <c r="D73" s="40">
        <f t="shared" si="10"/>
        <v>1</v>
      </c>
      <c r="F73" s="424"/>
      <c r="G73" s="286" t="s">
        <v>7</v>
      </c>
      <c r="H73" s="287" t="s">
        <v>296</v>
      </c>
      <c r="I73" s="288">
        <v>0.5</v>
      </c>
      <c r="J73" s="288"/>
      <c r="K73" s="288">
        <v>0.5</v>
      </c>
      <c r="L73" s="427"/>
      <c r="M73" s="286" t="s">
        <v>7</v>
      </c>
      <c r="N73" s="290" t="s">
        <v>628</v>
      </c>
      <c r="P73" s="246"/>
    </row>
    <row r="74" spans="1:16" ht="13.5" customHeight="1" thickBot="1" x14ac:dyDescent="0.25">
      <c r="A74" s="381"/>
      <c r="B74" s="25" t="s">
        <v>79</v>
      </c>
      <c r="C74" s="40" t="str">
        <f t="shared" si="9"/>
        <v xml:space="preserve"> Dudás László 1675</v>
      </c>
      <c r="D74" s="40">
        <f t="shared" si="10"/>
        <v>1</v>
      </c>
      <c r="F74" s="424"/>
      <c r="G74" s="286" t="s">
        <v>79</v>
      </c>
      <c r="H74" s="287" t="s">
        <v>543</v>
      </c>
      <c r="I74" s="288">
        <v>1</v>
      </c>
      <c r="J74" s="288"/>
      <c r="K74" s="288">
        <v>0</v>
      </c>
      <c r="L74" s="427"/>
      <c r="M74" s="286" t="s">
        <v>79</v>
      </c>
      <c r="N74" s="290" t="s">
        <v>561</v>
      </c>
      <c r="P74" s="246"/>
    </row>
    <row r="75" spans="1:16" ht="13.5" customHeight="1" thickBot="1" x14ac:dyDescent="0.25">
      <c r="A75" s="381"/>
      <c r="B75" s="25" t="s">
        <v>80</v>
      </c>
      <c r="C75" s="40" t="str">
        <f t="shared" si="9"/>
        <v>Mérnyi Béla 1687</v>
      </c>
      <c r="D75" s="40">
        <f t="shared" si="10"/>
        <v>1</v>
      </c>
      <c r="F75" s="424"/>
      <c r="G75" s="286" t="s">
        <v>80</v>
      </c>
      <c r="H75" s="287" t="s">
        <v>526</v>
      </c>
      <c r="I75" s="288">
        <v>1</v>
      </c>
      <c r="J75" s="288"/>
      <c r="K75" s="288">
        <v>0</v>
      </c>
      <c r="L75" s="427"/>
      <c r="M75" s="286" t="s">
        <v>80</v>
      </c>
      <c r="N75" s="290" t="s">
        <v>476</v>
      </c>
      <c r="P75" s="246"/>
    </row>
    <row r="76" spans="1:16" ht="13.5" customHeight="1" thickBot="1" x14ac:dyDescent="0.25">
      <c r="A76" s="381"/>
      <c r="B76" s="25" t="s">
        <v>81</v>
      </c>
      <c r="C76" s="40" t="str">
        <f t="shared" si="9"/>
        <v>Mészáros János</v>
      </c>
      <c r="D76" s="40">
        <f t="shared" si="10"/>
        <v>1</v>
      </c>
      <c r="F76" s="424"/>
      <c r="G76" s="286" t="s">
        <v>81</v>
      </c>
      <c r="H76" s="287" t="s">
        <v>624</v>
      </c>
      <c r="I76" s="288">
        <v>0</v>
      </c>
      <c r="J76" s="288"/>
      <c r="K76" s="288">
        <v>1</v>
      </c>
      <c r="L76" s="427"/>
      <c r="M76" s="286" t="s">
        <v>81</v>
      </c>
      <c r="N76" s="290" t="s">
        <v>388</v>
      </c>
      <c r="P76" s="246"/>
    </row>
    <row r="77" spans="1:16" ht="13.5" customHeight="1" thickBot="1" x14ac:dyDescent="0.25">
      <c r="A77" s="391"/>
      <c r="B77" s="25" t="s">
        <v>82</v>
      </c>
      <c r="C77" s="40" t="str">
        <f t="shared" si="9"/>
        <v xml:space="preserve"> Vaskó Dániel</v>
      </c>
      <c r="D77" s="40">
        <f t="shared" si="10"/>
        <v>0.5</v>
      </c>
      <c r="F77" s="425"/>
      <c r="G77" s="291" t="s">
        <v>82</v>
      </c>
      <c r="H77" s="292" t="s">
        <v>331</v>
      </c>
      <c r="I77" s="293">
        <v>0</v>
      </c>
      <c r="J77" s="293"/>
      <c r="K77" s="293">
        <v>1</v>
      </c>
      <c r="L77" s="428"/>
      <c r="M77" s="291" t="s">
        <v>82</v>
      </c>
      <c r="N77" s="294" t="s">
        <v>390</v>
      </c>
      <c r="P77" s="246"/>
    </row>
    <row r="78" spans="1:16" ht="13.5" customHeight="1" thickTop="1" thickBot="1" x14ac:dyDescent="0.35">
      <c r="C78" s="32"/>
      <c r="D78" s="41">
        <f>IF($F$7=5,I18,IF($L$7=5,K18,IF($F$22=5,I33,IF($L$22=5,K33,IF($F$37=5,I48,IF($L$37=5,K48,IF($F$52=5,I63,IF($L$52=5,K63,IF($F$67=5,I78,IF($L$67=5,K78,IF($F$82=5,I93,IF($L$82=5,K93,IF($F$97=5,I108,IF($L$97=5,K108,IF($F$112=5,I123,IF($L$112=5,K123,IF($F$127=5,I138,IF($L$127=5,K138,IF($F$142=5,I153,IF($L$142=5,K153))))))))))))))))))))</f>
        <v>5</v>
      </c>
      <c r="F78" s="295"/>
      <c r="G78" s="296"/>
      <c r="H78" s="297"/>
      <c r="I78" s="298">
        <f>SUM(I68:I77)</f>
        <v>6</v>
      </c>
      <c r="J78" s="299"/>
      <c r="K78" s="298">
        <f>SUM(K68:K77)</f>
        <v>4</v>
      </c>
      <c r="L78" s="295"/>
      <c r="M78" s="296"/>
      <c r="N78" s="297"/>
      <c r="P78" s="246"/>
    </row>
    <row r="79" spans="1:16" ht="13.5" customHeight="1" x14ac:dyDescent="0.2">
      <c r="C79" s="32"/>
      <c r="H79" s="37"/>
      <c r="I79" s="300"/>
      <c r="J79" s="300"/>
      <c r="K79" s="301"/>
      <c r="N79" s="37"/>
    </row>
    <row r="80" spans="1:16" ht="16.5" hidden="1" thickTop="1" thickBot="1" x14ac:dyDescent="0.25">
      <c r="C80" s="32"/>
      <c r="F80" s="280"/>
      <c r="G80" s="280"/>
      <c r="H80" s="280"/>
      <c r="I80" s="420" t="s">
        <v>8</v>
      </c>
      <c r="J80" s="420"/>
      <c r="K80" s="420"/>
      <c r="L80" s="280"/>
      <c r="M80" s="280"/>
      <c r="N80" s="280"/>
    </row>
    <row r="81" spans="1:16" ht="20.25" hidden="1" thickTop="1" thickBot="1" x14ac:dyDescent="0.35">
      <c r="A81" s="383" t="s">
        <v>0</v>
      </c>
      <c r="B81" s="384"/>
      <c r="C81" s="26" t="str">
        <f>'Input adatok'!C83</f>
        <v>Piremon SE</v>
      </c>
      <c r="F81" s="421" t="s">
        <v>0</v>
      </c>
      <c r="G81" s="422"/>
      <c r="H81" s="283" t="b">
        <f>IF($F$82=1,C6,IF($F$82=2,C21,IF($F$82=3,C36,IF($F$82=4,C51,IF($F$82=5,C66,IF($F$82=6,C81,IF($F$82=7,C96,IF($F$82=8,C111,IF($F$82=9,C126,IF($F$82=10,C141,IF($F$82=11,C156,IF($F$82=12,C171,IF($F$82=13,C186,IF($F$82=14,C201,IF($F$82=15,C216,IF($F$82=16,C231,IF($F$82=17,C246,IF($F$82=18,C261,IF($F$82=19,C276,IF($F$82=20,C291))))))))))))))))))))</f>
        <v>0</v>
      </c>
      <c r="I81" s="419" t="str">
        <f>$I$1</f>
        <v>6. forduló</v>
      </c>
      <c r="J81" s="419"/>
      <c r="K81" s="419"/>
      <c r="L81" s="421" t="s">
        <v>0</v>
      </c>
      <c r="M81" s="422"/>
      <c r="N81" s="283" t="b">
        <f>IF($L$82=1,C6,IF($L$82=2,C21,IF($L$82=3,C36,IF($L$82=4,C51,IF($L$82=5,C66,IF($L$82=6,C81,IF($L$82=7,C96,IF($L$82=8,C111,IF($L$82=9,C126,IF($L$82=10,C141,IF($L$82=11,C156,IF($L$82=12,C171,IF($L$82=13,C186,IF($L$82=14,C201,IF($L$82=15,C216,IF($L$82=16,C231,IF($L$82=17,C246,IF($L$82=18,C261,IF($L$82=19,C276,IF($L$82=20,C291))))))))))))))))))))</f>
        <v>0</v>
      </c>
      <c r="P81" s="246"/>
    </row>
    <row r="82" spans="1:16" ht="13.5" hidden="1" customHeight="1" thickBot="1" x14ac:dyDescent="0.25">
      <c r="A82" s="380">
        <v>6</v>
      </c>
      <c r="B82" s="24"/>
      <c r="C82" s="26" t="str">
        <f>'Input adatok'!M84</f>
        <v>Játékos Neve:</v>
      </c>
      <c r="F82" s="423"/>
      <c r="G82" s="284"/>
      <c r="H82" s="285" t="b">
        <f>IF($F$82=1,C7,IF($F$82=2,C22,IF($F$82=3,C37,IF($F$82=4,C52,IF($F$82=5,C67,IF($F$82=6,C82,IF($F$82=7,C97,IF($F$82=8,C112,IF($F$82=9,C127,IF($F$82=10,C142,IF($F$82=11,C157,IF($F$82=12,C172,IF($F$82=13,C187,IF($F$82=14,C202,IF($F$82=15,C217,IF($F$82=16,C232,IF($F$82=17,C247,IF($F$82=18,C262,IF($F$82=19,C277,IF($F$82=20,C292))))))))))))))))))))</f>
        <v>0</v>
      </c>
      <c r="I82" s="419"/>
      <c r="J82" s="419"/>
      <c r="K82" s="419"/>
      <c r="L82" s="426"/>
      <c r="M82" s="284"/>
      <c r="N82" s="285" t="b">
        <f>IF($L$82=1,C7,IF($L$82=2,C22,IF($L$82=3,C37,IF($L$82=4,C52,IF($L$82=5,C67,IF($L$82=6,C82,IF($L$82=7,C97,IF($L$82=8,C112,IF($L$82=9,C127,IF($L$82=10,C142,IF($L$82=11,C157,IF($L$82=12,C172,IF($L$82=13,C187,IF($L$82=14,C202,IF($L$82=15,C217,IF($L$82=16,C232,IF($L$82=17,C247,IF($L$82=18,C262,IF($L$82=19,C277,IF($L$82=20,C292))))))))))))))))))))</f>
        <v>0</v>
      </c>
      <c r="P82" s="246"/>
    </row>
    <row r="83" spans="1:16" ht="13.5" hidden="1" customHeight="1" thickBot="1" x14ac:dyDescent="0.25">
      <c r="A83" s="381"/>
      <c r="B83" s="25" t="s">
        <v>2</v>
      </c>
      <c r="C83" s="40" t="str">
        <f>IF($F$7=6,H8,IF($L$7=6,N8,IF($F$22=6,H23,IF($L$22=6,N23,IF($F$37=6,H38,IF($L$37=6,N38,IF($F$52=6,H53,IF($L$52=6,N53,IF($F$67=6,H68,IF($L$67=6,N68,IF($F$82=6,H83,IF($L$82=6,N83,IF($F$97=6,H98,IF($L$97=6,N98,IF($F$112=6,H113,IF($L$112=6,N113,IF($F$127=6,H128,IF($L$127=6,N128,IF($F$142=6,H143,IF($L$142=6,N143))))))))))))))))))))</f>
        <v>Trembácz László</v>
      </c>
      <c r="D83" s="40">
        <f>IF($F$7=6,I8,IF($L$7=6,K8,IF($F$22=6,I23,IF($L$22=6,K23,IF($F$37=6,I38,IF($L$37=6,K38,IF($F$52=6,I53,IF($L$52=6,K53,IF($F$67=6,I68,IF($L$67=6,K68,IF($F$82=6,I83,IF($L$82=6,K83,IF($F$97=6,I98,IF($L$97=6,K98,IF($F$112=6,I113,IF($L$112=6,K113,IF($F$127=6,I128,IF($L$127=6,K128,IF($F$142=6,I143,IF($L$142=6,K143))))))))))))))))))))</f>
        <v>1</v>
      </c>
      <c r="F83" s="424"/>
      <c r="G83" s="286" t="s">
        <v>2</v>
      </c>
      <c r="H83" s="287"/>
      <c r="I83" s="288"/>
      <c r="J83" s="288"/>
      <c r="K83" s="288"/>
      <c r="L83" s="427"/>
      <c r="M83" s="286" t="s">
        <v>2</v>
      </c>
      <c r="N83" s="289"/>
      <c r="P83" s="246"/>
    </row>
    <row r="84" spans="1:16" ht="13.5" hidden="1" customHeight="1" thickBot="1" x14ac:dyDescent="0.25">
      <c r="A84" s="381"/>
      <c r="B84" s="25" t="s">
        <v>3</v>
      </c>
      <c r="C84" s="40" t="str">
        <f t="shared" ref="C84:C92" si="11">IF($F$7=6,H9,IF($L$7=6,N9,IF($F$22=6,H24,IF($L$22=6,N24,IF($F$37=6,H39,IF($L$37=6,N39,IF($F$52=6,H54,IF($L$52=6,N54,IF($F$67=6,H69,IF($L$67=6,N69,IF($F$82=6,H84,IF($L$82=6,N84,IF($F$97=6,H99,IF($L$97=6,N99,IF($F$112=6,H114,IF($L$112=6,N114,IF($F$127=6,H129,IF($L$127=6,N129,IF($F$142=6,H144,IF($L$142=6,N144))))))))))))))))))))</f>
        <v>Barnóth Róbert</v>
      </c>
      <c r="D84" s="40">
        <f>IF($F$7=6,I9,IF($L$7=6,K9,IF($F$22=6,I24,IF($L$22=6,K24,IF($F$37=6,I39,IF($L$37=6,K39,IF($F$52=6,I54,IF($L$52=6,K54,IF($F$67=6,I69,IF($L$67=6,K69,IF($F$82=6,I84,IF($L$82=6,K84,IF($F$97=6,I99,IF($L$97=6,K99,IF($F$112=6,I114,IF($L$112=6,K114,IF($F$127=6,I129,IF($L$127=6,K129,IF($F$142=6,I144,IF($L$142=6,K144))))))))))))))))))))</f>
        <v>1</v>
      </c>
      <c r="F84" s="424"/>
      <c r="G84" s="286" t="s">
        <v>3</v>
      </c>
      <c r="H84" s="287"/>
      <c r="I84" s="288"/>
      <c r="J84" s="288"/>
      <c r="K84" s="288"/>
      <c r="L84" s="427"/>
      <c r="M84" s="286" t="s">
        <v>3</v>
      </c>
      <c r="N84" s="290"/>
      <c r="P84" s="246"/>
    </row>
    <row r="85" spans="1:16" ht="13.5" hidden="1" customHeight="1" thickBot="1" x14ac:dyDescent="0.25">
      <c r="A85" s="381"/>
      <c r="B85" s="25" t="s">
        <v>4</v>
      </c>
      <c r="C85" s="40" t="str">
        <f t="shared" si="11"/>
        <v>Palicz László</v>
      </c>
      <c r="D85" s="40">
        <f>IF($F$7=6,I10,IF($L$7=6,K10,IF($F$22=6,I25,IF($L$22=6,K25,IF($F$37=6,I40,IF($L$37=6,K40,IF($F$52=6,I55,IF($L$52=6,K55,IF($F$67=6,I70,IF($L$67=6,K70,IF($F$82=6,I85,IF($L$82=6,K85,IF($F$97=6,I100,IF($L$97=6,K100,IF($F$112=6,I115,IF($L$112=6,K115,IF($F$127=6,I130,IF($L$127=6,K130,IF($F$142=6,I145,IF($L$142=6,K145))))))))))))))))))))</f>
        <v>1</v>
      </c>
      <c r="F85" s="424"/>
      <c r="G85" s="286" t="s">
        <v>4</v>
      </c>
      <c r="H85" s="287"/>
      <c r="I85" s="288"/>
      <c r="J85" s="288"/>
      <c r="K85" s="288"/>
      <c r="L85" s="427"/>
      <c r="M85" s="286" t="s">
        <v>4</v>
      </c>
      <c r="N85" s="290"/>
      <c r="P85" s="246"/>
    </row>
    <row r="86" spans="1:16" ht="13.5" hidden="1" customHeight="1" thickBot="1" x14ac:dyDescent="0.25">
      <c r="A86" s="381"/>
      <c r="B86" s="25" t="s">
        <v>5</v>
      </c>
      <c r="C86" s="40" t="str">
        <f t="shared" si="11"/>
        <v>Tordai Ákos</v>
      </c>
      <c r="D86" s="40">
        <f>IF($F$7=6,I11,IF($L$7=6,K11,IF($F$22=6,I26,IF($L$22=6,K26,IF($F$37=6,I41,IF($L$37=6,K41,IF($F$52=6,I56,IF($L$52=6,K56,IF($F$67=6,I71,IF($L$67=6,K71,IF($F$82=6,I86,IF($L$82=6,K86,IF($F$97=6,I101,IF($L$97=6,K101,IF($F$112=6,I116,IF($L$112=6,K116,IF($F$127=6,I131,IF($L$127=6,K131,IF($F$142=6,I146,IF($L$142=6,K146))))))))))))))))))))</f>
        <v>0.5</v>
      </c>
      <c r="F86" s="424"/>
      <c r="G86" s="286" t="s">
        <v>5</v>
      </c>
      <c r="H86" s="287"/>
      <c r="I86" s="288"/>
      <c r="J86" s="288"/>
      <c r="K86" s="288"/>
      <c r="L86" s="427"/>
      <c r="M86" s="286" t="s">
        <v>5</v>
      </c>
      <c r="N86" s="290"/>
      <c r="P86" s="246"/>
    </row>
    <row r="87" spans="1:16" ht="13.5" hidden="1" customHeight="1" thickBot="1" x14ac:dyDescent="0.25">
      <c r="A87" s="381"/>
      <c r="B87" s="25" t="s">
        <v>6</v>
      </c>
      <c r="C87" s="40" t="str">
        <f t="shared" si="11"/>
        <v>Rádai Zoltán Máté</v>
      </c>
      <c r="D87" s="40">
        <f t="shared" ref="D87:D92" si="12">IF($F$7=6,I12,IF($L$7=6,K12,IF($F$22=6,I27,IF($L$22=6,K27,IF($F$37=6,I42,IF($L$37=6,K42,IF($F$52=6,I57,IF($L$52=6,K57,IF($F$67=6,I72,IF($L$67=6,K72,IF($F$82=6,I87,IF($L$82=6,K87,IF($F$97=6,I106,IF($L$97=6,K106,IF($F$112=6,I121,IF($L$112=6,K121,IF($F$127=6,I136,IF($L$127=6,K136,IF($F$142=6,I151,IF($L$142=6,K151))))))))))))))))))))</f>
        <v>1</v>
      </c>
      <c r="F87" s="424"/>
      <c r="G87" s="286" t="s">
        <v>6</v>
      </c>
      <c r="H87" s="287"/>
      <c r="I87" s="288"/>
      <c r="J87" s="288"/>
      <c r="K87" s="288"/>
      <c r="L87" s="427"/>
      <c r="M87" s="286" t="s">
        <v>6</v>
      </c>
      <c r="N87" s="290"/>
      <c r="P87" s="246"/>
    </row>
    <row r="88" spans="1:16" ht="13.5" hidden="1" customHeight="1" thickBot="1" x14ac:dyDescent="0.25">
      <c r="A88" s="381"/>
      <c r="B88" s="25" t="s">
        <v>7</v>
      </c>
      <c r="C88" s="40" t="str">
        <f t="shared" si="11"/>
        <v>Tumó Bence</v>
      </c>
      <c r="D88" s="40">
        <f t="shared" si="12"/>
        <v>1</v>
      </c>
      <c r="F88" s="424"/>
      <c r="G88" s="286" t="s">
        <v>7</v>
      </c>
      <c r="H88" s="287"/>
      <c r="I88" s="288"/>
      <c r="J88" s="288"/>
      <c r="K88" s="288"/>
      <c r="L88" s="427"/>
      <c r="M88" s="286" t="s">
        <v>7</v>
      </c>
      <c r="N88" s="290"/>
      <c r="P88" s="246"/>
    </row>
    <row r="89" spans="1:16" ht="13.5" hidden="1" customHeight="1" thickBot="1" x14ac:dyDescent="0.25">
      <c r="A89" s="381"/>
      <c r="B89" s="25" t="s">
        <v>79</v>
      </c>
      <c r="C89" s="40" t="str">
        <f t="shared" si="11"/>
        <v>Gócza Ádám</v>
      </c>
      <c r="D89" s="40">
        <f t="shared" si="12"/>
        <v>0.5</v>
      </c>
      <c r="F89" s="424"/>
      <c r="G89" s="286" t="s">
        <v>79</v>
      </c>
      <c r="H89" s="287"/>
      <c r="I89" s="288"/>
      <c r="J89" s="288"/>
      <c r="K89" s="288"/>
      <c r="L89" s="427"/>
      <c r="M89" s="286" t="s">
        <v>79</v>
      </c>
      <c r="N89" s="290"/>
      <c r="P89" s="246"/>
    </row>
    <row r="90" spans="1:16" ht="13.5" hidden="1" customHeight="1" thickBot="1" x14ac:dyDescent="0.25">
      <c r="A90" s="381"/>
      <c r="B90" s="25" t="s">
        <v>80</v>
      </c>
      <c r="C90" s="40" t="str">
        <f t="shared" si="11"/>
        <v>Barnóth Anita</v>
      </c>
      <c r="D90" s="40">
        <f t="shared" si="12"/>
        <v>0</v>
      </c>
      <c r="F90" s="424"/>
      <c r="G90" s="286" t="s">
        <v>80</v>
      </c>
      <c r="H90" s="287"/>
      <c r="I90" s="288"/>
      <c r="J90" s="288"/>
      <c r="K90" s="288"/>
      <c r="L90" s="427"/>
      <c r="M90" s="286" t="s">
        <v>80</v>
      </c>
      <c r="N90" s="290"/>
      <c r="P90" s="246"/>
    </row>
    <row r="91" spans="1:16" ht="13.5" hidden="1" customHeight="1" thickBot="1" x14ac:dyDescent="0.25">
      <c r="A91" s="381"/>
      <c r="B91" s="25" t="s">
        <v>81</v>
      </c>
      <c r="C91" s="40" t="str">
        <f t="shared" si="11"/>
        <v>Tóth Tibor</v>
      </c>
      <c r="D91" s="40">
        <f t="shared" si="12"/>
        <v>1</v>
      </c>
      <c r="F91" s="424"/>
      <c r="G91" s="286" t="s">
        <v>81</v>
      </c>
      <c r="H91" s="287"/>
      <c r="I91" s="288"/>
      <c r="J91" s="288"/>
      <c r="K91" s="288"/>
      <c r="L91" s="427"/>
      <c r="M91" s="286" t="s">
        <v>81</v>
      </c>
      <c r="N91" s="290"/>
      <c r="P91" s="246"/>
    </row>
    <row r="92" spans="1:16" ht="13.5" hidden="1" customHeight="1" thickBot="1" x14ac:dyDescent="0.25">
      <c r="A92" s="391"/>
      <c r="B92" s="25" t="s">
        <v>82</v>
      </c>
      <c r="C92" s="40" t="str">
        <f t="shared" si="11"/>
        <v>Palkovics Balázs</v>
      </c>
      <c r="D92" s="40">
        <f t="shared" si="12"/>
        <v>1</v>
      </c>
      <c r="F92" s="425"/>
      <c r="G92" s="291" t="s">
        <v>82</v>
      </c>
      <c r="H92" s="292"/>
      <c r="I92" s="293"/>
      <c r="J92" s="293"/>
      <c r="K92" s="293"/>
      <c r="L92" s="428"/>
      <c r="M92" s="291" t="s">
        <v>82</v>
      </c>
      <c r="N92" s="294"/>
      <c r="P92" s="246"/>
    </row>
    <row r="93" spans="1:16" ht="27.75" hidden="1" thickTop="1" thickBot="1" x14ac:dyDescent="0.35">
      <c r="C93" s="32"/>
      <c r="D93" s="41">
        <f>IF($F$7=6,I18,IF($L$7=6,K18,IF($F$22=6,I33,IF($L$22=6,K33,IF($F$37=6,I48,IF($L$37=6,K48,IF($F$52=6,I63,IF($L$52=6,K63,IF($F$67=6,I78,IF($L$67=6,K78,IF($F$82=6,I93,IF($L$82=6,K93,IF($F$97=6,I108,IF($L$97=6,K108,IF($F$112=6,I123,IF($L$112=6,K123,IF($F$127=6,I138,IF($L$127=6,K138,IF($F$142=6,I153,IF($L$142=6,K153))))))))))))))))))))</f>
        <v>8</v>
      </c>
      <c r="F93" s="295"/>
      <c r="G93" s="296"/>
      <c r="H93" s="297"/>
      <c r="I93" s="298">
        <f>SUM(I83:I92)</f>
        <v>0</v>
      </c>
      <c r="J93" s="299"/>
      <c r="K93" s="298">
        <f>SUM(K83:K92)</f>
        <v>0</v>
      </c>
      <c r="L93" s="295"/>
      <c r="M93" s="296"/>
      <c r="N93" s="297"/>
    </row>
    <row r="94" spans="1:16" x14ac:dyDescent="0.2">
      <c r="C94" s="32"/>
      <c r="H94" s="37"/>
      <c r="I94" s="3"/>
      <c r="J94" s="3"/>
      <c r="N94" s="37"/>
    </row>
    <row r="95" spans="1:16" ht="13.5" hidden="1" customHeight="1" thickBot="1" x14ac:dyDescent="0.25">
      <c r="C95" s="32"/>
      <c r="H95" s="37"/>
      <c r="I95" s="410" t="s">
        <v>8</v>
      </c>
      <c r="J95" s="411"/>
      <c r="K95" s="412"/>
      <c r="N95" s="37"/>
    </row>
    <row r="96" spans="1:16" ht="13.5" hidden="1" customHeight="1" thickBot="1" x14ac:dyDescent="0.3">
      <c r="A96" s="383" t="s">
        <v>0</v>
      </c>
      <c r="B96" s="409"/>
      <c r="C96" s="23" t="str">
        <f>'Input adatok'!C99</f>
        <v>Balkány SE</v>
      </c>
      <c r="F96" s="383" t="s">
        <v>0</v>
      </c>
      <c r="G96" s="384"/>
      <c r="H96" s="92" t="b">
        <f>IF($F$97=1,#REF!,IF($F$97=2,C21,IF($F$97=3,C36,IF($F$97=4,C51,IF($F$97=5,C66,IF($F$97=6,C81,IF($F$97=7,C96,IF($F$97=8,C111,IF($F$97=9,C126,IF($F$97=10,C141,IF($F$97=11,C156,IF($F$97=12,C171,IF($F$97=13,C186,IF($F$97=14,C201,IF($F$97=15,C216,IF($F$97=16,C231,IF($F$97=17,C246,IF($F$97=18,C261,IF($F$97=19,C276,IF($F$97=20,C291))))))))))))))))))))</f>
        <v>0</v>
      </c>
      <c r="I96" s="413" t="str">
        <f>$I$1</f>
        <v>6. forduló</v>
      </c>
      <c r="J96" s="414"/>
      <c r="K96" s="415"/>
      <c r="L96" s="383" t="s">
        <v>0</v>
      </c>
      <c r="M96" s="384"/>
      <c r="N96" s="93" t="b">
        <f>IF($L$97=1,#REF!,IF($L$97=2,C21,IF($L$97=3,C36,IF($L$97=4,C51,IF($L$97=5,C66,IF($L$97=6,C81,IF($L$97=7,C96,IF($L$97=8,C111,IF($L$97=9,C126,IF($L$97=10,C141,IF($L$97=11,C156,IF($L$97=12,C171,IF($L$97=13,C186,IF($L$97=14,C201,IF($L$97=15,C216,IF($L$97=16,C231,IF($L$97=17,C246,IF($L$97=18,C261,IF($L$97=19,C276,IF($L$97=20,C291))))))))))))))))))))</f>
        <v>0</v>
      </c>
    </row>
    <row r="97" spans="1:14" ht="13.5" hidden="1" customHeight="1" thickBot="1" x14ac:dyDescent="0.25">
      <c r="A97" s="380">
        <v>7</v>
      </c>
      <c r="B97" s="24"/>
      <c r="C97" s="23" t="str">
        <f>'Input adatok'!M100</f>
        <v>Játékos Neve:</v>
      </c>
      <c r="F97" s="380"/>
      <c r="G97" s="211"/>
      <c r="H97" s="92" t="b">
        <f>IF($F$97=1,C7,IF($F$97=2,C22,IF($F$97=3,C37,IF($F$97=4,C52,IF($F$97=5,C67,IF($F$97=6,C82,IF($F$97=7,C97,IF($F$97=8,C112,IF($F$97=9,C127,IF($F$97=10,C142,IF($F$97=11,C157,IF($F$97=12,C172,IF($F$97=13,C187,IF($F$97=14,C202,IF($F$97=15,C217,IF($F$97=16,C232,IF($F$97=17,C247,IF($F$97=18,C262,IF($F$97=19,C277,IF($F$97=20,C292))))))))))))))))))))</f>
        <v>0</v>
      </c>
      <c r="I97" s="416"/>
      <c r="J97" s="417"/>
      <c r="K97" s="418"/>
      <c r="L97" s="380"/>
      <c r="M97" s="211"/>
      <c r="N97" s="93" t="b">
        <f>IF($L$97=1,C7,IF($L$97=2,C22,IF($L$97=3,C37,IF($L$97=4,C52,IF($L$97=5,C67,IF($L$97=6,C82,IF($L$97=7,C97,IF($L$97=8,C112,IF($L$97=9,C127,IF($L$97=10,C142,IF($L$97=11,C157,IF($L$97=12,C172,IF($L$97=13,C187,IF($L$97=14,C202,IF($L$97=15,C217,IF($L$97=16,C232,IF($L$97=17,C247,IF($L$97=18,C262,IF($L$97=19,C277,IF($L$97=20,C292))))))))))))))))))))</f>
        <v>0</v>
      </c>
    </row>
    <row r="98" spans="1:14" ht="13.5" hidden="1" customHeight="1" thickBot="1" x14ac:dyDescent="0.25">
      <c r="A98" s="381"/>
      <c r="B98" s="25" t="s">
        <v>2</v>
      </c>
      <c r="C98" s="40" t="str">
        <f>IF($F$7=7,H8,IF($L$7=7,N8,IF($F$22=7,H23,IF($L$22=7,N23,IF($F$37=7,H38,IF($L$37=7,N38,IF($F$52=7,H53,IF($L$52=7,N53,IF($F$67=7,H68,IF($L$67=7,N68,IF($F$82=7,H83,IF($L$82=7,N83,IF($F$97=7,H98,IF($L$97=7,N98,IF($F$112=7,H113,IF($L$112=7,N113,IF($F$127=7,H128,IF($L$127=7,N128,IF($F$142=7,H143,IF($L$142=7,N143))))))))))))))))))))</f>
        <v>Somorai Zsolt</v>
      </c>
      <c r="D98" s="40">
        <f>IF($F$7=7,I8,IF($L$7=7,K8,IF($F$22=7,I23,IF($L$22=7,K23,IF($F$37=7,I38,IF($L$37=7,K38,IF($F$52=7,I53,IF($L$52=7,K53,IF($F$67=7,I68,IF($L$67=7,K68,IF($F$82=7,I83,IF($L$82=7,K83,IF($F$97=7,I98,IF($L$97=7,K98,IF($F$112=7,I113,IF($L$112=7,K113,IF($F$127=7,I128,IF($L$127=7,K128,IF($F$142=7,I143,IF($L$142=7,K143))))))))))))))))))))</f>
        <v>1</v>
      </c>
      <c r="F98" s="381"/>
      <c r="G98" s="212" t="s">
        <v>2</v>
      </c>
      <c r="H98" s="36" t="b">
        <f>IF($F$97=1,C8,IF($F$97=2,C23,IF($F$97=3,C38,IF($F$97=4,C53,IF($F$97=5,C68,IF($F$97=6,C83,IF($F$97=7,C98,IF($F$97=8,C113,IF($F$97=9,C128,IF($F$97=10,C143,IF($F$97=11,C158,IF($F$97=12,C173,IF($F$97=13,C188,IF($F$97=14,C203,IF($F$97=15,C218,IF($F$97=16,C233,IF($F$97=17,C248,IF($F$97=18,C263,IF($F$97=19,C278,IF($F$97=20,C293))))))))))))))))))))</f>
        <v>0</v>
      </c>
      <c r="I98" s="4"/>
      <c r="J98" s="5"/>
      <c r="K98" s="6"/>
      <c r="L98" s="381"/>
      <c r="M98" s="212" t="s">
        <v>2</v>
      </c>
      <c r="N98" s="38" t="b">
        <f>IF($L$97=1,C8,IF($L$97=2,C23,IF($L$97=3,C38,IF($L$97=4,C53,IF($L$97=5,C68,IF($L$97=6,C83,IF($L$97=7,C98,IF($L$97=8,C113,IF($L$97=9,C128,IF($L$97=10,C143,IF($L$97=11,C158,IF($L$97=12,C173,IF($L$97=13,C188,IF($L$97=14,C203,IF($L$97=15,C218,IF($L$97=16,C233,IF($L$97=17,C248,IF($L$97=18,C263,IF($L$97=19,C278,IF($L$97=20,C293))))))))))))))))))))</f>
        <v>0</v>
      </c>
    </row>
    <row r="99" spans="1:14" ht="13.5" hidden="1" customHeight="1" thickBot="1" x14ac:dyDescent="0.25">
      <c r="A99" s="381"/>
      <c r="B99" s="25" t="s">
        <v>3</v>
      </c>
      <c r="C99" s="40" t="str">
        <f t="shared" ref="C99:C107" si="13">IF($F$7=7,H9,IF($L$7=7,N9,IF($F$22=7,H24,IF($L$22=7,N24,IF($F$37=7,H39,IF($L$37=7,N39,IF($F$52=7,H54,IF($L$52=7,N54,IF($F$67=7,H69,IF($L$67=7,N69,IF($F$82=7,H84,IF($L$82=7,N84,IF($F$97=7,H99,IF($L$97=7,N99,IF($F$112=7,H114,IF($L$112=7,N114,IF($F$127=7,H129,IF($L$127=7,N129,IF($F$142=7,H144,IF($L$142=7,N144))))))))))))))))))))</f>
        <v>Paszerbovics Sándor</v>
      </c>
      <c r="D99" s="40">
        <f>IF($F$7=7,I9,IF($L$7=7,K9,IF($F$22=7,I24,IF($L$22=7,K24,IF($F$37=7,I39,IF($L$37=7,K39,IF($F$52=7,I54,IF($L$52=7,K54,IF($F$67=7,I69,IF($L$67=7,K69,IF($F$82=7,I84,IF($L$82=7,K84,IF($F$97=7,I99,IF($L$97=7,K99,IF($F$112=7,I114,IF($L$112=7,K114,IF($F$127=7,I129,IF($L$127=7,K129,IF($F$142=7,I144,IF($L$142=7,K144))))))))))))))))))))</f>
        <v>1</v>
      </c>
      <c r="F99" s="381"/>
      <c r="G99" s="212" t="s">
        <v>3</v>
      </c>
      <c r="H99" s="36" t="b">
        <f t="shared" ref="H99:H107" si="14">IF($F$97=1,C9,IF($F$97=2,C24,IF($F$97=3,C39,IF($F$97=4,C54,IF($F$97=5,C69,IF($F$97=6,C84,IF($F$97=7,C99,IF($F$97=8,C114,IF($F$97=9,C129,IF($F$97=10,C144,IF($F$97=11,C159,IF($F$97=12,C174,IF($F$97=13,C189,IF($F$97=14,C204,IF($F$97=15,C219,IF($F$97=16,C234,IF($F$97=17,C249,IF($F$97=18,C264,IF($F$97=19,C279,IF($F$97=20,C294))))))))))))))))))))</f>
        <v>0</v>
      </c>
      <c r="I99" s="7"/>
      <c r="J99" s="8"/>
      <c r="K99" s="9"/>
      <c r="L99" s="381"/>
      <c r="M99" s="212" t="s">
        <v>3</v>
      </c>
      <c r="N99" s="38" t="b">
        <f t="shared" ref="N99:N107" si="15">IF($L$97=1,C9,IF($L$97=2,C24,IF($L$97=3,C39,IF($L$97=4,C54,IF($L$97=5,C69,IF($L$97=6,C84,IF($L$97=7,C99,IF($L$97=8,C114,IF($L$97=9,C129,IF($L$97=10,C144,IF($L$97=11,C159,IF($L$97=12,C174,IF($L$97=13,C189,IF($L$97=14,C204,IF($L$97=15,C219,IF($L$97=16,C234,IF($L$97=17,C249,IF($L$97=18,C264,IF($L$97=19,C279,IF($L$97=20,C294))))))))))))))))))))</f>
        <v>0</v>
      </c>
    </row>
    <row r="100" spans="1:14" ht="13.5" hidden="1" customHeight="1" thickBot="1" x14ac:dyDescent="0.25">
      <c r="A100" s="381"/>
      <c r="B100" s="25" t="s">
        <v>4</v>
      </c>
      <c r="C100" s="40" t="str">
        <f t="shared" si="13"/>
        <v>Hegedűs Roland</v>
      </c>
      <c r="D100" s="40">
        <f>IF($F$7=7,I10,IF($L$7=7,K10,IF($F$22=7,I25,IF($L$22=7,K25,IF($F$37=7,I40,IF($L$37=7,K40,IF($F$52=7,I55,IF($L$52=7,K55,IF($F$67=7,I70,IF($L$67=7,K70,IF($F$82=7,I85,IF($L$82=7,K85,IF($F$97=7,I100,IF($L$97=7,K100,IF($F$112=7,I115,IF($L$112=7,K115,IF($F$127=7,I130,IF($L$127=7,K130,IF($F$142=7,I145,IF($L$142=7,K145))))))))))))))))))))</f>
        <v>1</v>
      </c>
      <c r="F100" s="381"/>
      <c r="G100" s="212" t="s">
        <v>4</v>
      </c>
      <c r="H100" s="36" t="b">
        <f t="shared" si="14"/>
        <v>0</v>
      </c>
      <c r="I100" s="7"/>
      <c r="J100" s="8"/>
      <c r="K100" s="9"/>
      <c r="L100" s="381"/>
      <c r="M100" s="212" t="s">
        <v>4</v>
      </c>
      <c r="N100" s="38" t="b">
        <f t="shared" si="15"/>
        <v>0</v>
      </c>
    </row>
    <row r="101" spans="1:14" ht="13.5" hidden="1" customHeight="1" thickBot="1" x14ac:dyDescent="0.25">
      <c r="A101" s="381"/>
      <c r="B101" s="25" t="s">
        <v>5</v>
      </c>
      <c r="C101" s="40" t="str">
        <f t="shared" si="13"/>
        <v>Koncz István</v>
      </c>
      <c r="D101" s="40">
        <f>IF($F$7=7,I11,IF($L$7=7,K11,IF($F$22=7,I26,IF($L$22=7,K26,IF($F$37=7,I41,IF($L$37=7,K41,IF($F$52=7,I56,IF($L$52=7,K56,IF($F$67=7,I71,IF($L$67=7,K71,IF($F$82=7,I86,IF($L$82=7,K86,IF($F$97=7,I101,IF($L$97=7,K101,IF($F$112=7,I116,IF($L$112=7,K116,IF($F$127=7,I131,IF($L$127=7,K131,IF($F$142=7,I146,IF($L$142=7,K146))))))))))))))))))))</f>
        <v>0.5</v>
      </c>
      <c r="F101" s="381"/>
      <c r="G101" s="212" t="s">
        <v>5</v>
      </c>
      <c r="H101" s="36" t="b">
        <f t="shared" si="14"/>
        <v>0</v>
      </c>
      <c r="I101" s="7"/>
      <c r="J101" s="8"/>
      <c r="K101" s="9"/>
      <c r="L101" s="381"/>
      <c r="M101" s="212" t="s">
        <v>5</v>
      </c>
      <c r="N101" s="38" t="b">
        <f t="shared" si="15"/>
        <v>0</v>
      </c>
    </row>
    <row r="102" spans="1:14" ht="13.5" hidden="1" customHeight="1" thickBot="1" x14ac:dyDescent="0.25">
      <c r="A102" s="381"/>
      <c r="B102" s="25" t="s">
        <v>6</v>
      </c>
      <c r="C102" s="40" t="str">
        <f t="shared" si="13"/>
        <v>Orgován György</v>
      </c>
      <c r="D102" s="40">
        <f t="shared" ref="D102:D107" si="16">IF($F$7=7,I12,IF($L$7=7,K12,IF($F$22=7,I27,IF($L$22=7,K27,IF($F$37=7,I42,IF($L$37=7,K42,IF($F$52=7,I57,IF($L$52=7,K57,IF($F$67=7,I72,IF($L$67=7,K72,IF($F$82=7,I87,IF($L$82=7,K87,IF($F$97=7,I102,IF($L$97=7,K102,IF($F$112=7,I121,IF($L$112=7,K121,IF($F$127=7,I136,IF($L$127=7,K136,IF($F$142=7,I151,IF($L$142=7,K151))))))))))))))))))))</f>
        <v>1</v>
      </c>
      <c r="F102" s="381"/>
      <c r="G102" s="212" t="s">
        <v>6</v>
      </c>
      <c r="H102" s="36" t="b">
        <f t="shared" si="14"/>
        <v>0</v>
      </c>
      <c r="I102" s="7"/>
      <c r="J102" s="8"/>
      <c r="K102" s="9"/>
      <c r="L102" s="381"/>
      <c r="M102" s="212" t="s">
        <v>6</v>
      </c>
      <c r="N102" s="38" t="b">
        <f t="shared" si="15"/>
        <v>0</v>
      </c>
    </row>
    <row r="103" spans="1:14" ht="13.5" hidden="1" customHeight="1" thickBot="1" x14ac:dyDescent="0.25">
      <c r="A103" s="381"/>
      <c r="B103" s="25" t="s">
        <v>7</v>
      </c>
      <c r="C103" s="40" t="str">
        <f t="shared" si="13"/>
        <v>Varró Miklós</v>
      </c>
      <c r="D103" s="40">
        <f t="shared" si="16"/>
        <v>0.5</v>
      </c>
      <c r="F103" s="381"/>
      <c r="G103" s="212" t="s">
        <v>7</v>
      </c>
      <c r="H103" s="36" t="b">
        <f t="shared" si="14"/>
        <v>0</v>
      </c>
      <c r="I103" s="7"/>
      <c r="J103" s="8"/>
      <c r="K103" s="9"/>
      <c r="L103" s="381"/>
      <c r="M103" s="212" t="s">
        <v>7</v>
      </c>
      <c r="N103" s="38" t="b">
        <f t="shared" si="15"/>
        <v>0</v>
      </c>
    </row>
    <row r="104" spans="1:14" ht="13.5" hidden="1" thickBot="1" x14ac:dyDescent="0.25">
      <c r="A104" s="381"/>
      <c r="B104" s="25" t="s">
        <v>79</v>
      </c>
      <c r="C104" s="40" t="str">
        <f t="shared" si="13"/>
        <v>Répási György</v>
      </c>
      <c r="D104" s="40">
        <f t="shared" si="16"/>
        <v>0</v>
      </c>
      <c r="F104" s="381"/>
      <c r="G104" s="212" t="s">
        <v>79</v>
      </c>
      <c r="H104" s="36" t="b">
        <f t="shared" si="14"/>
        <v>0</v>
      </c>
      <c r="I104" s="7"/>
      <c r="J104" s="8"/>
      <c r="K104" s="9"/>
      <c r="L104" s="381"/>
      <c r="M104" s="212" t="s">
        <v>79</v>
      </c>
      <c r="N104" s="38" t="b">
        <f t="shared" si="15"/>
        <v>0</v>
      </c>
    </row>
    <row r="105" spans="1:14" ht="13.5" hidden="1" thickBot="1" x14ac:dyDescent="0.25">
      <c r="A105" s="381"/>
      <c r="B105" s="25" t="s">
        <v>80</v>
      </c>
      <c r="C105" s="40" t="str">
        <f t="shared" si="13"/>
        <v>Zalánfi István</v>
      </c>
      <c r="D105" s="40">
        <f t="shared" si="16"/>
        <v>0</v>
      </c>
      <c r="F105" s="381"/>
      <c r="G105" s="212" t="s">
        <v>80</v>
      </c>
      <c r="H105" s="36" t="b">
        <f t="shared" si="14"/>
        <v>0</v>
      </c>
      <c r="I105" s="7"/>
      <c r="J105" s="8"/>
      <c r="K105" s="9"/>
      <c r="L105" s="381"/>
      <c r="M105" s="212" t="s">
        <v>80</v>
      </c>
      <c r="N105" s="38" t="b">
        <f t="shared" si="15"/>
        <v>0</v>
      </c>
    </row>
    <row r="106" spans="1:14" ht="13.5" hidden="1" customHeight="1" thickBot="1" x14ac:dyDescent="0.25">
      <c r="A106" s="381"/>
      <c r="B106" s="25" t="s">
        <v>81</v>
      </c>
      <c r="C106" s="40" t="str">
        <f t="shared" si="13"/>
        <v>Szokolov Albert</v>
      </c>
      <c r="D106" s="40">
        <f t="shared" si="16"/>
        <v>0</v>
      </c>
      <c r="F106" s="381"/>
      <c r="G106" s="212" t="s">
        <v>81</v>
      </c>
      <c r="H106" s="36" t="b">
        <f t="shared" si="14"/>
        <v>0</v>
      </c>
      <c r="I106" s="7"/>
      <c r="J106" s="8"/>
      <c r="K106" s="9"/>
      <c r="L106" s="381"/>
      <c r="M106" s="212" t="s">
        <v>81</v>
      </c>
      <c r="N106" s="38" t="b">
        <f t="shared" si="15"/>
        <v>0</v>
      </c>
    </row>
    <row r="107" spans="1:14" ht="13.5" hidden="1" customHeight="1" thickBot="1" x14ac:dyDescent="0.25">
      <c r="A107" s="391"/>
      <c r="B107" s="25" t="s">
        <v>82</v>
      </c>
      <c r="C107" s="40" t="str">
        <f t="shared" si="13"/>
        <v>Kékesi Balázs</v>
      </c>
      <c r="D107" s="40">
        <f t="shared" si="16"/>
        <v>0</v>
      </c>
      <c r="F107" s="382"/>
      <c r="G107" s="213" t="s">
        <v>82</v>
      </c>
      <c r="H107" s="36" t="b">
        <f t="shared" si="14"/>
        <v>0</v>
      </c>
      <c r="I107" s="7"/>
      <c r="J107" s="8"/>
      <c r="K107" s="9"/>
      <c r="L107" s="382"/>
      <c r="M107" s="213" t="s">
        <v>82</v>
      </c>
      <c r="N107" s="38" t="b">
        <f t="shared" si="15"/>
        <v>0</v>
      </c>
    </row>
    <row r="108" spans="1:14" ht="13.5" hidden="1" customHeight="1" thickBot="1" x14ac:dyDescent="0.35">
      <c r="C108" s="32"/>
      <c r="D108" s="41">
        <f>IF($F$7=7,I18,IF($L$7=7,K18,IF($F$22=7,I33,IF($L$22=7,K33,IF($F$37=7,I48,IF($L$37=7,K48,IF($F$52=7,I63,IF($L$52=7,K63,IF($F$67=7,I78,IF($L$67=7,K78,IF($F$82=7,I93,IF($L$82=7,K93,IF($F$97=7,I108,IF($L$97=7,K108,IF($F$112=7,I123,IF($L$112=7,K123,IF($F$127=7,I138,IF($L$127=7,K138,IF($F$142=7,I153,IF($L$142=7,K153))))))))))))))))))))</f>
        <v>5</v>
      </c>
      <c r="H108" s="37"/>
      <c r="I108" s="11">
        <f>SUM(I98:I107)</f>
        <v>0</v>
      </c>
      <c r="J108" s="10"/>
      <c r="K108" s="12">
        <f>SUM(K98:K107)</f>
        <v>0</v>
      </c>
      <c r="N108" s="37"/>
    </row>
    <row r="109" spans="1:14" ht="13.5" hidden="1" customHeight="1" thickBot="1" x14ac:dyDescent="0.25">
      <c r="C109" s="32"/>
      <c r="H109" s="37"/>
      <c r="N109" s="37"/>
    </row>
    <row r="110" spans="1:14" ht="13.5" hidden="1" customHeight="1" thickBot="1" x14ac:dyDescent="0.25">
      <c r="C110" s="32"/>
      <c r="H110" s="37"/>
      <c r="I110" s="410" t="s">
        <v>8</v>
      </c>
      <c r="J110" s="411"/>
      <c r="K110" s="412"/>
      <c r="N110" s="37"/>
    </row>
    <row r="111" spans="1:14" ht="13.5" hidden="1" customHeight="1" thickBot="1" x14ac:dyDescent="0.3">
      <c r="A111" s="383" t="s">
        <v>0</v>
      </c>
      <c r="B111" s="409"/>
      <c r="C111" s="23" t="str">
        <f>'Input adatok'!C115</f>
        <v>II. Rákóczi SE Vaja</v>
      </c>
      <c r="F111" s="383" t="s">
        <v>0</v>
      </c>
      <c r="G111" s="384"/>
      <c r="H111" s="92" t="b">
        <f>IF($F$112=1,#REF!,IF($F$112=2,C21,IF($F$112=3,C36,IF($F$112=4,C51,IF($F$112=5,C66,IF($F$112=6,C81,IF($F$112=7,C96,IF($F$112=8,C111,IF($F$112=9,C126,IF($F$112=10,C141,IF($F$112=11,C156,IF($F$112=12,C171,IF($F$112=13,C186,IF($F$112=14,C201,IF($F$112=15,C216,IF($F$112=16,C231,IF($F$112=17,C246,IF($F$112=18,C261,IF($F$112=19,C276,IF($F$112=20,C291))))))))))))))))))))</f>
        <v>0</v>
      </c>
      <c r="I111" s="413" t="str">
        <f>$I$1</f>
        <v>6. forduló</v>
      </c>
      <c r="J111" s="414"/>
      <c r="K111" s="415"/>
      <c r="L111" s="383" t="s">
        <v>0</v>
      </c>
      <c r="M111" s="384"/>
      <c r="N111" s="93" t="b">
        <f>IF($L$112=1,#REF!,IF($L$112=2,C21,IF($L$112=3,C36,IF($L$112=4,C51,IF($L$112=5,C66,IF($L$112=6,C81,IF($L$112=7,C96,IF($L$112=8,C111,IF($L$112=9,C126,IF($L$112=10,C141,IF($L$112=11,C156,IF($L$112=12,C171,IF($L$112=13,C186,IF($L$112=14,C201,IF($L$112=15,C216,IF($L$112=16,C231,IF($L$112=17,C246,IF($L$112=18,C261,IF($L$112=19,C276,IF($L$112=20,C291))))))))))))))))))))</f>
        <v>0</v>
      </c>
    </row>
    <row r="112" spans="1:14" ht="13.5" hidden="1" customHeight="1" thickBot="1" x14ac:dyDescent="0.25">
      <c r="A112" s="380">
        <v>8</v>
      </c>
      <c r="B112" s="24"/>
      <c r="C112" s="23" t="str">
        <f>'Input adatok'!M116</f>
        <v>Játékos Neve:</v>
      </c>
      <c r="F112" s="380"/>
      <c r="G112" s="211"/>
      <c r="H112" s="92" t="b">
        <f>IF($F$112=1,C7,IF($F$112=2,C22,IF($F$112=3,C37,IF($F$112=4,C52,IF($F$112=5,C67,IF($F$112=6,C82,IF($F$112=7,C97,IF($F$112=8,C112,IF($F$112=9,C127,IF($F$112=10,C142,IF($F$112=11,C157,IF($F$112=12,C172,IF($F$112=13,C187,IF($F$112=14,C202,IF($F$112=15,C217,IF($F$112=16,C232,IF($F$112=17,C247,IF($F$112=18,C262,IF($F$112=19,C277,IF($F$112=20,C292))))))))))))))))))))</f>
        <v>0</v>
      </c>
      <c r="I112" s="416"/>
      <c r="J112" s="417"/>
      <c r="K112" s="418"/>
      <c r="L112" s="380"/>
      <c r="M112" s="211"/>
      <c r="N112" s="93" t="b">
        <f>IF($L$112=1,C7,IF($L$112=2,C22,IF($L$112=3,C37,IF($L$112=4,C52,IF($L$112=5,C67,IF($L$112=6,C82,IF($L$112=7,C97,IF($L$112=8,C112,IF($L$112=9,C127,IF($L$112=10,C142,IF($L$112=11,C157,IF($L$112=12,C172,IF($L$112=13,C187,IF($L$112=14,C202,IF($L$112=15,C217,IF($L$112=16,C232,IF($L$112=17,C247,IF($L$112=18,C262,IF($L$112=19,C277,IF($L$112=20,C292))))))))))))))))))))</f>
        <v>0</v>
      </c>
    </row>
    <row r="113" spans="1:14" ht="13.5" hidden="1" customHeight="1" thickBot="1" x14ac:dyDescent="0.25">
      <c r="A113" s="381"/>
      <c r="B113" s="25" t="s">
        <v>2</v>
      </c>
      <c r="C113" s="40" t="str">
        <f>IF($F$7=8,H8,IF($L$7=8,N8,IF($F$22=8,H23,IF($L$22=8,N23,IF($F$37=8,H38,IF($L$37=8,N38,IF($F$52=8,H53,IF($L$52=8,N53,IF($F$67=8,H68,IF($L$67=8,N68,IF($F$82=8,H83,IF($L$82=8,N83,IF($F$97=8,H98,IF($L$97=8,N98,IF($F$112=8,H113,IF($L$112=8,N113,IF($F$127=8,H128,IF($L$127=8,N128,IF($F$142=8,H143,IF($L$142=8,N143))))))))))))))))))))</f>
        <v xml:space="preserve">Sólyom István </v>
      </c>
      <c r="D113" s="40">
        <f>IF($F$7=8,I8,IF($L$7=8,K8,IF($F$22=8,I23,IF($L$22=8,K23,IF($F$37=8,I38,IF($L$37=8,K38,IF($F$52=8,I53,IF($L$52=8,K53,IF($F$67=8,I68,IF($L$67=8,K68,IF($F$82=8,I83,IF($L$82=8,K83,IF($F$97=8,I98,IF($L$97=8,K98,IF($F$112=8,I113,IF($L$112=8,K113,IF($F$127=8,I128,IF($L$127=8,K128,IF($F$142=8,I143,IF($L$142=8,K143))))))))))))))))))))</f>
        <v>0.5</v>
      </c>
      <c r="F113" s="381"/>
      <c r="G113" s="212" t="s">
        <v>2</v>
      </c>
      <c r="H113" s="36" t="b">
        <f>IF($F$112=1,C8,IF($F$112=2,C23,IF($F$112=3,C38,IF($F$112=4,C53,IF($F$112=5,C68,IF($F$112=6,C83,IF($F$112=7,C98,IF($F$112=8,C113,IF($F$112=9,C128,IF($F$112=10,C143,IF($F$112=11,C158,IF($F$112=12,C173,IF($F$112=13,C188,IF($F$112=14,C203,IF($F$112=15,C218,IF($F$112=16,C233,IF($F$112=17,C248,IF($F$112=18,C263,IF($F$112=19,C278,IF($F$112=20,C293))))))))))))))))))))</f>
        <v>0</v>
      </c>
      <c r="I113" s="4"/>
      <c r="J113" s="5"/>
      <c r="K113" s="6"/>
      <c r="L113" s="381"/>
      <c r="M113" s="212" t="s">
        <v>2</v>
      </c>
      <c r="N113" s="38" t="b">
        <f>IF($L$112=1,C8,IF($L$112=2,C23,IF($L$112=3,C38,IF($L$112=4,C53,IF($L$112=5,C68,IF($L$112=6,C83,IF($L$112=7,C98,IF($L$112=8,C113,IF($L$112=9,C128,IF($L$112=10,C143,IF($L$112=11,C158,IF($L$112=12,C173,IF($L$112=13,C188,IF($L$112=14,C203,IF($L$112=15,C218,IF($L$112=16,C233,IF($L$112=17,C248,IF($L$112=18,C263,IF($L$112=19,C278,IF($L$112=20,C293))))))))))))))))))))</f>
        <v>0</v>
      </c>
    </row>
    <row r="114" spans="1:14" ht="13.5" hidden="1" customHeight="1" thickBot="1" x14ac:dyDescent="0.25">
      <c r="A114" s="381"/>
      <c r="B114" s="25" t="s">
        <v>3</v>
      </c>
      <c r="C114" s="40" t="str">
        <f t="shared" ref="C114:C122" si="17">IF($F$7=8,H9,IF($L$7=8,N9,IF($F$22=8,H24,IF($L$22=8,N24,IF($F$37=8,H39,IF($L$37=8,N39,IF($F$52=8,H54,IF($L$52=8,N54,IF($F$67=8,H69,IF($L$67=8,N69,IF($F$82=8,H84,IF($L$82=8,N84,IF($F$97=8,H99,IF($L$97=8,N99,IF($F$112=8,H114,IF($L$112=8,N114,IF($F$127=8,H129,IF($L$127=8,N129,IF($F$142=8,H144,IF($L$142=8,N144))))))))))))))))))))</f>
        <v>Ferenczi József</v>
      </c>
      <c r="D114" s="40">
        <f>IF($F$7=8,I9,IF($L$7=8,K9,IF($F$22=8,I24,IF($L$22=8,K24,IF($F$37=8,I39,IF($L$37=8,K39,IF($F$52=8,I54,IF($L$52=8,K54,IF($F$67=8,I69,IF($L$67=8,K69,IF($F$82=8,I84,IF($L$82=8,K84,IF($F$97=8,I99,IF($L$97=8,K99,IF($F$112=8,I114,IF($L$112=8,K114,IF($F$127=8,I129,IF($L$127=8,K129,IF($F$142=8,I144,IF($L$142=8,K144))))))))))))))))))))</f>
        <v>0.5</v>
      </c>
      <c r="F114" s="381"/>
      <c r="G114" s="212" t="s">
        <v>3</v>
      </c>
      <c r="H114" s="36" t="b">
        <f t="shared" ref="H114:H122" si="18">IF($F$112=1,C9,IF($F$112=2,C24,IF($F$112=3,C39,IF($F$112=4,C54,IF($F$112=5,C69,IF($F$112=6,C84,IF($F$112=7,C99,IF($F$112=8,C114,IF($F$112=9,C129,IF($F$112=10,C144,IF($F$112=11,C159,IF($F$112=12,C174,IF($F$112=13,C189,IF($F$112=14,C204,IF($F$112=15,C219,IF($F$112=16,C234,IF($F$112=17,C249,IF($F$112=18,C264,IF($F$112=19,C279,IF($F$112=20,C294))))))))))))))))))))</f>
        <v>0</v>
      </c>
      <c r="I114" s="7"/>
      <c r="J114" s="8"/>
      <c r="K114" s="9"/>
      <c r="L114" s="381"/>
      <c r="M114" s="212" t="s">
        <v>3</v>
      </c>
      <c r="N114" s="38" t="b">
        <f t="shared" ref="N114:N122" si="19">IF($L$112=1,C9,IF($L$112=2,C24,IF($L$112=3,C39,IF($L$112=4,C54,IF($L$112=5,C69,IF($L$112=6,C84,IF($L$112=7,C99,IF($L$112=8,C114,IF($L$112=9,C129,IF($L$112=10,C144,IF($L$112=11,C159,IF($L$112=12,C174,IF($L$112=13,C189,IF($L$112=14,C204,IF($L$112=15,C219,IF($L$112=16,C234,IF($L$112=17,C249,IF($L$112=18,C264,IF($L$112=19,C279,IF($L$112=20,C294))))))))))))))))))))</f>
        <v>0</v>
      </c>
    </row>
    <row r="115" spans="1:14" ht="13.5" hidden="1" customHeight="1" thickBot="1" x14ac:dyDescent="0.25">
      <c r="A115" s="381"/>
      <c r="B115" s="25" t="s">
        <v>4</v>
      </c>
      <c r="C115" s="40" t="str">
        <f t="shared" si="17"/>
        <v xml:space="preserve">Sipos Árpád </v>
      </c>
      <c r="D115" s="40">
        <f>IF($F$7=8,I10,IF($L$7=8,K10,IF($F$22=8,I25,IF($L$22=8,K25,IF($F$37=8,I40,IF($L$37=8,K40,IF($F$52=8,I55,IF($L$52=8,K55,IF($F$67=8,I70,IF($L$67=8,K70,IF($F$82=8,I85,IF($L$82=8,K85,IF($F$97=8,I100,IF($L$97=8,K100,IF($F$112=8,I115,IF($L$112=8,K115,IF($F$127=8,I130,IF($L$127=8,K130,IF($F$142=8,I145,IF($L$142=8,K145))))))))))))))))))))</f>
        <v>1</v>
      </c>
      <c r="F115" s="381"/>
      <c r="G115" s="212" t="s">
        <v>4</v>
      </c>
      <c r="H115" s="36" t="b">
        <f t="shared" si="18"/>
        <v>0</v>
      </c>
      <c r="I115" s="7"/>
      <c r="J115" s="8"/>
      <c r="K115" s="9"/>
      <c r="L115" s="381"/>
      <c r="M115" s="212" t="s">
        <v>4</v>
      </c>
      <c r="N115" s="38" t="b">
        <f t="shared" si="19"/>
        <v>0</v>
      </c>
    </row>
    <row r="116" spans="1:14" ht="13.5" hidden="1" customHeight="1" thickBot="1" x14ac:dyDescent="0.25">
      <c r="A116" s="381"/>
      <c r="B116" s="25" t="s">
        <v>5</v>
      </c>
      <c r="C116" s="40" t="str">
        <f t="shared" si="17"/>
        <v xml:space="preserve"> sr Deme Sándor</v>
      </c>
      <c r="D116" s="40">
        <f>IF($F$7=8,I11,IF($L$7=8,K11,IF($F$22=8,I26,IF($L$22=8,K26,IF($F$37=8,I41,IF($L$37=8,K41,IF($F$52=8,I56,IF($L$52=8,K56,IF($F$67=8,I71,IF($L$67=8,K71,IF($F$82=8,I86,IF($L$82=8,K86,IF($F$97=8,I101,IF($L$97=8,K101,IF($F$112=8,I116,IF($L$112=8,K116,IF($F$127=8,I131,IF($L$127=8,K131,IF($F$142=8,I146,IF($L$142=8,K146))))))))))))))))))))</f>
        <v>1</v>
      </c>
      <c r="F116" s="381"/>
      <c r="G116" s="212" t="s">
        <v>5</v>
      </c>
      <c r="H116" s="36" t="b">
        <f t="shared" si="18"/>
        <v>0</v>
      </c>
      <c r="I116" s="7"/>
      <c r="J116" s="8"/>
      <c r="K116" s="9"/>
      <c r="L116" s="381"/>
      <c r="M116" s="212" t="s">
        <v>5</v>
      </c>
      <c r="N116" s="38" t="b">
        <f t="shared" si="19"/>
        <v>0</v>
      </c>
    </row>
    <row r="117" spans="1:14" ht="13.5" hidden="1" customHeight="1" thickBot="1" x14ac:dyDescent="0.25">
      <c r="A117" s="381"/>
      <c r="B117" s="25" t="s">
        <v>6</v>
      </c>
      <c r="C117" s="40" t="str">
        <f t="shared" si="17"/>
        <v xml:space="preserve"> Csástyu Antal</v>
      </c>
      <c r="D117" s="40">
        <f t="shared" ref="D117:D122" si="20">IF($F$7=8,I12,IF($L$7=8,K12,IF($F$22=8,I27,IF($L$22=8,K27,IF($F$37=8,I42,IF($L$37=8,K42,IF($F$52=8,I57,IF($L$52=8,K57,IF($F$67=8,I72,IF($L$67=8,K72,IF($F$82=8,I87,IF($L$82=8,K87,IF($F$97=8,I102,IF($L$97=8,K102,IF($F$112=8,I117,IF($L$112=8,K117,IF($F$127=8,I136,IF($L$127=8,K136,IF($F$142=8,I151,IF($L$142=8,K151))))))))))))))))))))</f>
        <v>0</v>
      </c>
      <c r="F117" s="381"/>
      <c r="G117" s="212" t="s">
        <v>6</v>
      </c>
      <c r="H117" s="36" t="b">
        <f t="shared" si="18"/>
        <v>0</v>
      </c>
      <c r="I117" s="7"/>
      <c r="J117" s="8"/>
      <c r="K117" s="9"/>
      <c r="L117" s="381"/>
      <c r="M117" s="212" t="s">
        <v>6</v>
      </c>
      <c r="N117" s="38" t="b">
        <f t="shared" si="19"/>
        <v>0</v>
      </c>
    </row>
    <row r="118" spans="1:14" ht="13.5" hidden="1" customHeight="1" thickBot="1" x14ac:dyDescent="0.25">
      <c r="A118" s="381"/>
      <c r="B118" s="25" t="s">
        <v>7</v>
      </c>
      <c r="C118" s="40" t="str">
        <f t="shared" si="17"/>
        <v xml:space="preserve"> Kozma György </v>
      </c>
      <c r="D118" s="40">
        <f t="shared" si="20"/>
        <v>1</v>
      </c>
      <c r="F118" s="381"/>
      <c r="G118" s="212" t="s">
        <v>7</v>
      </c>
      <c r="H118" s="36" t="b">
        <f t="shared" si="18"/>
        <v>0</v>
      </c>
      <c r="I118" s="7"/>
      <c r="J118" s="8"/>
      <c r="K118" s="9"/>
      <c r="L118" s="381"/>
      <c r="M118" s="212" t="s">
        <v>7</v>
      </c>
      <c r="N118" s="38" t="b">
        <f t="shared" si="19"/>
        <v>0</v>
      </c>
    </row>
    <row r="119" spans="1:14" ht="13.5" hidden="1" thickBot="1" x14ac:dyDescent="0.25">
      <c r="A119" s="381"/>
      <c r="B119" s="25" t="s">
        <v>79</v>
      </c>
      <c r="C119" s="40" t="str">
        <f t="shared" si="17"/>
        <v xml:space="preserve"> Tóth Tamás</v>
      </c>
      <c r="D119" s="40">
        <f t="shared" si="20"/>
        <v>1</v>
      </c>
      <c r="F119" s="381"/>
      <c r="G119" s="212" t="s">
        <v>79</v>
      </c>
      <c r="H119" s="36" t="b">
        <f t="shared" si="18"/>
        <v>0</v>
      </c>
      <c r="I119" s="7"/>
      <c r="J119" s="8"/>
      <c r="K119" s="9"/>
      <c r="L119" s="381"/>
      <c r="M119" s="212" t="s">
        <v>79</v>
      </c>
      <c r="N119" s="38" t="b">
        <f t="shared" si="19"/>
        <v>0</v>
      </c>
    </row>
    <row r="120" spans="1:14" ht="13.5" hidden="1" thickBot="1" x14ac:dyDescent="0.25">
      <c r="A120" s="381"/>
      <c r="B120" s="25" t="s">
        <v>80</v>
      </c>
      <c r="C120" s="40" t="str">
        <f t="shared" si="17"/>
        <v>Rozinyák Attila</v>
      </c>
      <c r="D120" s="40">
        <f t="shared" si="20"/>
        <v>1</v>
      </c>
      <c r="F120" s="381"/>
      <c r="G120" s="212" t="s">
        <v>80</v>
      </c>
      <c r="H120" s="36" t="b">
        <f t="shared" si="18"/>
        <v>0</v>
      </c>
      <c r="I120" s="7"/>
      <c r="J120" s="8"/>
      <c r="K120" s="9"/>
      <c r="L120" s="381"/>
      <c r="M120" s="212" t="s">
        <v>80</v>
      </c>
      <c r="N120" s="38" t="b">
        <f t="shared" si="19"/>
        <v>0</v>
      </c>
    </row>
    <row r="121" spans="1:14" ht="13.5" hidden="1" thickBot="1" x14ac:dyDescent="0.25">
      <c r="A121" s="381"/>
      <c r="B121" s="25" t="s">
        <v>81</v>
      </c>
      <c r="C121" s="40" t="str">
        <f t="shared" si="17"/>
        <v xml:space="preserve"> Tisza Csaba </v>
      </c>
      <c r="D121" s="40">
        <f t="shared" si="20"/>
        <v>0.5</v>
      </c>
      <c r="F121" s="381"/>
      <c r="G121" s="212" t="s">
        <v>81</v>
      </c>
      <c r="H121" s="36" t="b">
        <f t="shared" si="18"/>
        <v>0</v>
      </c>
      <c r="I121" s="7"/>
      <c r="J121" s="8"/>
      <c r="K121" s="9"/>
      <c r="L121" s="381"/>
      <c r="M121" s="212" t="s">
        <v>81</v>
      </c>
      <c r="N121" s="38" t="b">
        <f t="shared" si="19"/>
        <v>0</v>
      </c>
    </row>
    <row r="122" spans="1:14" ht="13.5" hidden="1" thickBot="1" x14ac:dyDescent="0.25">
      <c r="A122" s="391"/>
      <c r="B122" s="25" t="s">
        <v>82</v>
      </c>
      <c r="C122" s="40" t="str">
        <f t="shared" si="17"/>
        <v>Makkai Balázs</v>
      </c>
      <c r="D122" s="40">
        <f t="shared" si="20"/>
        <v>1</v>
      </c>
      <c r="F122" s="382"/>
      <c r="G122" s="213" t="s">
        <v>82</v>
      </c>
      <c r="H122" s="36" t="b">
        <f t="shared" si="18"/>
        <v>0</v>
      </c>
      <c r="I122" s="7"/>
      <c r="J122" s="8"/>
      <c r="K122" s="9"/>
      <c r="L122" s="382"/>
      <c r="M122" s="213" t="s">
        <v>82</v>
      </c>
      <c r="N122" s="38" t="b">
        <f t="shared" si="19"/>
        <v>0</v>
      </c>
    </row>
    <row r="123" spans="1:14" ht="19.5" hidden="1" thickBot="1" x14ac:dyDescent="0.35">
      <c r="D123" s="41">
        <f>IF($F$7=8,I18,IF($L$7=8,K18,IF($F$22=8,I33,IF($L$22=8,K33,IF($F$37=8,I48,IF($L$37=8,K48,IF($F$52=8,I63,IF($L$52=8,K63,IF($F$67=8,I78,IF($L$67=8,K78,IF($F$82=8,I93,IF($L$82=8,K93,IF($F$97=8,I108,IF($L$97=8,K108,IF($F$112=8,I123,IF($L$112=8,K123,IF($F$127=8,I138,IF($L$127=8,K138,IF($F$142=8,I153,IF($L$142=8,K153))))))))))))))))))))</f>
        <v>7.5</v>
      </c>
      <c r="H123" s="37"/>
      <c r="I123" s="11">
        <f>SUM(I113:I122)</f>
        <v>0</v>
      </c>
      <c r="J123" s="10"/>
      <c r="K123" s="12">
        <f>SUM(K113:K122)</f>
        <v>0</v>
      </c>
      <c r="N123" s="37"/>
    </row>
    <row r="124" spans="1:14" ht="13.5" hidden="1" thickBot="1" x14ac:dyDescent="0.25">
      <c r="H124" s="37"/>
      <c r="N124" s="37"/>
    </row>
    <row r="125" spans="1:14" ht="13.5" hidden="1" thickBot="1" x14ac:dyDescent="0.25">
      <c r="H125" s="37"/>
      <c r="I125" s="410" t="s">
        <v>8</v>
      </c>
      <c r="J125" s="411"/>
      <c r="K125" s="412"/>
      <c r="N125" s="37"/>
    </row>
    <row r="126" spans="1:14" ht="16.5" hidden="1" thickBot="1" x14ac:dyDescent="0.3">
      <c r="A126" s="383" t="s">
        <v>0</v>
      </c>
      <c r="B126" s="409"/>
      <c r="C126" s="23" t="str">
        <f>'Input adatok'!C131</f>
        <v>Nyh. Sakkiskola SE</v>
      </c>
      <c r="F126" s="383" t="s">
        <v>0</v>
      </c>
      <c r="G126" s="384"/>
      <c r="H126" s="92" t="b">
        <f>IF($F$127=1,#REF!,IF($F$127=2,C21,IF($F$127=3,C36,IF($F$127=4,C51,IF($F$127=5,C66,IF($F$127=6,C81,IF($F$127=7,C96,IF($F$127=8,C111,IF($F$127=9,C126,IF($F$127=10,C141,IF($F$127=11,C156,IF($F$127=12,C171,IF($F$127=13,C186,IF($F$127=14,C201,IF($F$127=15,C216,IF($F$127=16,C231,IF($F$127=17,C246,IF($F$127=18,C261,IF($F$127=19,C276,IF($F$127=20,C291))))))))))))))))))))</f>
        <v>0</v>
      </c>
      <c r="I126" s="413" t="str">
        <f>$I$1</f>
        <v>6. forduló</v>
      </c>
      <c r="J126" s="414"/>
      <c r="K126" s="415"/>
      <c r="L126" s="383" t="s">
        <v>0</v>
      </c>
      <c r="M126" s="384"/>
      <c r="N126" s="93" t="b">
        <f>IF($L$127=1,#REF!,IF($L$127=2,C21,IF($L$127=3,C36,IF($L$127=4,C51,IF($L$127=5,C66,IF($L$127=6,C81,IF($L$127=7,C96,IF($L$127=8,C111,IF($L$127=9,C126,IF($L$127=10,C141,IF($L$127=11,C156,IF($L$127=12,C171,IF($L$127=13,C186,IF($L$127=14,C201,IF($L$127=15,C216,IF($L$127=16,C231,IF($L$127=17,C246,IF($L$127=18,C261,IF($L$127=19,C276,IF($L$127=20,C291))))))))))))))))))))</f>
        <v>0</v>
      </c>
    </row>
    <row r="127" spans="1:14" ht="13.5" hidden="1" customHeight="1" thickBot="1" x14ac:dyDescent="0.25">
      <c r="A127" s="380">
        <v>9</v>
      </c>
      <c r="B127" s="24"/>
      <c r="C127" s="23" t="str">
        <f>'Input adatok'!M132</f>
        <v>Játékos Neve:</v>
      </c>
      <c r="F127" s="380"/>
      <c r="G127" s="211"/>
      <c r="H127" s="92" t="b">
        <f>IF($F$127=1,C7,IF($F$127=2,C22,IF($F$127=3,C37,IF($F$127=4,C52,IF($F$127=5,C67,IF($F$127=6,C82,IF($F$127=7,C97,IF($F$127=8,C112,IF($F$127=9,C127,IF($F$127=10,C142,IF($F$127=11,C157,IF($F$127=12,C172,IF($F$127=13,C187,IF($F$127=14,C202,IF($F$127=15,C217,IF($F$127=16,C232,IF($F$127=17,C247,IF($F$127=18,C262,IF($F$127=19,C277,IF($F$127=20,C292))))))))))))))))))))</f>
        <v>0</v>
      </c>
      <c r="I127" s="416"/>
      <c r="J127" s="417"/>
      <c r="K127" s="418"/>
      <c r="L127" s="380"/>
      <c r="M127" s="211"/>
      <c r="N127" s="93" t="b">
        <f>IF($L$127=1,C7,IF($L$127=2,C22,IF($L$127=3,C37,IF($L$127=4,C52,IF($L$127=5,C67,IF($L$127=6,C82,IF($L$127=7,C97,IF($L$127=8,C112,IF($L$127=9,C127,IF($L$127=10,C142,IF($L$127=11,C157,IF($L$127=12,C172,IF($L$127=13,C187,IF($L$127=14,C202,IF($L$127=15,C217,IF($L$127=16,C232,IF($L$127=17,C247,IF($L$127=18,C262,IF($L$127=19,C277,IF($L$127=20,C292))))))))))))))))))))</f>
        <v>0</v>
      </c>
    </row>
    <row r="128" spans="1:14" ht="13.5" hidden="1" customHeight="1" thickBot="1" x14ac:dyDescent="0.25">
      <c r="A128" s="381"/>
      <c r="B128" s="25" t="s">
        <v>2</v>
      </c>
      <c r="C128" s="40" t="str">
        <f>IF($F$7=9,H8,IF($L$7=9,N8,IF($F$22=9,H23,IF($L$22=9,N23,IF($F$37=9,H38,IF($L$37=9,N38,IF($F$52=9,H53,IF($L$52=9,N53,IF($F$67=9,H68,IF($L$67=9,N68,IF($F$82=9,H83,IF($L$82=9,N83,IF($F$97=9,H98,IF($L$97=9,N98,IF($F$112=9,H113,IF($L$112=9,N113,IF($F$127=9,H128,IF($L$127=9,N128,IF($F$142=9,H143,IF($L$142=9,N143))))))))))))))))))))</f>
        <v>Gunyecz Zoltán</v>
      </c>
      <c r="D128" s="40">
        <f>IF($F$7=9,I8,IF($L$7=9,K8,IF($F$22=9,I23,IF($L$22=9,K23,IF($F$37=9,I38,IF($L$37=9,K38,IF($F$52=9,I53,IF($L$52=9,K53,IF($F$67=9,I68,IF($L$67=9,K68,IF($F$82=9,I83,IF($L$82=9,K83,IF($F$97=9,I98,IF($L$97=9,K98,IF($F$112=9,I113,IF($L$112=9,K113,IF($F$127=9,I128,IF($L$127=9,K128,IF($F$142=9,I143,IF($L$142=9,K143))))))))))))))))))))</f>
        <v>0</v>
      </c>
      <c r="F128" s="381"/>
      <c r="G128" s="212" t="s">
        <v>2</v>
      </c>
      <c r="H128" s="36" t="b">
        <f>IF($F$127=1,C8,IF($F$127=2,C23,IF($F$127=3,C38,IF($F$127=4,C53,IF($F$127=5,C68,IF($F$127=6,C83,IF($F$127=7,C98,IF($F$127=8,C113,IF($F$127=9,C128,IF($F$127=10,C143,IF($F$127=11,C158,IF($F$127=12,C173,IF($F$127=13,C188,IF($F$127=14,C203,IF($F$127=15,C218,IF($F$127=16,C233,IF($F$127=17,C248,IF($F$127=18,C263,IF($F$127=19,C278,IF($F$127=20,C293))))))))))))))))))))</f>
        <v>0</v>
      </c>
      <c r="I128" s="4"/>
      <c r="J128" s="5"/>
      <c r="K128" s="6"/>
      <c r="L128" s="381"/>
      <c r="M128" s="212" t="s">
        <v>2</v>
      </c>
      <c r="N128" s="38" t="b">
        <f>IF($L$127=1,C8,IF($L$127=2,C23,IF($L$127=3,C38,IF($L$127=4,C53,IF($L$127=5,C68,IF($L$127=6,C83,IF($L$127=7,C98,IF($L$127=8,C113,IF($L$127=9,C128,IF($L$127=10,C143,IF($L$127=11,C158,IF($L$127=12,C173,IF($L$127=13,C188,IF($L$127=14,C203,IF($L$127=15,C218,IF($L$127=16,C233,IF($L$127=17,C248,IF($L$127=18,C263,IF($L$127=19,C278,IF($L$127=20,C293))))))))))))))))))))</f>
        <v>0</v>
      </c>
    </row>
    <row r="129" spans="1:14" ht="13.5" hidden="1" customHeight="1" thickBot="1" x14ac:dyDescent="0.25">
      <c r="A129" s="381"/>
      <c r="B129" s="25" t="s">
        <v>3</v>
      </c>
      <c r="C129" s="40" t="str">
        <f t="shared" ref="C129:C137" si="21">IF($F$7=9,H9,IF($L$7=9,N9,IF($F$22=9,H24,IF($L$22=9,N24,IF($F$37=9,H39,IF($L$37=9,N39,IF($F$52=9,H54,IF($L$52=9,N54,IF($F$67=9,H69,IF($L$67=9,N69,IF($F$82=9,H84,IF($L$82=9,N84,IF($F$97=9,H99,IF($L$97=9,N99,IF($F$112=9,H114,IF($L$112=9,N114,IF($F$127=9,H129,IF($L$127=9,N129,IF($F$142=9,H144,IF($L$142=9,N144))))))))))))))))))))</f>
        <v>Darai Tihamér</v>
      </c>
      <c r="D129" s="40">
        <f>IF($F$7=9,I9,IF($L$7=9,K9,IF($F$22=9,I24,IF($L$22=9,K24,IF($F$37=9,I39,IF($L$37=9,K39,IF($F$52=9,I54,IF($L$52=9,K54,IF($F$67=9,I69,IF($L$67=9,K69,IF($F$82=9,I84,IF($L$82=9,K84,IF($F$97=9,I99,IF($L$97=9,K99,IF($F$112=9,I114,IF($L$112=9,K114,IF($F$127=9,I129,IF($L$127=9,K129,IF($F$142=9,I144,IF($L$142=9,K144))))))))))))))))))))</f>
        <v>0</v>
      </c>
      <c r="F129" s="381"/>
      <c r="G129" s="212" t="s">
        <v>3</v>
      </c>
      <c r="H129" s="36" t="b">
        <f t="shared" ref="H129:H137" si="22">IF($F$127=1,C9,IF($F$127=2,C24,IF($F$127=3,C39,IF($F$127=4,C54,IF($F$127=5,C69,IF($F$127=6,C84,IF($F$127=7,C99,IF($F$127=8,C114,IF($F$127=9,C129,IF($F$127=10,C144,IF($F$127=11,C159,IF($F$127=12,C174,IF($F$127=13,C189,IF($F$127=14,C204,IF($F$127=15,C219,IF($F$127=16,C234,IF($F$127=17,C249,IF($F$127=18,C264,IF($F$127=19,C279,IF($F$127=20,C294))))))))))))))))))))</f>
        <v>0</v>
      </c>
      <c r="I129" s="7"/>
      <c r="J129" s="8"/>
      <c r="K129" s="9"/>
      <c r="L129" s="381"/>
      <c r="M129" s="212" t="s">
        <v>3</v>
      </c>
      <c r="N129" s="38" t="b">
        <f t="shared" ref="N129:N137" si="23">IF($L$127=1,C9,IF($L$127=2,C24,IF($L$127=3,C39,IF($L$127=4,C54,IF($L$127=5,C69,IF($L$127=6,C84,IF($L$127=7,C99,IF($L$127=8,C114,IF($L$127=9,C129,IF($L$127=10,C144,IF($L$127=11,C159,IF($L$127=12,C174,IF($L$127=13,C189,IF($L$127=14,C204,IF($L$127=15,C219,IF($L$127=16,C234,IF($L$127=17,C249,IF($L$127=18,C264,IF($L$127=19,C279,IF($L$127=20,C294))))))))))))))))))))</f>
        <v>0</v>
      </c>
    </row>
    <row r="130" spans="1:14" ht="13.5" hidden="1" customHeight="1" thickBot="1" x14ac:dyDescent="0.25">
      <c r="A130" s="381"/>
      <c r="B130" s="25" t="s">
        <v>4</v>
      </c>
      <c r="C130" s="40" t="str">
        <f t="shared" si="21"/>
        <v>Gergely Ákos</v>
      </c>
      <c r="D130" s="40">
        <f>IF($F$7=9,I10,IF($L$7=9,K10,IF($F$22=9,I25,IF($L$22=9,K25,IF($F$37=9,I40,IF($L$37=9,K40,IF($F$52=9,I55,IF($L$52=9,K55,IF($F$67=9,I70,IF($L$67=9,K70,IF($F$82=9,I85,IF($L$82=9,K85,IF($F$97=9,I100,IF($L$97=9,K100,IF($F$112=9,I115,IF($L$112=9,K115,IF($F$127=9,I130,IF($L$127=9,K130,IF($F$142=9,I145,IF($L$142=9,K145))))))))))))))))))))</f>
        <v>0</v>
      </c>
      <c r="F130" s="381"/>
      <c r="G130" s="212" t="s">
        <v>4</v>
      </c>
      <c r="H130" s="36" t="b">
        <f t="shared" si="22"/>
        <v>0</v>
      </c>
      <c r="I130" s="7"/>
      <c r="J130" s="8"/>
      <c r="K130" s="9"/>
      <c r="L130" s="381"/>
      <c r="M130" s="212" t="s">
        <v>4</v>
      </c>
      <c r="N130" s="38" t="b">
        <f t="shared" si="23"/>
        <v>0</v>
      </c>
    </row>
    <row r="131" spans="1:14" ht="13.5" hidden="1" customHeight="1" thickBot="1" x14ac:dyDescent="0.25">
      <c r="A131" s="381"/>
      <c r="B131" s="25" t="s">
        <v>5</v>
      </c>
      <c r="C131" s="40" t="str">
        <f t="shared" si="21"/>
        <v xml:space="preserve"> Görbe Szabolcs</v>
      </c>
      <c r="D131" s="40">
        <f>IF($F$7=9,I11,IF($L$7=9,K11,IF($F$22=9,I26,IF($L$22=9,K26,IF($F$37=9,I41,IF($L$37=9,K41,IF($F$52=9,I56,IF($L$52=9,K56,IF($F$67=9,I71,IF($L$67=9,K71,IF($F$82=9,I86,IF($L$82=9,K86,IF($F$97=9,I101,IF($L$97=9,K101,IF($F$112=9,I116,IF($L$112=9,K116,IF($F$127=9,I131,IF($L$127=9,K131,IF($F$142=9,I146,IF($L$142=9,K146))))))))))))))))))))</f>
        <v>0.5</v>
      </c>
      <c r="F131" s="381"/>
      <c r="G131" s="212" t="s">
        <v>5</v>
      </c>
      <c r="H131" s="36" t="b">
        <f t="shared" si="22"/>
        <v>0</v>
      </c>
      <c r="I131" s="7"/>
      <c r="J131" s="8"/>
      <c r="K131" s="9"/>
      <c r="L131" s="381"/>
      <c r="M131" s="212" t="s">
        <v>5</v>
      </c>
      <c r="N131" s="38" t="b">
        <f t="shared" si="23"/>
        <v>0</v>
      </c>
    </row>
    <row r="132" spans="1:14" ht="13.5" hidden="1" customHeight="1" thickBot="1" x14ac:dyDescent="0.25">
      <c r="A132" s="381"/>
      <c r="B132" s="25" t="s">
        <v>6</v>
      </c>
      <c r="C132" s="40" t="str">
        <f t="shared" si="21"/>
        <v>Tóth Tibor</v>
      </c>
      <c r="D132" s="40">
        <f t="shared" ref="D132:D137" si="24">IF($F$7=9,I12,IF($L$7=9,K12,IF($F$22=9,I27,IF($L$22=9,K27,IF($F$37=9,I42,IF($L$37=9,K42,IF($F$52=9,I57,IF($L$52=9,K57,IF($F$67=9,I72,IF($L$67=9,K72,IF($F$82=9,I87,IF($L$82=9,K87,IF($F$97=9,I102,IF($L$97=9,K102,IF($F$112=9,I117,IF($L$112=9,K117,IF($F$127=9,I132,IF($L$127=9,K132,IF($F$142=9,I151,IF($L$142=9,K151))))))))))))))))))))</f>
        <v>0</v>
      </c>
      <c r="F132" s="381"/>
      <c r="G132" s="212" t="s">
        <v>6</v>
      </c>
      <c r="H132" s="36" t="b">
        <f t="shared" si="22"/>
        <v>0</v>
      </c>
      <c r="I132" s="7"/>
      <c r="J132" s="8"/>
      <c r="K132" s="9"/>
      <c r="L132" s="381"/>
      <c r="M132" s="212" t="s">
        <v>6</v>
      </c>
      <c r="N132" s="38" t="b">
        <f t="shared" si="23"/>
        <v>0</v>
      </c>
    </row>
    <row r="133" spans="1:14" ht="13.5" hidden="1" customHeight="1" thickBot="1" x14ac:dyDescent="0.25">
      <c r="A133" s="381"/>
      <c r="B133" s="25" t="s">
        <v>7</v>
      </c>
      <c r="C133" s="40" t="str">
        <f t="shared" si="21"/>
        <v>Diczkó Zsombor</v>
      </c>
      <c r="D133" s="40">
        <f t="shared" si="24"/>
        <v>0.5</v>
      </c>
      <c r="F133" s="381"/>
      <c r="G133" s="212" t="s">
        <v>7</v>
      </c>
      <c r="H133" s="36" t="b">
        <f t="shared" si="22"/>
        <v>0</v>
      </c>
      <c r="I133" s="7"/>
      <c r="J133" s="8"/>
      <c r="K133" s="9"/>
      <c r="L133" s="381"/>
      <c r="M133" s="212" t="s">
        <v>7</v>
      </c>
      <c r="N133" s="38" t="b">
        <f t="shared" si="23"/>
        <v>0</v>
      </c>
    </row>
    <row r="134" spans="1:14" ht="13.5" hidden="1" thickBot="1" x14ac:dyDescent="0.25">
      <c r="A134" s="381"/>
      <c r="B134" s="25" t="s">
        <v>79</v>
      </c>
      <c r="C134" s="40" t="str">
        <f t="shared" si="21"/>
        <v xml:space="preserve"> Ugyan Dániel</v>
      </c>
      <c r="D134" s="40">
        <f t="shared" si="24"/>
        <v>1</v>
      </c>
      <c r="F134" s="381"/>
      <c r="G134" s="212" t="s">
        <v>79</v>
      </c>
      <c r="H134" s="36" t="b">
        <f t="shared" si="22"/>
        <v>0</v>
      </c>
      <c r="I134" s="7"/>
      <c r="J134" s="8"/>
      <c r="K134" s="9"/>
      <c r="L134" s="381"/>
      <c r="M134" s="212" t="s">
        <v>79</v>
      </c>
      <c r="N134" s="38" t="b">
        <f t="shared" si="23"/>
        <v>0</v>
      </c>
    </row>
    <row r="135" spans="1:14" ht="13.5" hidden="1" thickBot="1" x14ac:dyDescent="0.25">
      <c r="A135" s="381"/>
      <c r="B135" s="25" t="s">
        <v>80</v>
      </c>
      <c r="C135" s="40" t="str">
        <f t="shared" si="21"/>
        <v>Dalanics Nikoletta</v>
      </c>
      <c r="D135" s="40">
        <f t="shared" si="24"/>
        <v>1</v>
      </c>
      <c r="F135" s="381"/>
      <c r="G135" s="212" t="s">
        <v>80</v>
      </c>
      <c r="H135" s="36" t="b">
        <f t="shared" si="22"/>
        <v>0</v>
      </c>
      <c r="I135" s="7"/>
      <c r="J135" s="8"/>
      <c r="K135" s="9"/>
      <c r="L135" s="381"/>
      <c r="M135" s="212" t="s">
        <v>80</v>
      </c>
      <c r="N135" s="38" t="b">
        <f t="shared" si="23"/>
        <v>0</v>
      </c>
    </row>
    <row r="136" spans="1:14" ht="13.5" hidden="1" thickBot="1" x14ac:dyDescent="0.25">
      <c r="A136" s="381"/>
      <c r="B136" s="25" t="s">
        <v>81</v>
      </c>
      <c r="C136" s="40" t="str">
        <f t="shared" si="21"/>
        <v>Fábián András</v>
      </c>
      <c r="D136" s="40">
        <f t="shared" si="24"/>
        <v>1</v>
      </c>
      <c r="F136" s="381"/>
      <c r="G136" s="212" t="s">
        <v>81</v>
      </c>
      <c r="H136" s="36" t="b">
        <f t="shared" si="22"/>
        <v>0</v>
      </c>
      <c r="I136" s="7"/>
      <c r="J136" s="8"/>
      <c r="K136" s="9"/>
      <c r="L136" s="381"/>
      <c r="M136" s="212" t="s">
        <v>81</v>
      </c>
      <c r="N136" s="38" t="b">
        <f t="shared" si="23"/>
        <v>0</v>
      </c>
    </row>
    <row r="137" spans="1:14" ht="13.5" hidden="1" thickBot="1" x14ac:dyDescent="0.25">
      <c r="A137" s="391"/>
      <c r="B137" s="25" t="s">
        <v>82</v>
      </c>
      <c r="C137" s="40" t="str">
        <f t="shared" si="21"/>
        <v>Blahota Marcell</v>
      </c>
      <c r="D137" s="40">
        <f t="shared" si="24"/>
        <v>1</v>
      </c>
      <c r="F137" s="382"/>
      <c r="G137" s="213" t="s">
        <v>82</v>
      </c>
      <c r="H137" s="36" t="b">
        <f t="shared" si="22"/>
        <v>0</v>
      </c>
      <c r="I137" s="7"/>
      <c r="J137" s="8"/>
      <c r="K137" s="9"/>
      <c r="L137" s="382"/>
      <c r="M137" s="213" t="s">
        <v>82</v>
      </c>
      <c r="N137" s="38" t="b">
        <f t="shared" si="23"/>
        <v>0</v>
      </c>
    </row>
    <row r="138" spans="1:14" ht="19.5" hidden="1" thickBot="1" x14ac:dyDescent="0.35">
      <c r="D138" s="41">
        <f>IF($F$7=9,I18,IF($L$7=9,K18,IF($F$22=9,I33,IF($L$22=9,K33,IF($F$37=9,I48,IF($L$37=9,K48,IF($F$52=9,I63,IF($L$52=9,K63,IF($F$67=9,I78,IF($L$67=9,K78,IF($F$82=9,I93,IF($L$82=9,K93,IF($F$97=9,I108,IF($L$97=9,K108,IF($F$112=9,I123,IF($L$112=9,K123,IF($F$127=9,I138,IF($L$127=9,K138,IF($F$142=9,I153,IF($L$142=9,K153))))))))))))))))))))</f>
        <v>5</v>
      </c>
      <c r="H138" s="37"/>
      <c r="I138" s="11">
        <f>SUM(I128:I137)</f>
        <v>0</v>
      </c>
      <c r="J138" s="10"/>
      <c r="K138" s="12">
        <f>SUM(K128:K137)</f>
        <v>0</v>
      </c>
      <c r="N138" s="37"/>
    </row>
    <row r="139" spans="1:14" ht="13.5" hidden="1" thickBot="1" x14ac:dyDescent="0.25">
      <c r="H139" s="37"/>
      <c r="N139" s="37"/>
    </row>
    <row r="140" spans="1:14" ht="13.5" hidden="1" thickBot="1" x14ac:dyDescent="0.25">
      <c r="H140" s="37"/>
      <c r="I140" s="410" t="s">
        <v>8</v>
      </c>
      <c r="J140" s="411"/>
      <c r="K140" s="412"/>
      <c r="N140" s="37"/>
    </row>
    <row r="141" spans="1:14" ht="16.5" hidden="1" thickBot="1" x14ac:dyDescent="0.3">
      <c r="A141" s="383" t="s">
        <v>0</v>
      </c>
      <c r="B141" s="409"/>
      <c r="C141" s="23" t="str">
        <f>'Input adatok'!C147</f>
        <v>Nagyhalászi SE</v>
      </c>
      <c r="F141" s="383" t="s">
        <v>0</v>
      </c>
      <c r="G141" s="384"/>
      <c r="H141" s="92" t="b">
        <f>IF($F$142=1,#REF!,IF($F$142=2,C21,IF($F$142=3,C36,IF($F$142=4,C51,IF($F$142=5,C66,IF($F$142=6,C81,IF($F$142=7,C96,IF($F$142=8,C111,IF($F$142=9,C126,IF($F$142=10,C141,IF($F$142=11,C156,IF($F$142=12,C171,IF($F$142=13,C186,IF($F$142=14,C201,IF($F$142=15,C216,IF($F$142=16,C231,IF($F$142=17,C246,IF($F$142=18,C261,IF($F$142=19,C276,IF($F$142=20,C291))))))))))))))))))))</f>
        <v>0</v>
      </c>
      <c r="I141" s="413" t="str">
        <f>$I$1</f>
        <v>6. forduló</v>
      </c>
      <c r="J141" s="414"/>
      <c r="K141" s="415"/>
      <c r="L141" s="383" t="s">
        <v>0</v>
      </c>
      <c r="M141" s="384"/>
      <c r="N141" s="93" t="b">
        <f>IF($L$142=1,#REF!,IF($L$142=2,C21,IF($L$142=3,C36,IF($L$142=4,C51,IF($L$142=5,C66,IF($L$142=6,C81,IF($L$142=7,C96,IF($L$142=8,C111,IF($L$142=9,C126,IF($L$142=10,C141,IF($L$142=11,C156,IF($L$142=12,C171,IF($L$142=13,C186,IF($L$142=14,C201,IF($L$142=15,C216,IF($L$142=16,C231,IF($L$142=17,C246,IF($L$142=18,C261,IF($L$142=19,C276,IF($L$142=20,C291))))))))))))))))))))</f>
        <v>0</v>
      </c>
    </row>
    <row r="142" spans="1:14" ht="13.5" hidden="1" customHeight="1" thickBot="1" x14ac:dyDescent="0.25">
      <c r="A142" s="380">
        <v>10</v>
      </c>
      <c r="B142" s="24"/>
      <c r="C142" s="23" t="str">
        <f>'Input adatok'!M148</f>
        <v>Játékos Neve:</v>
      </c>
      <c r="F142" s="380"/>
      <c r="G142" s="211"/>
      <c r="H142" s="92" t="b">
        <f>IF($F$142=1,C7,IF($F$142=2,C22,IF($F$142=3,C37,IF($F$142=4,C52,IF($F$142=5,C67,IF($F$142=6,C82,IF($F$142=7,C97,IF($F$142=8,C112,IF($F$142=9,C127,IF($F$142=10,C142,IF($F$142=11,C157,IF($F$142=12,C172,IF($F$142=13,C187,IF($F$142=14,C202,IF($F$142=15,C217,IF($F$142=16,C232,IF($F$142=17,C247,IF($F$142=18,C262,IF($F$142=19,C277,IF($F$142=20,C292))))))))))))))))))))</f>
        <v>0</v>
      </c>
      <c r="I142" s="416"/>
      <c r="J142" s="417"/>
      <c r="K142" s="418"/>
      <c r="L142" s="380"/>
      <c r="M142" s="211"/>
      <c r="N142" s="93" t="b">
        <f>IF($L$142=1,C7,IF($L$142=2,C22,IF($L$142=3,C37,IF($L$142=4,C52,IF($L$142=5,C67,IF($L$142=6,C82,IF($L$142=7,C97,IF($L$142=8,C112,IF($L$142=9,C127,IF($L$142=10,C142,IF($L$142=11,C157,IF($L$142=12,C172,IF($L$142=13,C187,IF($L$142=14,C202,IF($L$142=15,C217,IF($L$142=16,C232,IF($L$142=17,C247,IF($L$142=18,C262,IF($L$142=19,C277,IF($L$142=20,C292))))))))))))))))))))</f>
        <v>0</v>
      </c>
    </row>
    <row r="143" spans="1:14" ht="13.5" hidden="1" customHeight="1" thickBot="1" x14ac:dyDescent="0.25">
      <c r="A143" s="381"/>
      <c r="B143" s="25" t="s">
        <v>2</v>
      </c>
      <c r="C143" s="40" t="str">
        <f>IF($F$7=10,H8,IF($L$7=10,N8,IF($F$22=10,H23,IF($L$22=10,N23,IF($F$37=10,H38,IF($L$37=10,N38,IF($F$52=10,H53,IF($L$52=10,N53,IF($F$67=10,H68,IF($L$67=10,N68,IF($F$82=10,H83,IF($L$82=10,N83,IF($F$97=10,H98,IF($L$97=10,N98,IF($F$112=10,H113,IF($L$112=10,N113,IF($F$127=10,H128,IF($L$127=10,N128,IF($F$142=10,H143,IF($L$142=10,N143))))))))))))))))))))</f>
        <v xml:space="preserve">Kovalcsik Zoltán </v>
      </c>
      <c r="D143" s="40">
        <f>IF($F$7=10,I8,IF($L$7=10,K8,IF($F$22=10,I23,IF($L$22=10,K23,IF($F$37=10,I38,IF($L$37=10,K38,IF($F$52=10,I53,IF($L$52=10,K53,IF($F$67=10,I68,IF($L$67=10,K68,IF($F$82=10,I83,IF($L$82=10,K83,IF($F$97=10,I98,IF($L$97=10,K98,IF($F$112=10,I113,IF($L$112=10,K113,IF($F$127=10,I128,IF($L$127=10,K128,IF($F$142=10,I143,IF($L$142=10,K143))))))))))))))))))))</f>
        <v>0.5</v>
      </c>
      <c r="F143" s="381"/>
      <c r="G143" s="212" t="s">
        <v>2</v>
      </c>
      <c r="H143" s="36" t="b">
        <f>IF($F$142=1,C8,IF($F$142=2,C23,IF($F$142=3,C38,IF($F$142=4,C53,IF($F$142=5,C68,IF($F$142=6,C83,IF($F$142=7,C98,IF($F$142=8,C113,IF($F$142=9,C128,IF($F$142=10,C143,IF($F$142=11,C158,IF($F$142=12,C173,IF($F$142=13,C188,IF($F$142=14,C203,IF($F$142=15,C218,IF($F$142=16,C233,IF($F$142=17,C248,IF($F$142=18,C263,IF($F$142=19,C278,IF($F$142=20,C293))))))))))))))))))))</f>
        <v>0</v>
      </c>
      <c r="I143" s="4"/>
      <c r="J143" s="5"/>
      <c r="K143" s="6"/>
      <c r="L143" s="381"/>
      <c r="M143" s="212" t="s">
        <v>2</v>
      </c>
      <c r="N143" s="38" t="b">
        <f>IF($L$142=1,C8,IF($L$142=2,C23,IF($L$142=3,C38,IF($L$142=4,C53,IF($L$142=5,C68,IF($L$142=6,C83,IF($L$142=7,C98,IF($L$142=8,C113,IF($L$142=9,C128,IF($L$142=10,C143,IF($L$142=11,C158,IF($L$142=12,C173,IF($L$142=13,C188,IF($L$142=14,C203,IF($L$142=15,C218,IF($L$142=16,C233,IF($L$142=17,C248,IF($L$142=18,C263,IF($L$142=19,C278,IF($L$142=20,C293))))))))))))))))))))</f>
        <v>0</v>
      </c>
    </row>
    <row r="144" spans="1:14" ht="13.5" hidden="1" customHeight="1" thickBot="1" x14ac:dyDescent="0.25">
      <c r="A144" s="381"/>
      <c r="B144" s="25" t="s">
        <v>3</v>
      </c>
      <c r="C144" s="40" t="str">
        <f t="shared" ref="C144:C152" si="25">IF($F$7=10,H9,IF($L$7=10,N9,IF($F$22=10,H24,IF($L$22=10,N24,IF($F$37=10,H39,IF($L$37=10,N39,IF($F$52=10,H54,IF($L$52=10,N54,IF($F$67=10,H69,IF($L$67=10,N69,IF($F$82=10,H84,IF($L$82=10,N84,IF($F$97=10,H99,IF($L$97=10,N99,IF($F$112=10,H114,IF($L$112=10,N114,IF($F$127=10,H129,IF($L$127=10,N129,IF($F$142=10,H144,IF($L$142=10,N144))))))))))))))))))))</f>
        <v>Boros Zoltán</v>
      </c>
      <c r="D144" s="40">
        <f>IF($F$7=10,I9,IF($L$7=10,K9,IF($F$22=10,I24,IF($L$22=10,K24,IF($F$37=10,I39,IF($L$37=10,K39,IF($F$52=10,I54,IF($L$52=10,K54,IF($F$67=10,I69,IF($L$67=10,K69,IF($F$82=10,I84,IF($L$82=10,K84,IF($F$97=10,I99,IF($L$97=10,K99,IF($F$112=10,I114,IF($L$112=10,K114,IF($F$127=10,I129,IF($L$127=10,K129,IF($F$142=10,I144,IF($L$142=10,K144))))))))))))))))))))</f>
        <v>0.5</v>
      </c>
      <c r="F144" s="381"/>
      <c r="G144" s="212" t="s">
        <v>3</v>
      </c>
      <c r="H144" s="36" t="b">
        <f t="shared" ref="H144:H152" si="26">IF($F$142=1,C9,IF($F$142=2,C24,IF($F$142=3,C39,IF($F$142=4,C54,IF($F$142=5,C69,IF($F$142=6,C84,IF($F$142=7,C99,IF($F$142=8,C114,IF($F$142=9,C129,IF($F$142=10,C144,IF($F$142=11,C159,IF($F$142=12,C174,IF($F$142=13,C189,IF($F$142=14,C204,IF($F$142=15,C219,IF($F$142=16,C234,IF($F$142=17,C249,IF($F$142=18,C264,IF($F$142=19,C279,IF($F$142=20,C294))))))))))))))))))))</f>
        <v>0</v>
      </c>
      <c r="I144" s="7"/>
      <c r="J144" s="8"/>
      <c r="K144" s="9"/>
      <c r="L144" s="381"/>
      <c r="M144" s="212" t="s">
        <v>3</v>
      </c>
      <c r="N144" s="38" t="b">
        <f t="shared" ref="N144:N152" si="27">IF($L$142=1,C9,IF($L$142=2,C24,IF($L$142=3,C39,IF($L$142=4,C54,IF($L$142=5,C69,IF($L$142=6,C84,IF($L$142=7,C99,IF($L$142=8,C114,IF($L$142=9,C129,IF($L$142=10,C144,IF($L$142=11,C159,IF($L$142=12,C174,IF($L$142=13,C189,IF($L$142=14,C204,IF($L$142=15,C219,IF($L$142=16,C234,IF($L$142=17,C249,IF($L$142=18,C264,IF($L$142=19,C279,IF($L$142=20,C294))))))))))))))))))))</f>
        <v>0</v>
      </c>
    </row>
    <row r="145" spans="1:14" ht="13.5" hidden="1" customHeight="1" thickBot="1" x14ac:dyDescent="0.25">
      <c r="A145" s="381"/>
      <c r="B145" s="25" t="s">
        <v>4</v>
      </c>
      <c r="C145" s="40" t="str">
        <f t="shared" si="25"/>
        <v xml:space="preserve">Orosz Tóth Gábor </v>
      </c>
      <c r="D145" s="40">
        <f>IF($F$7=10,I10,IF($L$7=10,K10,IF($F$22=10,I25,IF($L$22=10,K25,IF($F$37=10,I40,IF($L$37=10,K40,IF($F$52=10,I55,IF($L$52=10,K55,IF($F$67=10,I70,IF($L$67=10,K70,IF($F$82=10,I85,IF($L$82=10,K85,IF($F$97=10,I100,IF($L$97=10,K100,IF($F$112=10,I115,IF($L$112=10,K115,IF($F$127=10,I130,IF($L$127=10,K130,IF($F$142=10,I145,IF($L$142=10,K145))))))))))))))))))))</f>
        <v>0</v>
      </c>
      <c r="F145" s="381"/>
      <c r="G145" s="212" t="s">
        <v>4</v>
      </c>
      <c r="H145" s="36" t="b">
        <f t="shared" si="26"/>
        <v>0</v>
      </c>
      <c r="I145" s="7"/>
      <c r="J145" s="8"/>
      <c r="K145" s="9"/>
      <c r="L145" s="381"/>
      <c r="M145" s="212" t="s">
        <v>4</v>
      </c>
      <c r="N145" s="38" t="b">
        <f t="shared" si="27"/>
        <v>0</v>
      </c>
    </row>
    <row r="146" spans="1:14" ht="13.5" hidden="1" customHeight="1" thickBot="1" x14ac:dyDescent="0.25">
      <c r="A146" s="381"/>
      <c r="B146" s="25" t="s">
        <v>5</v>
      </c>
      <c r="C146" s="40" t="str">
        <f t="shared" si="25"/>
        <v xml:space="preserve"> Badari Máté </v>
      </c>
      <c r="D146" s="40">
        <f>IF($F$7=10,I11,IF($L$7=10,K11,IF($F$22=10,I26,IF($L$22=10,K26,IF($F$37=10,I41,IF($L$37=10,K41,IF($F$52=10,I56,IF($L$52=10,K56,IF($F$67=10,I71,IF($L$67=10,K71,IF($F$82=10,I86,IF($L$82=10,K86,IF($F$97=10,I101,IF($L$97=10,K101,IF($F$112=10,I116,IF($L$112=10,K116,IF($F$127=10,I131,IF($L$127=10,K131,IF($F$142=10,I146,IF($L$142=10,K146))))))))))))))))))))</f>
        <v>0</v>
      </c>
      <c r="F146" s="381"/>
      <c r="G146" s="212" t="s">
        <v>5</v>
      </c>
      <c r="H146" s="36" t="b">
        <f t="shared" si="26"/>
        <v>0</v>
      </c>
      <c r="I146" s="7"/>
      <c r="J146" s="8"/>
      <c r="K146" s="9"/>
      <c r="L146" s="381"/>
      <c r="M146" s="212" t="s">
        <v>5</v>
      </c>
      <c r="N146" s="38" t="b">
        <f t="shared" si="27"/>
        <v>0</v>
      </c>
    </row>
    <row r="147" spans="1:14" ht="13.5" hidden="1" customHeight="1" thickBot="1" x14ac:dyDescent="0.25">
      <c r="A147" s="381"/>
      <c r="B147" s="25" t="s">
        <v>6</v>
      </c>
      <c r="C147" s="40" t="str">
        <f t="shared" si="25"/>
        <v xml:space="preserve">Kiss Rebeka </v>
      </c>
      <c r="D147" s="40">
        <f t="shared" ref="D147:D152" si="28">IF($F$7=10,I12,IF($L$7=10,K12,IF($F$22=10,I27,IF($L$22=10,K27,IF($F$37=10,I42,IF($L$37=10,K42,IF($F$52=10,I57,IF($L$52=10,K57,IF($F$67=10,I72,IF($L$67=10,K72,IF($F$82=10,I87,IF($L$82=10,K87,IF($F$97=10,I102,IF($L$97=10,K102,IF($F$112=10,I117,IF($L$112=10,K117,IF($F$127=10,I132,IF($L$127=10,K132,IF($F$142=10,I147,IF($L$142=10,K147))))))))))))))))))))</f>
        <v>1</v>
      </c>
      <c r="F147" s="381"/>
      <c r="G147" s="212" t="s">
        <v>6</v>
      </c>
      <c r="H147" s="36" t="b">
        <f t="shared" si="26"/>
        <v>0</v>
      </c>
      <c r="I147" s="7"/>
      <c r="J147" s="8"/>
      <c r="K147" s="9"/>
      <c r="L147" s="381"/>
      <c r="M147" s="212" t="s">
        <v>6</v>
      </c>
      <c r="N147" s="38" t="b">
        <f t="shared" si="27"/>
        <v>0</v>
      </c>
    </row>
    <row r="148" spans="1:14" ht="13.5" hidden="1" customHeight="1" thickBot="1" x14ac:dyDescent="0.25">
      <c r="A148" s="381"/>
      <c r="B148" s="25" t="s">
        <v>7</v>
      </c>
      <c r="C148" s="40" t="str">
        <f t="shared" si="25"/>
        <v>Kovács Emese</v>
      </c>
      <c r="D148" s="40">
        <f t="shared" si="28"/>
        <v>0</v>
      </c>
      <c r="F148" s="381"/>
      <c r="G148" s="212" t="s">
        <v>7</v>
      </c>
      <c r="H148" s="36" t="b">
        <f t="shared" si="26"/>
        <v>0</v>
      </c>
      <c r="I148" s="7"/>
      <c r="J148" s="8"/>
      <c r="K148" s="9"/>
      <c r="L148" s="381"/>
      <c r="M148" s="212" t="s">
        <v>7</v>
      </c>
      <c r="N148" s="38" t="b">
        <f t="shared" si="27"/>
        <v>0</v>
      </c>
    </row>
    <row r="149" spans="1:14" ht="13.5" hidden="1" thickBot="1" x14ac:dyDescent="0.25">
      <c r="A149" s="381"/>
      <c r="B149" s="25" t="s">
        <v>79</v>
      </c>
      <c r="C149" s="40" t="str">
        <f t="shared" si="25"/>
        <v>Oláh Petra</v>
      </c>
      <c r="D149" s="40">
        <f t="shared" si="28"/>
        <v>0</v>
      </c>
      <c r="F149" s="381"/>
      <c r="G149" s="212" t="s">
        <v>79</v>
      </c>
      <c r="H149" s="36" t="b">
        <f t="shared" si="26"/>
        <v>0</v>
      </c>
      <c r="I149" s="7"/>
      <c r="J149" s="8"/>
      <c r="K149" s="9"/>
      <c r="L149" s="381"/>
      <c r="M149" s="212" t="s">
        <v>79</v>
      </c>
      <c r="N149" s="38" t="b">
        <f t="shared" si="27"/>
        <v>0</v>
      </c>
    </row>
    <row r="150" spans="1:14" ht="13.5" hidden="1" thickBot="1" x14ac:dyDescent="0.25">
      <c r="A150" s="381"/>
      <c r="B150" s="25" t="s">
        <v>80</v>
      </c>
      <c r="C150" s="40" t="str">
        <f t="shared" si="25"/>
        <v xml:space="preserve">Végh Dorottya </v>
      </c>
      <c r="D150" s="40">
        <f t="shared" si="28"/>
        <v>0</v>
      </c>
      <c r="F150" s="381"/>
      <c r="G150" s="212" t="s">
        <v>80</v>
      </c>
      <c r="H150" s="36" t="b">
        <f t="shared" si="26"/>
        <v>0</v>
      </c>
      <c r="I150" s="7"/>
      <c r="J150" s="8"/>
      <c r="K150" s="9"/>
      <c r="L150" s="381"/>
      <c r="M150" s="212" t="s">
        <v>80</v>
      </c>
      <c r="N150" s="38" t="b">
        <f t="shared" si="27"/>
        <v>0</v>
      </c>
    </row>
    <row r="151" spans="1:14" ht="13.5" hidden="1" thickBot="1" x14ac:dyDescent="0.25">
      <c r="A151" s="381"/>
      <c r="B151" s="25" t="s">
        <v>81</v>
      </c>
      <c r="C151" s="40" t="str">
        <f t="shared" si="25"/>
        <v xml:space="preserve">Dajka Vivien </v>
      </c>
      <c r="D151" s="40">
        <f t="shared" si="28"/>
        <v>0.5</v>
      </c>
      <c r="F151" s="381"/>
      <c r="G151" s="212" t="s">
        <v>81</v>
      </c>
      <c r="H151" s="36" t="b">
        <f t="shared" si="26"/>
        <v>0</v>
      </c>
      <c r="I151" s="7"/>
      <c r="J151" s="8"/>
      <c r="K151" s="9"/>
      <c r="L151" s="381"/>
      <c r="M151" s="212" t="s">
        <v>81</v>
      </c>
      <c r="N151" s="38" t="b">
        <f t="shared" si="27"/>
        <v>0</v>
      </c>
    </row>
    <row r="152" spans="1:14" ht="13.5" hidden="1" thickBot="1" x14ac:dyDescent="0.25">
      <c r="A152" s="391"/>
      <c r="B152" s="25" t="s">
        <v>82</v>
      </c>
      <c r="C152" s="40" t="str">
        <f t="shared" si="25"/>
        <v xml:space="preserve"> Ferenczi Zoltán</v>
      </c>
      <c r="D152" s="40">
        <f t="shared" si="28"/>
        <v>0</v>
      </c>
      <c r="F152" s="382"/>
      <c r="G152" s="213" t="s">
        <v>82</v>
      </c>
      <c r="H152" s="36" t="b">
        <f t="shared" si="26"/>
        <v>0</v>
      </c>
      <c r="I152" s="7"/>
      <c r="J152" s="8"/>
      <c r="K152" s="9"/>
      <c r="L152" s="382"/>
      <c r="M152" s="213" t="s">
        <v>82</v>
      </c>
      <c r="N152" s="38" t="b">
        <f t="shared" si="27"/>
        <v>0</v>
      </c>
    </row>
    <row r="153" spans="1:14" ht="19.5" hidden="1" thickBot="1" x14ac:dyDescent="0.35">
      <c r="C153" s="39"/>
      <c r="D153" s="41">
        <f>IF($F$7=10,I18,IF($L$7=10,K18,IF($F$22=10,I33,IF($L$22=10,K33,IF($F$37=10,I48,IF($L$37=10,K48,IF($F$52=10,I63,IF($L$52=10,K63,IF($F$67=10,I78,IF($L$67=10,K78,IF($F$82=10,I93,IF($L$82=10,K93,IF($F$97=10,I108,IF($L$97=10,K108,IF($F$112=10,I123,IF($L$112=10,K123,IF($F$127=10,I138,IF($L$127=10,K138,IF($F$142=10,I153,IF($L$142=10,K153))))))))))))))))))))</f>
        <v>2.5</v>
      </c>
      <c r="I153" s="12">
        <f>SUM(I143:I152)</f>
        <v>0</v>
      </c>
      <c r="J153" s="12"/>
      <c r="K153" s="12">
        <f>SUM(K143:K152)</f>
        <v>0</v>
      </c>
    </row>
    <row r="154" spans="1:14" x14ac:dyDescent="0.2">
      <c r="C154" s="39"/>
    </row>
    <row r="155" spans="1:14" ht="13.5" thickBot="1" x14ac:dyDescent="0.25">
      <c r="C155" s="39"/>
    </row>
    <row r="156" spans="1:14" ht="16.5" thickBot="1" x14ac:dyDescent="0.3">
      <c r="A156" s="383" t="s">
        <v>0</v>
      </c>
      <c r="B156" s="384"/>
      <c r="C156" s="23">
        <f>'Input adatok'!C163</f>
        <v>0</v>
      </c>
    </row>
    <row r="157" spans="1:14" ht="13.5" customHeight="1" thickBot="1" x14ac:dyDescent="0.25">
      <c r="A157" s="380">
        <v>11</v>
      </c>
      <c r="B157" s="24"/>
      <c r="C157" s="27" t="str">
        <f>'Input adatok'!M164</f>
        <v>Játékos Neve:</v>
      </c>
    </row>
    <row r="158" spans="1:14" ht="13.5" customHeight="1" x14ac:dyDescent="0.2">
      <c r="A158" s="381"/>
      <c r="B158" s="25" t="s">
        <v>2</v>
      </c>
      <c r="C158" s="40" t="b">
        <f>IF($F$7=11,H8,IF($L$7=11,N8,IF($F$22=11,H23,IF($L$22=11,N23,IF($F$37=11,H38,IF($L$37=11,N38,IF($F$52=11,H53,IF($L$52=11,N53,IF($F$67=11,H68,IF($L$67=11,N68,IF($F$82=11,H83,IF($L$82=11,N83,IF($F$97=11,H98,IF($L$97=11,N98,IF($F$112=11,H113,IF($L$112=11,N113,IF($F$127=11,H128,IF($L$127=11,N128,IF($F$142=11,H143,IF($L$142=11,N143))))))))))))))))))))</f>
        <v>0</v>
      </c>
      <c r="D158" s="40" t="b">
        <f>IF($F$7=11,I8,IF($L$7=11,K8,IF($F$22=11,I23,IF($L$22=11,K23,IF($F$37=11,I38,IF($L$37=11,K38,IF($F$52=11,I53,IF($L$52=11,K53,IF($F$67=11,I68,IF($L$67=11,K68,IF($F$82=11,I83,IF($L$82=11,K83,IF($F$97=11,I98,IF($L$97=11,K98,IF($F$112=11,I113,IF($L$112=11,K113,IF($F$127=11,I128,IF($L$127=11,K128,IF($F$142=11,I143,IF($L$142=11,K143))))))))))))))))))))</f>
        <v>0</v>
      </c>
    </row>
    <row r="159" spans="1:14" ht="13.5" customHeight="1" x14ac:dyDescent="0.2">
      <c r="A159" s="381"/>
      <c r="B159" s="25" t="s">
        <v>3</v>
      </c>
      <c r="C159" s="40" t="b">
        <f t="shared" ref="C159:C167" si="29">IF($F$7=11,H9,IF($L$7=11,N9,IF($F$22=11,H24,IF($L$22=11,N24,IF($F$37=11,H39,IF($L$37=11,N39,IF($F$52=11,H54,IF($L$52=11,N54,IF($F$67=11,H69,IF($L$67=11,N69,IF($F$82=11,H84,IF($L$82=11,N84,IF($F$97=11,H99,IF($L$97=11,N99,IF($F$112=11,H114,IF($L$112=11,N114,IF($F$127=11,H129,IF($L$127=11,N129,IF($F$142=11,H144,IF($L$142=11,N144))))))))))))))))))))</f>
        <v>0</v>
      </c>
      <c r="D159" s="40" t="b">
        <f>IF($F$7=11,I9,IF($L$7=11,K9,IF($F$22=11,I24,IF($L$22=11,K24,IF($F$37=11,I39,IF($L$37=11,K39,IF($F$52=11,I54,IF($L$52=11,K54,IF($F$67=11,I69,IF($L$67=11,K69,IF($F$82=11,I84,IF($L$82=11,K84,IF($F$97=11,I99,IF($L$97=11,K99,IF($F$112=11,I114,IF($L$112=11,K114,IF($F$127=11,I129,IF($L$127=11,K129,IF($F$142=11,I144,IF($L$142=11,K144))))))))))))))))))))</f>
        <v>0</v>
      </c>
    </row>
    <row r="160" spans="1:14" ht="13.5" customHeight="1" x14ac:dyDescent="0.2">
      <c r="A160" s="381"/>
      <c r="B160" s="25" t="s">
        <v>4</v>
      </c>
      <c r="C160" s="40" t="b">
        <f t="shared" si="29"/>
        <v>0</v>
      </c>
      <c r="D160" s="40" t="b">
        <f>IF($F$7=11,I10,IF($L$7=11,K10,IF($F$22=11,I25,IF($L$22=11,K25,IF($F$37=11,I40,IF($L$37=11,K40,IF($F$52=11,I55,IF($L$52=11,K55,IF($F$67=11,I70,IF($L$67=11,K70,IF($F$82=11,I85,IF($L$82=11,K85,IF($F$97=11,I100,IF($L$97=11,K100,IF($F$112=11,I115,IF($L$112=11,K115,IF($F$127=11,I130,IF($L$127=11,K130,IF($F$142=11,I145,IF($L$142=11,K145))))))))))))))))))))</f>
        <v>0</v>
      </c>
    </row>
    <row r="161" spans="1:4" ht="13.5" customHeight="1" x14ac:dyDescent="0.2">
      <c r="A161" s="381"/>
      <c r="B161" s="25" t="s">
        <v>5</v>
      </c>
      <c r="C161" s="40" t="b">
        <f t="shared" si="29"/>
        <v>0</v>
      </c>
      <c r="D161" s="40" t="b">
        <f>IF($F$7=11,I11,IF($L$7=11,K11,IF($F$22=11,I26,IF($L$22=11,K26,IF($F$37=11,I41,IF($L$37=11,K41,IF($F$52=11,I56,IF($L$52=11,K56,IF($F$67=11,I71,IF($L$67=11,K71,IF($F$82=11,I86,IF($L$82=11,K86,IF($F$97=11,I101,IF($L$97=11,K101,IF($F$112=11,I116,IF($L$112=11,K116,IF($F$127=11,I131,IF($L$127=11,K131,IF($F$142=11,I146,IF($L$142=11,K146))))))))))))))))))))</f>
        <v>0</v>
      </c>
    </row>
    <row r="162" spans="1:4" ht="13.5" customHeight="1" x14ac:dyDescent="0.2">
      <c r="A162" s="381"/>
      <c r="B162" s="25" t="s">
        <v>6</v>
      </c>
      <c r="C162" s="40" t="b">
        <f t="shared" si="29"/>
        <v>0</v>
      </c>
      <c r="D162" s="40" t="b">
        <f t="shared" ref="D162:D167" si="30">IF($F$7=11,I12,IF($L$7=11,K12,IF($F$22=11,I27,IF($L$22=11,K27,IF($F$37=11,I42,IF($L$37=11,K42,IF($F$52=11,I57,IF($L$52=11,K57,IF($F$67=11,I72,IF($L$67=11,K72,IF($F$82=11,I87,IF($L$82=11,K87,IF($F$97=11,I102,IF($L$97=11,K102,IF($F$112=11,I117,IF($L$112=11,K117,IF($F$127=11,I132,IF($L$127=11,K132,IF($F$142=11,I147,IF($L$142=11,K147))))))))))))))))))))</f>
        <v>0</v>
      </c>
    </row>
    <row r="163" spans="1:4" ht="13.5" customHeight="1" x14ac:dyDescent="0.2">
      <c r="A163" s="381"/>
      <c r="B163" s="25" t="s">
        <v>7</v>
      </c>
      <c r="C163" s="40" t="b">
        <f t="shared" si="29"/>
        <v>0</v>
      </c>
      <c r="D163" s="40" t="b">
        <f t="shared" si="30"/>
        <v>0</v>
      </c>
    </row>
    <row r="164" spans="1:4" ht="13.5" customHeight="1" x14ac:dyDescent="0.2">
      <c r="A164" s="381"/>
      <c r="B164" s="25" t="s">
        <v>79</v>
      </c>
      <c r="C164" s="40" t="b">
        <f t="shared" si="29"/>
        <v>0</v>
      </c>
      <c r="D164" s="40" t="b">
        <f t="shared" si="30"/>
        <v>0</v>
      </c>
    </row>
    <row r="165" spans="1:4" ht="13.5" customHeight="1" x14ac:dyDescent="0.2">
      <c r="A165" s="381"/>
      <c r="B165" s="25" t="s">
        <v>80</v>
      </c>
      <c r="C165" s="40" t="b">
        <f t="shared" si="29"/>
        <v>0</v>
      </c>
      <c r="D165" s="40" t="b">
        <f t="shared" si="30"/>
        <v>0</v>
      </c>
    </row>
    <row r="166" spans="1:4" ht="13.5" customHeight="1" x14ac:dyDescent="0.2">
      <c r="A166" s="381"/>
      <c r="B166" s="25" t="s">
        <v>81</v>
      </c>
      <c r="C166" s="40" t="b">
        <f t="shared" si="29"/>
        <v>0</v>
      </c>
      <c r="D166" s="40" t="b">
        <f t="shared" si="30"/>
        <v>0</v>
      </c>
    </row>
    <row r="167" spans="1:4" ht="13.5" customHeight="1" thickBot="1" x14ac:dyDescent="0.25">
      <c r="A167" s="391"/>
      <c r="B167" s="25" t="s">
        <v>82</v>
      </c>
      <c r="C167" s="40" t="b">
        <f t="shared" si="29"/>
        <v>0</v>
      </c>
      <c r="D167" s="40" t="b">
        <f t="shared" si="30"/>
        <v>0</v>
      </c>
    </row>
    <row r="168" spans="1:4" ht="19.5" thickBot="1" x14ac:dyDescent="0.35">
      <c r="C168" s="39"/>
      <c r="D168" s="41" t="b">
        <f>IF($F$7=11,I18,IF($L$7=11,K18,IF($F$22=11,I33,IF($L$22=11,K33,IF($F$37=11,I48,IF($L$37=11,K48,IF($F$52=11,I63,IF($L$52=11,K63,IF($F$67=11,I78,IF($L$67=11,K78,IF($F$82=11,I93,IF($L$82=11,K93,IF($F$97=11,I108,IF($L$97=11,K108,IF($F$112=11,I123,IF($L$112=11,K123,IF($F$127=11,I138,IF($L$127=11,K138,IF($F$142=11,I153,IF($L$142=11,K153))))))))))))))))))))</f>
        <v>0</v>
      </c>
    </row>
    <row r="169" spans="1:4" x14ac:dyDescent="0.2">
      <c r="C169" s="39"/>
    </row>
    <row r="170" spans="1:4" ht="13.5" thickBot="1" x14ac:dyDescent="0.25">
      <c r="C170" s="39"/>
    </row>
    <row r="171" spans="1:4" ht="16.5" thickBot="1" x14ac:dyDescent="0.3">
      <c r="A171" s="383" t="s">
        <v>0</v>
      </c>
      <c r="B171" s="409"/>
      <c r="C171" s="23">
        <f>'Input adatok'!C179</f>
        <v>0</v>
      </c>
    </row>
    <row r="172" spans="1:4" ht="13.5" customHeight="1" thickBot="1" x14ac:dyDescent="0.25">
      <c r="A172" s="380">
        <v>12</v>
      </c>
      <c r="B172" s="24"/>
      <c r="C172" s="27" t="str">
        <f>'Input adatok'!M180</f>
        <v>Játékos Neve:</v>
      </c>
    </row>
    <row r="173" spans="1:4" ht="13.5" customHeight="1" x14ac:dyDescent="0.2">
      <c r="A173" s="381"/>
      <c r="B173" s="25" t="s">
        <v>2</v>
      </c>
      <c r="C173" s="40" t="b">
        <f>IF($F$7=12,H8,IF($L$7=12,N8,IF($F$22=12,H23,IF($L$22=12,N23,IF($F$37=12,H38,IF($L$37=12,N38,IF($F$52=12,H53,IF($L$52=12,N53,IF($F$67=12,H68,IF($L$67=12,N68,IF($F$82=12,H83,IF($L$82=12,N83,IF($F$97=12,H98,IF($L$97=12,N98,IF($F$112=12,H113,IF($L$112=12,N113,IF($F$127=12,H128,IF($L$127=12,N128,IF($F$142=12,H143,IF($L$142=12,N143))))))))))))))))))))</f>
        <v>0</v>
      </c>
      <c r="D173" s="40" t="b">
        <f>IF($F$7=12,I8,IF($L$7=12,K8,IF($F$22=12,I23,IF($L$22=12,K23,IF($F$37=12,I38,IF($L$37=12,K38,IF($F$52=12,I53,IF($L$52=12,K53,IF($F$67=12,I68,IF($L$67=12,K68,IF($F$82=12,I83,IF($L$82=12,K83,IF($F$97=12,I98,IF($L$97=12,K98,IF($F$112=12,I113,IF($L$112=12,K113,IF($F$127=12,I128,IF($L$127=12,K128,IF($F$142=12,I143,IF($L$142=12,K143))))))))))))))))))))</f>
        <v>0</v>
      </c>
    </row>
    <row r="174" spans="1:4" ht="13.5" customHeight="1" x14ac:dyDescent="0.2">
      <c r="A174" s="381"/>
      <c r="B174" s="25" t="s">
        <v>3</v>
      </c>
      <c r="C174" s="40" t="b">
        <f t="shared" ref="C174:C182" si="31">IF($F$7=12,H9,IF($L$7=12,N9,IF($F$22=12,H24,IF($L$22=12,N24,IF($F$37=12,H39,IF($L$37=12,N39,IF($F$52=12,H54,IF($L$52=12,N54,IF($F$67=12,H69,IF($L$67=12,N69,IF($F$82=12,H84,IF($L$82=12,N84,IF($F$97=12,H99,IF($L$97=12,N99,IF($F$112=12,H114,IF($L$112=12,N114,IF($F$127=12,H129,IF($L$127=12,N129,IF($F$142=12,H144,IF($L$142=12,N144))))))))))))))))))))</f>
        <v>0</v>
      </c>
      <c r="D174" s="40" t="b">
        <f>IF($F$7=12,I9,IF($L$7=12,K9,IF($F$22=12,I24,IF($L$22=12,K24,IF($F$37=12,I39,IF($L$37=12,K39,IF($F$52=12,I54,IF($L$52=12,K54,IF($F$67=12,I69,IF($L$67=12,K69,IF($F$82=12,I84,IF($L$82=12,K84,IF($F$97=12,I99,IF($L$97=12,K99,IF($F$112=12,I114,IF($L$112=12,K114,IF($F$127=12,I129,IF($L$127=12,K129,IF($F$142=12,I144,IF($L$142=12,K144))))))))))))))))))))</f>
        <v>0</v>
      </c>
    </row>
    <row r="175" spans="1:4" ht="13.5" customHeight="1" x14ac:dyDescent="0.2">
      <c r="A175" s="381"/>
      <c r="B175" s="25" t="s">
        <v>4</v>
      </c>
      <c r="C175" s="40" t="b">
        <f t="shared" si="31"/>
        <v>0</v>
      </c>
      <c r="D175" s="40" t="b">
        <f>IF($F$7=12,I10,IF($L$7=12,K10,IF($F$22=12,I25,IF($L$22=12,K25,IF($F$37=12,I40,IF($L$37=12,K40,IF($F$52=12,I55,IF($L$52=12,K55,IF($F$67=12,I70,IF($L$67=12,K70,IF($F$82=12,I85,IF($L$82=12,K85,IF($F$97=12,I100,IF($L$97=12,K100,IF($F$112=12,I115,IF($L$112=12,K115,IF($F$127=12,I130,IF($L$127=12,K130,IF($F$142=12,I145,IF($L$142=12,K145))))))))))))))))))))</f>
        <v>0</v>
      </c>
    </row>
    <row r="176" spans="1:4" ht="13.5" customHeight="1" x14ac:dyDescent="0.2">
      <c r="A176" s="381"/>
      <c r="B176" s="25" t="s">
        <v>5</v>
      </c>
      <c r="C176" s="40" t="b">
        <f t="shared" si="31"/>
        <v>0</v>
      </c>
      <c r="D176" s="40" t="b">
        <f>IF($F$7=12,I11,IF($L$7=12,K11,IF($F$22=12,I26,IF($L$22=12,K26,IF($F$37=12,I41,IF($L$37=12,K41,IF($F$52=12,I56,IF($L$52=12,K56,IF($F$67=12,I71,IF($L$67=12,K71,IF($F$82=12,I86,IF($L$82=12,K86,IF($F$97=12,I101,IF($L$97=12,K101,IF($F$112=12,I116,IF($L$112=12,K116,IF($F$127=12,I131,IF($L$127=12,K131,IF($F$142=12,I146,IF($L$142=12,K146))))))))))))))))))))</f>
        <v>0</v>
      </c>
    </row>
    <row r="177" spans="1:4" ht="13.5" customHeight="1" x14ac:dyDescent="0.2">
      <c r="A177" s="381"/>
      <c r="B177" s="25" t="s">
        <v>6</v>
      </c>
      <c r="C177" s="40" t="b">
        <f t="shared" si="31"/>
        <v>0</v>
      </c>
      <c r="D177" s="40" t="b">
        <f t="shared" ref="D177:D182" si="32">IF($F$7=12,I12,IF($L$7=12,K12,IF($F$22=12,I27,IF($L$22=12,K27,IF($F$37=12,I42,IF($L$37=12,K42,IF($F$52=12,I57,IF($L$52=12,K57,IF($F$67=12,I72,IF($L$67=12,K72,IF($F$82=12,I87,IF($L$82=12,K87,IF($F$97=12,I102,IF($L$97=12,K102,IF($F$112=12,I117,IF($L$112=12,K117,IF($F$127=12,I132,IF($L$127=12,K132,IF($F$142=12,I147,IF($L$142=12,K147))))))))))))))))))))</f>
        <v>0</v>
      </c>
    </row>
    <row r="178" spans="1:4" ht="13.5" customHeight="1" x14ac:dyDescent="0.2">
      <c r="A178" s="381"/>
      <c r="B178" s="25" t="s">
        <v>7</v>
      </c>
      <c r="C178" s="40" t="b">
        <f t="shared" si="31"/>
        <v>0</v>
      </c>
      <c r="D178" s="40" t="b">
        <f t="shared" si="32"/>
        <v>0</v>
      </c>
    </row>
    <row r="179" spans="1:4" ht="13.5" customHeight="1" x14ac:dyDescent="0.2">
      <c r="A179" s="381"/>
      <c r="B179" s="25" t="s">
        <v>79</v>
      </c>
      <c r="C179" s="40" t="b">
        <f t="shared" si="31"/>
        <v>0</v>
      </c>
      <c r="D179" s="40" t="b">
        <f t="shared" si="32"/>
        <v>0</v>
      </c>
    </row>
    <row r="180" spans="1:4" ht="13.5" customHeight="1" x14ac:dyDescent="0.2">
      <c r="A180" s="381"/>
      <c r="B180" s="25" t="s">
        <v>80</v>
      </c>
      <c r="C180" s="40" t="b">
        <f t="shared" si="31"/>
        <v>0</v>
      </c>
      <c r="D180" s="40" t="b">
        <f t="shared" si="32"/>
        <v>0</v>
      </c>
    </row>
    <row r="181" spans="1:4" ht="13.5" customHeight="1" x14ac:dyDescent="0.2">
      <c r="A181" s="381"/>
      <c r="B181" s="25" t="s">
        <v>81</v>
      </c>
      <c r="C181" s="40" t="b">
        <f t="shared" si="31"/>
        <v>0</v>
      </c>
      <c r="D181" s="40" t="b">
        <f t="shared" si="32"/>
        <v>0</v>
      </c>
    </row>
    <row r="182" spans="1:4" ht="13.5" customHeight="1" thickBot="1" x14ac:dyDescent="0.25">
      <c r="A182" s="391"/>
      <c r="B182" s="25" t="s">
        <v>82</v>
      </c>
      <c r="C182" s="40" t="b">
        <f t="shared" si="31"/>
        <v>0</v>
      </c>
      <c r="D182" s="40" t="b">
        <f t="shared" si="32"/>
        <v>0</v>
      </c>
    </row>
    <row r="183" spans="1:4" ht="19.5" thickBot="1" x14ac:dyDescent="0.35">
      <c r="C183" s="39"/>
      <c r="D183" s="41" t="b">
        <f>IF($F$7=12,I18,IF($L$7=12,K18,IF($F$22=12,I33,IF($L$22=12,K33,IF($F$37=12,I48,IF($L$37=12,K48,IF($F$52=12,I63,IF($L$52=12,K63,IF($F$67=12,I78,IF($L$67=12,K78,IF($F$82=12,I93,IF($L$82=12,K93,IF($F$97=12,I108,IF($L$97=12,K108,IF($F$112=12,I123,IF($L$112=12,K123,IF($F$127=12,I138,IF($L$127=12,K138,IF($F$142=12,I153,IF($L$142=12,K153))))))))))))))))))))</f>
        <v>0</v>
      </c>
    </row>
    <row r="184" spans="1:4" x14ac:dyDescent="0.2">
      <c r="C184" s="39"/>
    </row>
    <row r="185" spans="1:4" ht="13.5" thickBot="1" x14ac:dyDescent="0.25">
      <c r="C185" s="39"/>
    </row>
    <row r="186" spans="1:4" ht="16.5" thickBot="1" x14ac:dyDescent="0.3">
      <c r="A186" s="383" t="s">
        <v>0</v>
      </c>
      <c r="B186" s="409"/>
      <c r="C186" s="23" t="str">
        <f>'Input adatok'!M195</f>
        <v>13cs</v>
      </c>
    </row>
    <row r="187" spans="1:4" ht="13.5" customHeight="1" thickBot="1" x14ac:dyDescent="0.25">
      <c r="A187" s="380">
        <v>13</v>
      </c>
      <c r="B187" s="24"/>
      <c r="C187" s="27" t="str">
        <f>'Input adatok'!M196</f>
        <v>Játékos Neve:</v>
      </c>
    </row>
    <row r="188" spans="1:4" ht="13.5" customHeight="1" thickBot="1" x14ac:dyDescent="0.25">
      <c r="A188" s="381"/>
      <c r="B188" s="25" t="s">
        <v>2</v>
      </c>
      <c r="C188" s="27" t="str">
        <f>'Input adatok'!M197</f>
        <v>13_1</v>
      </c>
      <c r="D188" s="40" t="b">
        <f>IF($F$7=13,I8,IF($L$7=13,K8,IF($F$22=13,I23,IF($L$22=13,K23,IF($F$37=13,I38,IF($L$37=13,K38,IF($F$52=13,I53,IF($L$52=13,K53,IF($F$67=13,I68,IF($L$67=13,K68,IF($F$82=13,I83,IF($L$82=13,K83,IF($F$97=13,I98,IF($L$97=13,K98,IF($F$112=13,I113,IF($L$112=13,K113,IF($F$127=13,I128,IF($L$127=13,K128,IF($F$142=13,I143,IF($L$142=13,K143))))))))))))))))))))</f>
        <v>0</v>
      </c>
    </row>
    <row r="189" spans="1:4" ht="13.5" customHeight="1" thickBot="1" x14ac:dyDescent="0.25">
      <c r="A189" s="381"/>
      <c r="B189" s="25" t="s">
        <v>3</v>
      </c>
      <c r="C189" s="27" t="str">
        <f>'Input adatok'!M198</f>
        <v>13_2</v>
      </c>
      <c r="D189" s="40" t="b">
        <f>IF($F$7=13,I9,IF($L$7=13,K9,IF($F$22=13,I24,IF($L$22=13,K24,IF($F$37=13,I39,IF($L$37=13,K39,IF($F$52=13,I54,IF($L$52=13,K54,IF($F$67=13,I69,IF($L$67=13,K69,IF($F$82=13,I84,IF($L$82=13,K84,IF($F$97=13,I99,IF($L$97=13,K99,IF($F$112=13,I114,IF($L$112=13,K114,IF($F$127=13,I129,IF($L$127=13,K129,IF($F$142=13,I144,IF($L$142=13,K144))))))))))))))))))))</f>
        <v>0</v>
      </c>
    </row>
    <row r="190" spans="1:4" ht="13.5" customHeight="1" thickBot="1" x14ac:dyDescent="0.25">
      <c r="A190" s="381"/>
      <c r="B190" s="25" t="s">
        <v>4</v>
      </c>
      <c r="C190" s="27" t="str">
        <f>'Input adatok'!M199</f>
        <v>13_3</v>
      </c>
      <c r="D190" s="40" t="b">
        <f>IF($F$7=13,I10,IF($L$7=13,K10,IF($F$22=13,I25,IF($L$22=13,K25,IF($F$37=13,I40,IF($L$37=13,K40,IF($F$52=13,I55,IF($L$52=13,K55,IF($F$67=13,I70,IF($L$67=13,K70,IF($F$82=13,I85,IF($L$82=13,K85,IF($F$97=13,I100,IF($L$97=13,K100,IF($F$112=13,I115,IF($L$112=13,K115,IF($F$127=13,I130,IF($L$127=13,K130,IF($F$142=13,I145,IF($L$142=13,K145))))))))))))))))))))</f>
        <v>0</v>
      </c>
    </row>
    <row r="191" spans="1:4" ht="13.5" customHeight="1" thickBot="1" x14ac:dyDescent="0.25">
      <c r="A191" s="381"/>
      <c r="B191" s="25" t="s">
        <v>5</v>
      </c>
      <c r="C191" s="27" t="str">
        <f>'Input adatok'!M200</f>
        <v>13_4</v>
      </c>
      <c r="D191" s="40" t="b">
        <f>IF($F$7=13,I11,IF($L$7=13,K11,IF($F$22=13,I26,IF($L$22=13,K26,IF($F$37=13,I41,IF($L$37=13,K41,IF($F$52=13,I56,IF($L$52=13,K56,IF($F$67=13,I71,IF($L$67=13,K71,IF($F$82=13,I86,IF($L$82=13,K86,IF($F$97=13,I101,IF($L$97=13,K101,IF($F$112=13,I116,IF($L$112=13,K116,IF($F$127=13,I131,IF($L$127=13,K131,IF($F$142=13,I146,IF($L$142=13,K146))))))))))))))))))))</f>
        <v>0</v>
      </c>
    </row>
    <row r="192" spans="1:4" ht="13.5" customHeight="1" thickBot="1" x14ac:dyDescent="0.25">
      <c r="A192" s="381"/>
      <c r="B192" s="25" t="s">
        <v>6</v>
      </c>
      <c r="C192" s="27" t="str">
        <f>'Input adatok'!M201</f>
        <v>13_5</v>
      </c>
      <c r="D192" s="40" t="b">
        <f t="shared" ref="D192:D197" si="33">IF($F$7=13,I12,IF($L$7=13,K12,IF($F$22=13,I27,IF($L$22=13,K27,IF($F$37=13,I42,IF($L$37=13,K42,IF($F$52=13,I57,IF($L$52=13,K57,IF($F$67=13,I72,IF($L$67=13,K72,IF($F$82=13,I87,IF($L$82=13,K87,IF($F$97=13,I102,IF($L$97=13,K102,IF($F$112=13,I117,IF($L$112=13,K117,IF($F$127=13,I132,IF($L$127=13,K132,IF($F$142=13,I147,IF($L$142=13,K147))))))))))))))))))))</f>
        <v>0</v>
      </c>
    </row>
    <row r="193" spans="1:4" ht="13.5" customHeight="1" thickBot="1" x14ac:dyDescent="0.25">
      <c r="A193" s="381"/>
      <c r="B193" s="25" t="s">
        <v>7</v>
      </c>
      <c r="C193" s="27" t="str">
        <f>'Input adatok'!M202</f>
        <v>13_6</v>
      </c>
      <c r="D193" s="40" t="b">
        <f t="shared" si="33"/>
        <v>0</v>
      </c>
    </row>
    <row r="194" spans="1:4" ht="13.5" customHeight="1" thickBot="1" x14ac:dyDescent="0.25">
      <c r="A194" s="381"/>
      <c r="B194" s="25" t="s">
        <v>79</v>
      </c>
      <c r="C194" s="27" t="str">
        <f>'Input adatok'!M203</f>
        <v>13_7</v>
      </c>
      <c r="D194" s="40" t="b">
        <f t="shared" si="33"/>
        <v>0</v>
      </c>
    </row>
    <row r="195" spans="1:4" ht="13.5" customHeight="1" thickBot="1" x14ac:dyDescent="0.25">
      <c r="A195" s="381"/>
      <c r="B195" s="25" t="s">
        <v>80</v>
      </c>
      <c r="C195" s="27" t="str">
        <f>'Input adatok'!M204</f>
        <v>13_8</v>
      </c>
      <c r="D195" s="40" t="b">
        <f t="shared" si="33"/>
        <v>0</v>
      </c>
    </row>
    <row r="196" spans="1:4" ht="13.5" customHeight="1" thickBot="1" x14ac:dyDescent="0.25">
      <c r="A196" s="381"/>
      <c r="B196" s="25" t="s">
        <v>81</v>
      </c>
      <c r="C196" s="27" t="str">
        <f>'Input adatok'!M205</f>
        <v>13_9</v>
      </c>
      <c r="D196" s="40" t="b">
        <f t="shared" si="33"/>
        <v>0</v>
      </c>
    </row>
    <row r="197" spans="1:4" ht="13.5" customHeight="1" thickBot="1" x14ac:dyDescent="0.25">
      <c r="A197" s="391"/>
      <c r="B197" s="25" t="s">
        <v>82</v>
      </c>
      <c r="C197" s="27" t="str">
        <f>'Input adatok'!M206</f>
        <v>13_10</v>
      </c>
      <c r="D197" s="40" t="b">
        <f t="shared" si="33"/>
        <v>0</v>
      </c>
    </row>
    <row r="198" spans="1:4" ht="16.5" thickBot="1" x14ac:dyDescent="0.3">
      <c r="C198" s="39"/>
      <c r="D198" s="43" t="b">
        <f>IF($F$7=13,I18,IF($L$7=13,K18,IF($F$22=13,I33,IF($L$22=13,K33,IF($F$37=13,I48,IF($L$37=13,K48,IF($F$52=13,I63,IF($L$52=13,K63,IF($F$67=13,I78,IF($L$67=13,K78,IF($F$82=13,I93,IF($L$82=13,K93,IF($F$97=13,I108,IF($L$97=13,K108,IF($F$112=13,I123,IF($L$112=13,K123,IF($F$127=13,I138,IF($L$127=13,K138,IF($F$142=13,I153,IF($L$142=13,K153))))))))))))))))))))</f>
        <v>0</v>
      </c>
    </row>
    <row r="199" spans="1:4" x14ac:dyDescent="0.2">
      <c r="C199" s="39"/>
    </row>
    <row r="200" spans="1:4" ht="13.5" thickBot="1" x14ac:dyDescent="0.25">
      <c r="C200" s="39"/>
    </row>
    <row r="201" spans="1:4" ht="16.5" thickBot="1" x14ac:dyDescent="0.3">
      <c r="A201" s="383" t="s">
        <v>0</v>
      </c>
      <c r="B201" s="409"/>
      <c r="C201" s="23" t="str">
        <f>'Input adatok'!M211</f>
        <v>14cs</v>
      </c>
    </row>
    <row r="202" spans="1:4" ht="13.5" customHeight="1" thickBot="1" x14ac:dyDescent="0.25">
      <c r="A202" s="380">
        <v>14</v>
      </c>
      <c r="B202" s="24"/>
      <c r="C202" s="27" t="str">
        <f>'Input adatok'!M212</f>
        <v>Játékos Neve:</v>
      </c>
    </row>
    <row r="203" spans="1:4" ht="13.5" customHeight="1" thickBot="1" x14ac:dyDescent="0.25">
      <c r="A203" s="381"/>
      <c r="B203" s="25" t="s">
        <v>2</v>
      </c>
      <c r="C203" s="27" t="str">
        <f>'Input adatok'!M213</f>
        <v>14_1</v>
      </c>
      <c r="D203" s="40" t="b">
        <f t="shared" ref="D203:D213" si="34">IF($F$7=14,I8,IF($L$7=14,K8,IF($F$22=14,I23,IF($L$22=14,K23,IF($F$37=14,I38,IF($L$37=14,K38,IF($F$52=14,I53,IF($L$52=14,K53,IF($F$67=14,I68,IF($L$67=14,K68,IF($F$82=14,I83,IF($L$82=14,K83,IF($F$97=14,I98,IF($L$97=14,K98,IF($F$112=14,I113,IF($L$112=14,K113,IF($F$127=14,I128,IF($L$127=14,K128,IF($F$142=14,I143,IF($L$142=14,K143))))))))))))))))))))</f>
        <v>0</v>
      </c>
    </row>
    <row r="204" spans="1:4" ht="13.5" customHeight="1" thickBot="1" x14ac:dyDescent="0.25">
      <c r="A204" s="381"/>
      <c r="B204" s="25" t="s">
        <v>3</v>
      </c>
      <c r="C204" s="27" t="str">
        <f>'Input adatok'!M214</f>
        <v>14_2</v>
      </c>
      <c r="D204" s="40" t="b">
        <f t="shared" si="34"/>
        <v>0</v>
      </c>
    </row>
    <row r="205" spans="1:4" ht="13.5" customHeight="1" thickBot="1" x14ac:dyDescent="0.25">
      <c r="A205" s="381"/>
      <c r="B205" s="25" t="s">
        <v>4</v>
      </c>
      <c r="C205" s="27" t="str">
        <f>'Input adatok'!M215</f>
        <v>14_3</v>
      </c>
      <c r="D205" s="40" t="b">
        <f t="shared" si="34"/>
        <v>0</v>
      </c>
    </row>
    <row r="206" spans="1:4" ht="13.5" customHeight="1" thickBot="1" x14ac:dyDescent="0.25">
      <c r="A206" s="381"/>
      <c r="B206" s="25" t="s">
        <v>5</v>
      </c>
      <c r="C206" s="27" t="str">
        <f>'Input adatok'!M216</f>
        <v>14_4</v>
      </c>
      <c r="D206" s="40" t="b">
        <f t="shared" si="34"/>
        <v>0</v>
      </c>
    </row>
    <row r="207" spans="1:4" ht="13.5" customHeight="1" thickBot="1" x14ac:dyDescent="0.25">
      <c r="A207" s="381"/>
      <c r="B207" s="25" t="s">
        <v>6</v>
      </c>
      <c r="C207" s="27" t="str">
        <f>'Input adatok'!M217</f>
        <v>14_5</v>
      </c>
      <c r="D207" s="40" t="b">
        <f t="shared" si="34"/>
        <v>0</v>
      </c>
    </row>
    <row r="208" spans="1:4" ht="13.5" customHeight="1" thickBot="1" x14ac:dyDescent="0.25">
      <c r="A208" s="381"/>
      <c r="B208" s="25" t="s">
        <v>7</v>
      </c>
      <c r="C208" s="27" t="str">
        <f>'Input adatok'!M218</f>
        <v>14_6</v>
      </c>
      <c r="D208" s="40" t="b">
        <f t="shared" si="34"/>
        <v>0</v>
      </c>
    </row>
    <row r="209" spans="1:4" ht="13.5" customHeight="1" thickBot="1" x14ac:dyDescent="0.25">
      <c r="A209" s="381"/>
      <c r="B209" s="25" t="s">
        <v>79</v>
      </c>
      <c r="C209" s="27" t="str">
        <f>'Input adatok'!M219</f>
        <v>14_7</v>
      </c>
      <c r="D209" s="40" t="b">
        <f t="shared" si="34"/>
        <v>0</v>
      </c>
    </row>
    <row r="210" spans="1:4" ht="13.5" customHeight="1" thickBot="1" x14ac:dyDescent="0.25">
      <c r="A210" s="381"/>
      <c r="B210" s="25" t="s">
        <v>80</v>
      </c>
      <c r="C210" s="27" t="str">
        <f>'Input adatok'!M220</f>
        <v>14_8</v>
      </c>
      <c r="D210" s="40" t="b">
        <f t="shared" si="34"/>
        <v>0</v>
      </c>
    </row>
    <row r="211" spans="1:4" ht="13.5" customHeight="1" thickBot="1" x14ac:dyDescent="0.25">
      <c r="A211" s="381"/>
      <c r="B211" s="25" t="s">
        <v>81</v>
      </c>
      <c r="C211" s="27" t="str">
        <f>'Input adatok'!M221</f>
        <v>14_9</v>
      </c>
      <c r="D211" s="40" t="b">
        <f t="shared" si="34"/>
        <v>0</v>
      </c>
    </row>
    <row r="212" spans="1:4" ht="13.5" customHeight="1" thickBot="1" x14ac:dyDescent="0.25">
      <c r="A212" s="391"/>
      <c r="B212" s="25" t="s">
        <v>82</v>
      </c>
      <c r="C212" s="27" t="str">
        <f>'Input adatok'!M222</f>
        <v>14_10</v>
      </c>
      <c r="D212" s="40" t="b">
        <f t="shared" si="34"/>
        <v>0</v>
      </c>
    </row>
    <row r="213" spans="1:4" ht="16.5" thickBot="1" x14ac:dyDescent="0.3">
      <c r="C213" s="39"/>
      <c r="D213" s="43" t="b">
        <f t="shared" si="34"/>
        <v>0</v>
      </c>
    </row>
    <row r="214" spans="1:4" x14ac:dyDescent="0.2">
      <c r="C214" s="39"/>
    </row>
    <row r="215" spans="1:4" ht="13.5" thickBot="1" x14ac:dyDescent="0.25">
      <c r="C215" s="39"/>
    </row>
    <row r="216" spans="1:4" ht="16.5" thickBot="1" x14ac:dyDescent="0.3">
      <c r="A216" s="383" t="s">
        <v>0</v>
      </c>
      <c r="B216" s="384"/>
      <c r="C216" s="23" t="str">
        <f>'Input adatok'!M227</f>
        <v>15cs</v>
      </c>
    </row>
    <row r="217" spans="1:4" ht="13.5" customHeight="1" thickBot="1" x14ac:dyDescent="0.25">
      <c r="A217" s="380">
        <v>15</v>
      </c>
      <c r="B217" s="1"/>
      <c r="C217" s="27" t="str">
        <f>'Input adatok'!M228</f>
        <v>Játékos Neve:</v>
      </c>
    </row>
    <row r="218" spans="1:4" ht="13.5" customHeight="1" thickBot="1" x14ac:dyDescent="0.25">
      <c r="A218" s="381"/>
      <c r="B218" s="25" t="s">
        <v>2</v>
      </c>
      <c r="C218" s="27" t="str">
        <f>'Input adatok'!M229</f>
        <v>15_1</v>
      </c>
      <c r="D218" s="40" t="b">
        <f t="shared" ref="D218:D228" si="35">IF($F$7=15,$I$8,IF($L$7=15,$K$8,IF($F$22=15,$I$23,IF($L$22=15,$K$23,IF($F$37=15,$I$38,IF($L$37=15,$K$38,IF($F$52=15,$I$53,IF($L$52=15,$K$53,IF($F$67=15,$I$68,IF($L$67=15,K68,IF($F$82=15,I83,IF($L$82=15,K83,IF($F$97=15,I98,IF($L$97=15,K98,IF($F$112=15,I113,IF($L$112=15,K113,IF($F$127=15,I128,IF($L$127=15,K128,IF($F$142=15,I143,IF($L$142=15,K143))))))))))))))))))))</f>
        <v>0</v>
      </c>
    </row>
    <row r="219" spans="1:4" ht="13.5" customHeight="1" thickBot="1" x14ac:dyDescent="0.25">
      <c r="A219" s="381"/>
      <c r="B219" s="25" t="s">
        <v>3</v>
      </c>
      <c r="C219" s="27" t="str">
        <f>'Input adatok'!M230</f>
        <v>15_2</v>
      </c>
      <c r="D219" s="40" t="b">
        <f t="shared" si="35"/>
        <v>0</v>
      </c>
    </row>
    <row r="220" spans="1:4" ht="13.5" customHeight="1" thickBot="1" x14ac:dyDescent="0.25">
      <c r="A220" s="381"/>
      <c r="B220" s="25" t="s">
        <v>4</v>
      </c>
      <c r="C220" s="27" t="str">
        <f>'Input adatok'!M231</f>
        <v>15_3</v>
      </c>
      <c r="D220" s="40" t="b">
        <f t="shared" si="35"/>
        <v>0</v>
      </c>
    </row>
    <row r="221" spans="1:4" ht="13.5" customHeight="1" thickBot="1" x14ac:dyDescent="0.25">
      <c r="A221" s="381"/>
      <c r="B221" s="25" t="s">
        <v>5</v>
      </c>
      <c r="C221" s="27" t="str">
        <f>'Input adatok'!M232</f>
        <v>15_4</v>
      </c>
      <c r="D221" s="40" t="b">
        <f t="shared" si="35"/>
        <v>0</v>
      </c>
    </row>
    <row r="222" spans="1:4" ht="13.5" customHeight="1" thickBot="1" x14ac:dyDescent="0.25">
      <c r="A222" s="381"/>
      <c r="B222" s="25" t="s">
        <v>6</v>
      </c>
      <c r="C222" s="27" t="str">
        <f>'Input adatok'!M233</f>
        <v>15_5</v>
      </c>
      <c r="D222" s="40" t="b">
        <f t="shared" si="35"/>
        <v>0</v>
      </c>
    </row>
    <row r="223" spans="1:4" ht="13.5" customHeight="1" thickBot="1" x14ac:dyDescent="0.25">
      <c r="A223" s="381"/>
      <c r="B223" s="25" t="s">
        <v>7</v>
      </c>
      <c r="C223" s="27" t="str">
        <f>'Input adatok'!M234</f>
        <v>15_6</v>
      </c>
      <c r="D223" s="40" t="b">
        <f t="shared" si="35"/>
        <v>0</v>
      </c>
    </row>
    <row r="224" spans="1:4" ht="13.5" customHeight="1" thickBot="1" x14ac:dyDescent="0.25">
      <c r="A224" s="381"/>
      <c r="B224" s="25" t="s">
        <v>79</v>
      </c>
      <c r="C224" s="27" t="str">
        <f>'Input adatok'!M235</f>
        <v>15_7</v>
      </c>
      <c r="D224" s="40" t="b">
        <f t="shared" si="35"/>
        <v>0</v>
      </c>
    </row>
    <row r="225" spans="1:4" ht="13.5" customHeight="1" thickBot="1" x14ac:dyDescent="0.25">
      <c r="A225" s="381"/>
      <c r="B225" s="25" t="s">
        <v>80</v>
      </c>
      <c r="C225" s="27" t="str">
        <f>'Input adatok'!M236</f>
        <v>15_8</v>
      </c>
      <c r="D225" s="40" t="b">
        <f t="shared" si="35"/>
        <v>0</v>
      </c>
    </row>
    <row r="226" spans="1:4" ht="13.5" customHeight="1" thickBot="1" x14ac:dyDescent="0.25">
      <c r="A226" s="381"/>
      <c r="B226" s="25" t="s">
        <v>81</v>
      </c>
      <c r="C226" s="27" t="str">
        <f>'Input adatok'!M237</f>
        <v>15_9</v>
      </c>
      <c r="D226" s="40" t="b">
        <f t="shared" si="35"/>
        <v>0</v>
      </c>
    </row>
    <row r="227" spans="1:4" ht="13.5" customHeight="1" thickBot="1" x14ac:dyDescent="0.25">
      <c r="A227" s="391"/>
      <c r="B227" s="25" t="s">
        <v>82</v>
      </c>
      <c r="C227" s="27" t="str">
        <f>'Input adatok'!M238</f>
        <v>15_10</v>
      </c>
      <c r="D227" s="40" t="b">
        <f t="shared" si="35"/>
        <v>0</v>
      </c>
    </row>
    <row r="228" spans="1:4" ht="16.5" thickBot="1" x14ac:dyDescent="0.3">
      <c r="C228" s="39"/>
      <c r="D228" s="43" t="b">
        <f t="shared" si="35"/>
        <v>0</v>
      </c>
    </row>
    <row r="229" spans="1:4" x14ac:dyDescent="0.2">
      <c r="C229" s="39"/>
    </row>
    <row r="230" spans="1:4" ht="13.5" thickBot="1" x14ac:dyDescent="0.25">
      <c r="C230" s="39"/>
    </row>
    <row r="231" spans="1:4" ht="16.5" thickBot="1" x14ac:dyDescent="0.3">
      <c r="A231" s="383" t="s">
        <v>0</v>
      </c>
      <c r="B231" s="384"/>
      <c r="C231" s="23" t="str">
        <f>'Input adatok'!M243</f>
        <v>16cs</v>
      </c>
    </row>
    <row r="232" spans="1:4" ht="13.5" customHeight="1" thickBot="1" x14ac:dyDescent="0.25">
      <c r="A232" s="380">
        <v>16</v>
      </c>
      <c r="B232" s="24"/>
      <c r="C232" s="27" t="str">
        <f>'Input adatok'!M244</f>
        <v>Játékos Neve:</v>
      </c>
    </row>
    <row r="233" spans="1:4" ht="13.5" customHeight="1" thickBot="1" x14ac:dyDescent="0.25">
      <c r="A233" s="381"/>
      <c r="B233" s="25" t="s">
        <v>2</v>
      </c>
      <c r="C233" s="27" t="str">
        <f>'Input adatok'!M245</f>
        <v>16_1</v>
      </c>
      <c r="D233" s="40" t="b">
        <f>IF($F$7=16,I8,IF($L$7=16,K8,IF($F$22=16,I23,IF($L$22=16,K23,IF($F$37=16,I38,IF($L$37=16,K38,IF($F$52=16,I53,IF($L$52=16,K53,IF($F$67=16,I68,IF($L$67=16,K68,IF($F$82=16,I83,IF($L$82=16,K83,IF($F$97=16,I98,IF($L$97=16,K98,IF($F$112=16,I113,IF($L$112=16,K113,IF($F$127=16,I128,IF($L$127=16,K128,IF($F$142=16,I143,IF($L$142=16,K143))))))))))))))))))))</f>
        <v>0</v>
      </c>
    </row>
    <row r="234" spans="1:4" ht="13.5" customHeight="1" thickBot="1" x14ac:dyDescent="0.25">
      <c r="A234" s="381"/>
      <c r="B234" s="25" t="s">
        <v>3</v>
      </c>
      <c r="C234" s="27" t="str">
        <f>'Input adatok'!M246</f>
        <v>16_2</v>
      </c>
      <c r="D234" s="40" t="b">
        <f>IF($F$7=16,I9,IF($L$7=16,K9,IF($F$22=16,I24,IF($L$22=16,K24,IF($F$37=16,I39,IF($L$37=16,K39,IF($F$52=16,I54,IF($L$52=16,K54,IF($F$67=16,I69,IF($L$67=16,K69,IF($F$82=16,I84,IF($L$82=16,K84,IF($F$97=16,I99,IF($L$97=16,K99,IF($F$112=16,I114,IF($L$112=16,K114,IF($F$127=16,I129,IF($L$127=16,K129,IF($F$142=16,I144,IF($L$142=16,K144))))))))))))))))))))</f>
        <v>0</v>
      </c>
    </row>
    <row r="235" spans="1:4" ht="13.5" customHeight="1" thickBot="1" x14ac:dyDescent="0.25">
      <c r="A235" s="381"/>
      <c r="B235" s="25" t="s">
        <v>4</v>
      </c>
      <c r="C235" s="27" t="str">
        <f>'Input adatok'!M247</f>
        <v>16_3</v>
      </c>
      <c r="D235" s="40" t="b">
        <f>IF($F$7=16,I10,IF($L$7=16,K10,IF($F$22=16,I25,IF($L$22=16,K25,IF($F$37=16,I40,IF($L$37=16,K40,IF($F$52=16,I55,IF($L$52=16,K55,IF($F$67=16,I70,IF($L$67=16,K70,IF($F$82=16,I85,IF($L$82=16,K85,IF($F$97=16,I100,IF($L$97=16,K100,IF($F$112=16,I115,IF($L$112=16,K115,IF($F$127=16,I130,IF($L$127=16,K130,IF($F$142=16,I145,IF($L$142=16,K145))))))))))))))))))))</f>
        <v>0</v>
      </c>
    </row>
    <row r="236" spans="1:4" ht="13.5" customHeight="1" thickBot="1" x14ac:dyDescent="0.25">
      <c r="A236" s="381"/>
      <c r="B236" s="25" t="s">
        <v>5</v>
      </c>
      <c r="C236" s="27" t="str">
        <f>'Input adatok'!M248</f>
        <v>16_4</v>
      </c>
      <c r="D236" s="40" t="b">
        <f>IF($F$7=16,I11,IF($L$7=16,K11,IF($F$22=16,I26,IF($L$22=16,K26,IF($F$37=16,I41,IF($L$37=16,K41,IF($F$52=16,I56,IF($L$52=16,K56,IF($F$67=16,I71,IF($L$67=16,K71,IF($F$82=16,I86,IF($L$82=16,K86,IF($F$97=16,I101,IF($L$97=16,K101,IF($F$112=16,I116,IF($L$112=16,K116,IF($F$127=16,I131,IF($L$127=16,K131,IF($F$142=16,I146,IF($L$142=16,K146))))))))))))))))))))</f>
        <v>0</v>
      </c>
    </row>
    <row r="237" spans="1:4" ht="13.5" customHeight="1" thickBot="1" x14ac:dyDescent="0.25">
      <c r="A237" s="381"/>
      <c r="B237" s="25" t="s">
        <v>6</v>
      </c>
      <c r="C237" s="27" t="str">
        <f>'Input adatok'!M249</f>
        <v>16_5</v>
      </c>
      <c r="D237" s="40" t="b">
        <f t="shared" ref="D237:D242" si="36">IF($F$7=16,I12,IF($L$7=16,K12,IF($F$22=16,I27,IF($L$22=16,K27,IF($F$37=16,I42,IF($L$37=16,K42,IF($F$52=16,I57,IF($L$52=16,K57,IF($F$67=16,I72,IF($L$67=16,K72,IF($F$82=16,I87,IF($L$82=16,K87,IF($F$97=16,I102,IF($L$97=16,K102,IF($F$112=16,I117,IF($L$112=16,K117,IF($F$127=16,I132,IF($L$127=16,K132,IF($F$142=16,I147,IF($L$142=16,K147))))))))))))))))))))</f>
        <v>0</v>
      </c>
    </row>
    <row r="238" spans="1:4" ht="13.5" customHeight="1" thickBot="1" x14ac:dyDescent="0.25">
      <c r="A238" s="381"/>
      <c r="B238" s="25" t="s">
        <v>7</v>
      </c>
      <c r="C238" s="27" t="str">
        <f>'Input adatok'!M250</f>
        <v>16_6</v>
      </c>
      <c r="D238" s="40" t="b">
        <f t="shared" si="36"/>
        <v>0</v>
      </c>
    </row>
    <row r="239" spans="1:4" ht="13.5" customHeight="1" thickBot="1" x14ac:dyDescent="0.25">
      <c r="A239" s="381"/>
      <c r="B239" s="25" t="s">
        <v>79</v>
      </c>
      <c r="C239" s="27" t="str">
        <f>'Input adatok'!M251</f>
        <v>16_7</v>
      </c>
      <c r="D239" s="40" t="b">
        <f t="shared" si="36"/>
        <v>0</v>
      </c>
    </row>
    <row r="240" spans="1:4" ht="13.5" customHeight="1" thickBot="1" x14ac:dyDescent="0.25">
      <c r="A240" s="381"/>
      <c r="B240" s="25" t="s">
        <v>80</v>
      </c>
      <c r="C240" s="27" t="str">
        <f>'Input adatok'!M252</f>
        <v>16_8</v>
      </c>
      <c r="D240" s="40" t="b">
        <f t="shared" si="36"/>
        <v>0</v>
      </c>
    </row>
    <row r="241" spans="1:4" ht="13.5" customHeight="1" thickBot="1" x14ac:dyDescent="0.25">
      <c r="A241" s="381"/>
      <c r="B241" s="25" t="s">
        <v>81</v>
      </c>
      <c r="C241" s="27" t="str">
        <f>'Input adatok'!M253</f>
        <v>16_9</v>
      </c>
      <c r="D241" s="40" t="b">
        <f t="shared" si="36"/>
        <v>0</v>
      </c>
    </row>
    <row r="242" spans="1:4" ht="13.5" customHeight="1" thickBot="1" x14ac:dyDescent="0.25">
      <c r="A242" s="391"/>
      <c r="B242" s="25" t="s">
        <v>82</v>
      </c>
      <c r="C242" s="27" t="str">
        <f>'Input adatok'!M254</f>
        <v>16_10</v>
      </c>
      <c r="D242" s="40" t="b">
        <f t="shared" si="36"/>
        <v>0</v>
      </c>
    </row>
    <row r="243" spans="1:4" ht="16.5" thickBot="1" x14ac:dyDescent="0.3">
      <c r="C243" s="39"/>
      <c r="D243" s="43" t="b">
        <f>IF($F$7=16,I18,IF($L$7=16,K18,IF($F$22=16,I33,IF($L$22=16,K33,IF($F$37=16,I48,IF($L$37=16,K48,IF($F$52=16,I63,IF($L$52=16,K63,IF($F$67=16,I78,IF($L$67=16,K78,IF($F$82=16,I93,IF($L$82=16,K93,IF($F$97=16,I108,IF($L$97=16,K108,IF($F$112=16,I123,IF($L$112=16,K123,IF($F$127=16,I138,IF($L$127=16,K138,IF($F$142=16,I153,IF($L$142=16,K153))))))))))))))))))))</f>
        <v>0</v>
      </c>
    </row>
    <row r="244" spans="1:4" x14ac:dyDescent="0.2">
      <c r="C244" s="39"/>
    </row>
    <row r="245" spans="1:4" ht="13.5" thickBot="1" x14ac:dyDescent="0.25">
      <c r="C245" s="39"/>
    </row>
    <row r="246" spans="1:4" ht="16.5" thickBot="1" x14ac:dyDescent="0.3">
      <c r="A246" s="383" t="s">
        <v>0</v>
      </c>
      <c r="B246" s="409"/>
      <c r="C246" s="23" t="str">
        <f>'Input adatok'!M259</f>
        <v>17cs</v>
      </c>
    </row>
    <row r="247" spans="1:4" ht="13.5" customHeight="1" thickBot="1" x14ac:dyDescent="0.25">
      <c r="A247" s="380">
        <v>17</v>
      </c>
      <c r="B247" s="24"/>
      <c r="C247" s="27" t="str">
        <f>'Input adatok'!M260</f>
        <v>Játékos Neve:</v>
      </c>
    </row>
    <row r="248" spans="1:4" ht="13.5" customHeight="1" thickBot="1" x14ac:dyDescent="0.25">
      <c r="A248" s="381"/>
      <c r="B248" s="25" t="s">
        <v>2</v>
      </c>
      <c r="C248" s="27" t="str">
        <f>'Input adatok'!M261</f>
        <v>17_1</v>
      </c>
      <c r="D248" s="40" t="b">
        <f>IF($F$7=17,I8,IF($L$7=17,K8,IF($F$22=17,I23,IF($L$22=17,K23,IF($F$37=17,I38,IF($L$37=17,K38,IF($F$52=17,I53,IF($L$52=17,K53,IF($F$67=17,I68,IF($L$67=17,K68,IF($F$82=17,I83,IF($L$82=17,K83,IF($F$97=17,I98,IF($L$97=17,K98,IF($F$112=17,I113,IF($L$112=17,K113,IF($F$127=17,I128,IF($L$127=17,K128,IF($F$142=17,I143,IF($L$142=17,K143))))))))))))))))))))</f>
        <v>0</v>
      </c>
    </row>
    <row r="249" spans="1:4" ht="13.5" customHeight="1" thickBot="1" x14ac:dyDescent="0.25">
      <c r="A249" s="381"/>
      <c r="B249" s="25" t="s">
        <v>3</v>
      </c>
      <c r="C249" s="27" t="str">
        <f>'Input adatok'!M262</f>
        <v>17_2</v>
      </c>
      <c r="D249" s="40" t="b">
        <f>IF($F$7=17,I9,IF($L$7=17,K9,IF($F$22=17,I24,IF($L$22=17,K24,IF($F$37=17,I39,IF($L$37=17,K39,IF($F$52=17,I54,IF($L$52=17,K54,IF($F$67=17,I69,IF($L$67=17,K69,IF($F$82=17,I84,IF($L$82=17,K84,IF($F$97=17,I99,IF($L$97=17,K99,IF($F$112=17,I114,IF($L$112=17,K114,IF($F$127=17,I129,IF($L$127=17,K129,IF($F$142=17,I144,IF($L$142=17,K144))))))))))))))))))))</f>
        <v>0</v>
      </c>
    </row>
    <row r="250" spans="1:4" ht="13.5" customHeight="1" thickBot="1" x14ac:dyDescent="0.25">
      <c r="A250" s="381"/>
      <c r="B250" s="25" t="s">
        <v>4</v>
      </c>
      <c r="C250" s="27" t="str">
        <f>'Input adatok'!M263</f>
        <v>17_3</v>
      </c>
      <c r="D250" s="40" t="b">
        <f>IF($F$7=17,I10,IF($L$7=17,K10,IF($F$22=17,I25,IF($L$22=17,K25,IF($F$37=17,I40,IF($L$37=17,K40,IF($F$52=17,I55,IF($L$52=17,K55,IF($F$67=17,I70,IF($L$67=17,K70,IF($F$82=17,I85,IF($L$82=17,K85,IF($F$97=17,I100,IF($L$97=17,K100,IF($F$112=17,I115,IF($L$112=17,K115,IF($F$127=17,I130,IF($L$127=17,K130,IF($F$142=17,I145,IF($L$142=17,K145))))))))))))))))))))</f>
        <v>0</v>
      </c>
    </row>
    <row r="251" spans="1:4" ht="13.5" customHeight="1" thickBot="1" x14ac:dyDescent="0.25">
      <c r="A251" s="381"/>
      <c r="B251" s="25" t="s">
        <v>5</v>
      </c>
      <c r="C251" s="27" t="str">
        <f>'Input adatok'!M264</f>
        <v>17_4</v>
      </c>
      <c r="D251" s="40" t="b">
        <f>IF($F$7=17,I11,IF($L$7=17,K11,IF($F$22=17,I26,IF($L$22=17,K26,IF($F$37=17,I41,IF($L$37=17,K41,IF($F$52=17,I56,IF($L$52=17,K56,IF($F$67=17,I71,IF($L$67=17,K71,IF($F$82=17,I86,IF($L$82=17,K86,IF($F$97=17,I101,IF($L$97=17,K101,IF($F$112=17,I116,IF($L$112=17,K116,IF($F$127=17,I131,IF($L$127=17,K131,IF($F$142=17,I146,IF($L$142=17,K146))))))))))))))))))))</f>
        <v>0</v>
      </c>
    </row>
    <row r="252" spans="1:4" ht="13.5" customHeight="1" thickBot="1" x14ac:dyDescent="0.25">
      <c r="A252" s="381"/>
      <c r="B252" s="25" t="s">
        <v>6</v>
      </c>
      <c r="C252" s="27" t="str">
        <f>'Input adatok'!M265</f>
        <v>17_5</v>
      </c>
      <c r="D252" s="40" t="b">
        <f t="shared" ref="D252:D257" si="37">IF($F$7=17,I12,IF($L$7=17,K12,IF($F$22=17,I27,IF($L$22=17,K27,IF($F$37=17,I42,IF($L$37=17,K42,IF($F$52=17,I57,IF($L$52=17,K57,IF($F$67=17,I72,IF($L$67=17,K72,IF($F$82=17,I87,IF($L$82=17,K87,IF($F$97=17,I102,IF($L$97=17,K102,IF($F$112=17,I117,IF($L$112=17,K117,IF($F$127=17,I132,IF($L$127=17,K132,IF($F$142=17,I147,IF($L$142=17,K147))))))))))))))))))))</f>
        <v>0</v>
      </c>
    </row>
    <row r="253" spans="1:4" ht="13.5" customHeight="1" thickBot="1" x14ac:dyDescent="0.25">
      <c r="A253" s="381"/>
      <c r="B253" s="25" t="s">
        <v>7</v>
      </c>
      <c r="C253" s="27" t="str">
        <f>'Input adatok'!M266</f>
        <v>17_6</v>
      </c>
      <c r="D253" s="40" t="b">
        <f t="shared" si="37"/>
        <v>0</v>
      </c>
    </row>
    <row r="254" spans="1:4" ht="13.5" customHeight="1" thickBot="1" x14ac:dyDescent="0.25">
      <c r="A254" s="381"/>
      <c r="B254" s="25" t="s">
        <v>79</v>
      </c>
      <c r="C254" s="27" t="str">
        <f>'Input adatok'!M267</f>
        <v>17_7</v>
      </c>
      <c r="D254" s="40" t="b">
        <f t="shared" si="37"/>
        <v>0</v>
      </c>
    </row>
    <row r="255" spans="1:4" ht="13.5" customHeight="1" thickBot="1" x14ac:dyDescent="0.25">
      <c r="A255" s="381"/>
      <c r="B255" s="25" t="s">
        <v>80</v>
      </c>
      <c r="C255" s="27" t="str">
        <f>'Input adatok'!M268</f>
        <v>17_8</v>
      </c>
      <c r="D255" s="40" t="b">
        <f t="shared" si="37"/>
        <v>0</v>
      </c>
    </row>
    <row r="256" spans="1:4" ht="13.5" customHeight="1" thickBot="1" x14ac:dyDescent="0.25">
      <c r="A256" s="381"/>
      <c r="B256" s="25" t="s">
        <v>81</v>
      </c>
      <c r="C256" s="27" t="str">
        <f>'Input adatok'!M269</f>
        <v>17_9</v>
      </c>
      <c r="D256" s="40" t="b">
        <f t="shared" si="37"/>
        <v>0</v>
      </c>
    </row>
    <row r="257" spans="1:4" ht="13.5" customHeight="1" thickBot="1" x14ac:dyDescent="0.25">
      <c r="A257" s="391"/>
      <c r="B257" s="25" t="s">
        <v>82</v>
      </c>
      <c r="C257" s="27" t="str">
        <f>'Input adatok'!M270</f>
        <v>17_10</v>
      </c>
      <c r="D257" s="40" t="b">
        <f t="shared" si="37"/>
        <v>0</v>
      </c>
    </row>
    <row r="258" spans="1:4" ht="16.5" thickBot="1" x14ac:dyDescent="0.3">
      <c r="C258" s="39"/>
      <c r="D258" s="43" t="b">
        <f>IF($F$7=17,I18,IF($L$7=17,K18,IF($F$22=17,I33,IF($L$22=17,K33,IF($F$37=17,I48,IF($L$37=17,K48,IF($F$52=17,I63,IF($L$52=17,K63,IF($F$67=17,I78,IF($L$67=17,K78,IF($F$82=17,I93,IF($L$82=17,K93,IF($F$97=17,I108,IF($L$97=17,K108,IF($F$112=17,I123,IF($L$112=17,K123,IF($F$127=17,I138,IF($L$127=17,K138,IF($F$142=17,I153,IF($L$142=17,K153))))))))))))))))))))</f>
        <v>0</v>
      </c>
    </row>
    <row r="259" spans="1:4" x14ac:dyDescent="0.2">
      <c r="C259" s="39"/>
    </row>
    <row r="260" spans="1:4" ht="13.5" thickBot="1" x14ac:dyDescent="0.25">
      <c r="C260" s="39"/>
    </row>
    <row r="261" spans="1:4" ht="16.5" thickBot="1" x14ac:dyDescent="0.3">
      <c r="A261" s="383" t="s">
        <v>0</v>
      </c>
      <c r="B261" s="409"/>
      <c r="C261" s="23" t="str">
        <f>'Input adatok'!M275</f>
        <v>18cs</v>
      </c>
    </row>
    <row r="262" spans="1:4" ht="13.5" customHeight="1" thickBot="1" x14ac:dyDescent="0.25">
      <c r="A262" s="380">
        <v>18</v>
      </c>
      <c r="B262" s="24"/>
      <c r="C262" s="27" t="str">
        <f>'Input adatok'!M276</f>
        <v>Játékos Neve:</v>
      </c>
    </row>
    <row r="263" spans="1:4" ht="13.5" customHeight="1" thickBot="1" x14ac:dyDescent="0.25">
      <c r="A263" s="381"/>
      <c r="B263" s="25" t="s">
        <v>2</v>
      </c>
      <c r="C263" s="27" t="str">
        <f>'Input adatok'!M277</f>
        <v>18_1</v>
      </c>
      <c r="D263" s="40" t="b">
        <f>IF($F$7=18,I8,IF($L$7=18,K8,IF($F$22=18,I23,IF($L$22=18,K23,IF($F$37=18,I38,IF($L$37=18,K38,IF($F$52=18,I53,IF($L$52=18,K53,IF($F$67=18,I68,IF($L$67=18,K68,IF($F$82=18,I83,IF($L$82=18,K83,IF($F$97=18,I98,IF($L$97=18,K98,IF($F$112=18,I113,IF($L$112=18,K113,IF($F$127=18,I128,IF($L$127=18,K128,IF($F$142=18,I143,IF($L$142=18,K143))))))))))))))))))))</f>
        <v>0</v>
      </c>
    </row>
    <row r="264" spans="1:4" ht="13.5" customHeight="1" thickBot="1" x14ac:dyDescent="0.25">
      <c r="A264" s="381"/>
      <c r="B264" s="25" t="s">
        <v>3</v>
      </c>
      <c r="C264" s="27" t="str">
        <f>'Input adatok'!M278</f>
        <v>18_2</v>
      </c>
      <c r="D264" s="40" t="b">
        <f>IF($F$7=18,I9,IF($L$7=18,K9,IF($F$22=18,I24,IF($L$22=18,K24,IF($F$37=18,I39,IF($L$37=18,K39,IF($F$52=18,I54,IF($L$52=18,K54,IF($F$67=18,I69,IF($L$67=18,K69,IF($F$82=18,I84,IF($L$82=18,K84,IF($F$97=18,I99,IF($L$97=18,K99,IF($F$112=18,I114,IF($L$112=18,K114,IF($F$127=18,I129,IF($L$127=18,K129,IF($F$142=18,I144,IF($L$142=18,K144))))))))))))))))))))</f>
        <v>0</v>
      </c>
    </row>
    <row r="265" spans="1:4" ht="13.5" customHeight="1" thickBot="1" x14ac:dyDescent="0.25">
      <c r="A265" s="381"/>
      <c r="B265" s="25" t="s">
        <v>4</v>
      </c>
      <c r="C265" s="27" t="str">
        <f>'Input adatok'!M279</f>
        <v>18_3</v>
      </c>
      <c r="D265" s="40" t="b">
        <f>IF($F$7=18,I10,IF($L$7=18,K10,IF($F$22=18,I25,IF($L$22=18,K25,IF($F$37=18,I40,IF($L$37=18,K40,IF($F$52=18,I55,IF($L$52=18,K55,IF($F$67=18,I70,IF($L$67=18,K70,IF($F$82=18,I85,IF($L$82=18,K85,IF($F$97=18,I100,IF($L$97=18,K100,IF($F$112=18,I115,IF($L$112=18,K115,IF($F$127=18,I130,IF($L$127=18,K130,IF($F$142=18,I145,IF($L$142=18,K145))))))))))))))))))))</f>
        <v>0</v>
      </c>
    </row>
    <row r="266" spans="1:4" ht="13.5" customHeight="1" thickBot="1" x14ac:dyDescent="0.25">
      <c r="A266" s="381"/>
      <c r="B266" s="25" t="s">
        <v>5</v>
      </c>
      <c r="C266" s="27" t="str">
        <f>'Input adatok'!M280</f>
        <v>18_4</v>
      </c>
      <c r="D266" s="40" t="b">
        <f>IF($F$7=18,I11,IF($L$7=18,K11,IF($F$22=18,I26,IF($L$22=18,K26,IF($F$37=18,I41,IF($L$37=18,K41,IF($F$52=18,I56,IF($L$52=18,K56,IF($F$67=18,I71,IF($L$67=18,K71,IF($F$82=18,I86,IF($L$82=18,K86,IF($F$97=18,I101,IF($L$97=18,K101,IF($F$112=18,I116,IF($L$112=18,K116,IF($F$127=18,I131,IF($L$127=18,K131,IF($F$142=18,I146,IF($L$142=18,K146))))))))))))))))))))</f>
        <v>0</v>
      </c>
    </row>
    <row r="267" spans="1:4" ht="13.5" customHeight="1" thickBot="1" x14ac:dyDescent="0.25">
      <c r="A267" s="381"/>
      <c r="B267" s="25" t="s">
        <v>6</v>
      </c>
      <c r="C267" s="27" t="str">
        <f>'Input adatok'!M281</f>
        <v>18_5</v>
      </c>
      <c r="D267" s="40" t="b">
        <f t="shared" ref="D267:D272" si="38">IF($F$7=18,I12,IF($L$7=18,K12,IF($F$22=18,I27,IF($L$22=18,K27,IF($F$37=18,I42,IF($L$37=18,K42,IF($F$52=18,I57,IF($L$52=18,K57,IF($F$67=18,I72,IF($L$67=18,K72,IF($F$82=18,I87,IF($L$82=18,K87,IF($F$97=18,I102,IF($L$97=18,K102,IF($F$112=18,I117,IF($L$112=18,K117,IF($F$127=18,I132,IF($L$127=18,K132,IF($F$142=18,I147,IF($L$142=18,K147))))))))))))))))))))</f>
        <v>0</v>
      </c>
    </row>
    <row r="268" spans="1:4" ht="13.5" customHeight="1" thickBot="1" x14ac:dyDescent="0.25">
      <c r="A268" s="381"/>
      <c r="B268" s="25" t="s">
        <v>7</v>
      </c>
      <c r="C268" s="27" t="str">
        <f>'Input adatok'!M282</f>
        <v>18_6</v>
      </c>
      <c r="D268" s="40" t="b">
        <f t="shared" si="38"/>
        <v>0</v>
      </c>
    </row>
    <row r="269" spans="1:4" ht="13.5" customHeight="1" thickBot="1" x14ac:dyDescent="0.25">
      <c r="A269" s="381"/>
      <c r="B269" s="25" t="s">
        <v>79</v>
      </c>
      <c r="C269" s="27" t="str">
        <f>'Input adatok'!M283</f>
        <v>18_7</v>
      </c>
      <c r="D269" s="40" t="b">
        <f t="shared" si="38"/>
        <v>0</v>
      </c>
    </row>
    <row r="270" spans="1:4" ht="13.5" customHeight="1" thickBot="1" x14ac:dyDescent="0.25">
      <c r="A270" s="381"/>
      <c r="B270" s="25" t="s">
        <v>80</v>
      </c>
      <c r="C270" s="27" t="str">
        <f>'Input adatok'!M284</f>
        <v>18_8</v>
      </c>
      <c r="D270" s="40" t="b">
        <f t="shared" si="38"/>
        <v>0</v>
      </c>
    </row>
    <row r="271" spans="1:4" ht="13.5" customHeight="1" thickBot="1" x14ac:dyDescent="0.25">
      <c r="A271" s="381"/>
      <c r="B271" s="25" t="s">
        <v>81</v>
      </c>
      <c r="C271" s="27" t="str">
        <f>'Input adatok'!M285</f>
        <v>18_9</v>
      </c>
      <c r="D271" s="40" t="b">
        <f t="shared" si="38"/>
        <v>0</v>
      </c>
    </row>
    <row r="272" spans="1:4" ht="13.5" customHeight="1" thickBot="1" x14ac:dyDescent="0.25">
      <c r="A272" s="391"/>
      <c r="B272" s="25" t="s">
        <v>82</v>
      </c>
      <c r="C272" s="27" t="str">
        <f>'Input adatok'!M286</f>
        <v>18_10</v>
      </c>
      <c r="D272" s="40" t="b">
        <f t="shared" si="38"/>
        <v>0</v>
      </c>
    </row>
    <row r="273" spans="1:4" ht="16.5" thickBot="1" x14ac:dyDescent="0.3">
      <c r="C273" s="39"/>
      <c r="D273" s="43" t="b">
        <f>IF($F$7=18,I18,IF($L$7=18,K18,IF($F$22=18,I33,IF($L$22=18,K33,IF($F$37=18,I48,IF($L$37=18,K48,IF($F$52=18,I63,IF($L$52=18,K63,IF($F$67=18,I78,IF($L$67=18,K78,IF($F$82=18,I93,IF($L$82=18,K93,IF($F$97=18,I108,IF($L$97=18,K108,IF($F$112=18,I123,IF($L$112=18,K123,IF($F$127=18,I138,IF($L$127=18,K138,IF($F$142=18,I153,IF($L$142=18,K153))))))))))))))))))))</f>
        <v>0</v>
      </c>
    </row>
    <row r="274" spans="1:4" x14ac:dyDescent="0.2">
      <c r="C274" s="39"/>
    </row>
    <row r="275" spans="1:4" ht="13.5" thickBot="1" x14ac:dyDescent="0.25">
      <c r="C275" s="39"/>
    </row>
    <row r="276" spans="1:4" ht="16.5" thickBot="1" x14ac:dyDescent="0.3">
      <c r="A276" s="383" t="s">
        <v>0</v>
      </c>
      <c r="B276" s="409"/>
      <c r="C276" s="23" t="str">
        <f>'Input adatok'!M291</f>
        <v>19cs</v>
      </c>
    </row>
    <row r="277" spans="1:4" ht="13.5" customHeight="1" thickBot="1" x14ac:dyDescent="0.25">
      <c r="A277" s="380">
        <v>19</v>
      </c>
      <c r="B277" s="24"/>
      <c r="C277" s="27" t="str">
        <f>'Input adatok'!M292</f>
        <v>Játékos Neve:</v>
      </c>
    </row>
    <row r="278" spans="1:4" ht="13.5" customHeight="1" thickBot="1" x14ac:dyDescent="0.25">
      <c r="A278" s="381"/>
      <c r="B278" s="25" t="s">
        <v>2</v>
      </c>
      <c r="C278" s="27" t="str">
        <f>'Input adatok'!M293</f>
        <v>19_1</v>
      </c>
      <c r="D278" s="40" t="b">
        <f>IF($F$7=19,$I$8,IF($L$7=19,$K$8,IF($F$22=19,$I$23,IF($L$22=19,$K$23,IF($F$37=19,$I$38,IF($L$37=19,$K$38,IF($F$52=19,$I$53,IF($L$52=19,$K$53,IF($F$67=19,$I$68,IF($L$67=19,K68,IF($F$82=19,I83,IF($L$82=19,K83,IF($F$97=19,I98,IF($L$97=19,K98,IF($F$112=19,I113,IF($L$112=19,K113,IF($F$127=19,I128,IF($L$127=19,K128,IF($F$142=19,I143,IF($L$142=19,K143))))))))))))))))))))</f>
        <v>0</v>
      </c>
    </row>
    <row r="279" spans="1:4" ht="13.5" customHeight="1" thickBot="1" x14ac:dyDescent="0.25">
      <c r="A279" s="381"/>
      <c r="B279" s="25" t="s">
        <v>3</v>
      </c>
      <c r="C279" s="27" t="str">
        <f>'Input adatok'!M294</f>
        <v>19_2</v>
      </c>
      <c r="D279" s="40" t="b">
        <f>IF($F$7=19,$I$8,IF($L$7=19,$K$8,IF($F$22=19,$I$23,IF($L$22=19,$K$23,IF($F$37=19,$I$38,IF($L$37=19,$K$38,IF($F$52=19,$I$53,IF($L$52=19,$K$53,IF($F$67=19,$I$68,IF($L$67=19,K69,IF($F$82=19,I84,IF($L$82=19,K84,IF($F$97=19,I99,IF($L$97=19,K99,IF($F$112=19,I114,IF($L$112=19,K114,IF($F$127=19,I129,IF($L$127=19,K129,IF($F$142=19,I144,IF($L$142=19,K144))))))))))))))))))))</f>
        <v>0</v>
      </c>
    </row>
    <row r="280" spans="1:4" ht="13.5" customHeight="1" thickBot="1" x14ac:dyDescent="0.25">
      <c r="A280" s="381"/>
      <c r="B280" s="25" t="s">
        <v>4</v>
      </c>
      <c r="C280" s="27" t="str">
        <f>'Input adatok'!M295</f>
        <v>19_3</v>
      </c>
      <c r="D280" s="40" t="b">
        <f>IF($F$7=19,$I$8,IF($L$7=19,$K$8,IF($F$22=19,$I$23,IF($L$22=19,$K$23,IF($F$37=19,$I$38,IF($L$37=19,$K$38,IF($F$52=19,$I$53,IF($L$52=19,$K$53,IF($F$67=19,$I$68,IF($L$67=19,K70,IF($F$82=19,I85,IF($L$82=19,K85,IF($F$97=19,I100,IF($L$97=19,K100,IF($F$112=19,I115,IF($L$112=19,K115,IF($F$127=19,I130,IF($L$127=19,K130,IF($F$142=19,I145,IF($L$142=19,K145))))))))))))))))))))</f>
        <v>0</v>
      </c>
    </row>
    <row r="281" spans="1:4" ht="13.5" customHeight="1" thickBot="1" x14ac:dyDescent="0.25">
      <c r="A281" s="381"/>
      <c r="B281" s="25" t="s">
        <v>5</v>
      </c>
      <c r="C281" s="27" t="str">
        <f>'Input adatok'!M296</f>
        <v>19_4</v>
      </c>
      <c r="D281" s="40" t="b">
        <f>IF($F$7=19,$I$8,IF($L$7=19,$K$8,IF($F$22=19,$I$23,IF($L$22=19,$K$23,IF($F$37=19,$I$38,IF($L$37=19,$K$38,IF($F$52=19,$I$53,IF($L$52=19,$K$53,IF($F$67=19,$I$68,IF($L$67=19,K71,IF($F$82=19,I86,IF($L$82=19,K86,IF($F$97=19,I101,IF($L$97=19,K101,IF($F$112=19,I116,IF($L$112=19,K116,IF($F$127=19,I131,IF($L$127=19,K131,IF($F$142=19,I146,IF($L$142=19,K146))))))))))))))))))))</f>
        <v>0</v>
      </c>
    </row>
    <row r="282" spans="1:4" ht="13.5" customHeight="1" thickBot="1" x14ac:dyDescent="0.25">
      <c r="A282" s="381"/>
      <c r="B282" s="25" t="s">
        <v>6</v>
      </c>
      <c r="C282" s="27" t="str">
        <f>'Input adatok'!M297</f>
        <v>19_5</v>
      </c>
      <c r="D282" s="40" t="b">
        <f t="shared" ref="D282:D287" si="39">IF($F$7=19,$I$8,IF($L$7=19,$K$8,IF($F$22=19,$I$23,IF($L$22=19,$K$23,IF($F$37=19,$I$38,IF($L$37=19,$K$38,IF($F$52=19,$I$53,IF($L$52=19,$K$53,IF($F$67=19,$I$68,IF($L$67=19,K72,IF($F$82=19,I87,IF($L$82=19,K87,IF($F$97=19,I102,IF($L$97=19,K102,IF($F$112=19,I117,IF($L$112=19,K117,IF($F$127=19,I132,IF($L$127=19,K132,IF($F$142=19,I147,IF($L$142=19,K147))))))))))))))))))))</f>
        <v>0</v>
      </c>
    </row>
    <row r="283" spans="1:4" ht="13.5" customHeight="1" thickBot="1" x14ac:dyDescent="0.25">
      <c r="A283" s="381"/>
      <c r="B283" s="25" t="s">
        <v>7</v>
      </c>
      <c r="C283" s="27" t="str">
        <f>'Input adatok'!M298</f>
        <v>19_6</v>
      </c>
      <c r="D283" s="40" t="b">
        <f t="shared" si="39"/>
        <v>0</v>
      </c>
    </row>
    <row r="284" spans="1:4" ht="13.5" customHeight="1" thickBot="1" x14ac:dyDescent="0.25">
      <c r="A284" s="381"/>
      <c r="B284" s="25" t="s">
        <v>79</v>
      </c>
      <c r="C284" s="27" t="str">
        <f>'Input adatok'!M299</f>
        <v>19_7</v>
      </c>
      <c r="D284" s="40" t="b">
        <f t="shared" si="39"/>
        <v>0</v>
      </c>
    </row>
    <row r="285" spans="1:4" ht="13.5" customHeight="1" thickBot="1" x14ac:dyDescent="0.25">
      <c r="A285" s="381"/>
      <c r="B285" s="25" t="s">
        <v>80</v>
      </c>
      <c r="C285" s="27" t="str">
        <f>'Input adatok'!M300</f>
        <v>19_8</v>
      </c>
      <c r="D285" s="40" t="b">
        <f t="shared" si="39"/>
        <v>0</v>
      </c>
    </row>
    <row r="286" spans="1:4" ht="13.5" customHeight="1" thickBot="1" x14ac:dyDescent="0.25">
      <c r="A286" s="381"/>
      <c r="B286" s="25" t="s">
        <v>81</v>
      </c>
      <c r="C286" s="27" t="str">
        <f>'Input adatok'!M301</f>
        <v>19_9</v>
      </c>
      <c r="D286" s="40" t="b">
        <f t="shared" si="39"/>
        <v>0</v>
      </c>
    </row>
    <row r="287" spans="1:4" ht="13.5" customHeight="1" thickBot="1" x14ac:dyDescent="0.25">
      <c r="A287" s="391"/>
      <c r="B287" s="25" t="s">
        <v>82</v>
      </c>
      <c r="C287" s="27" t="str">
        <f>'Input adatok'!M302</f>
        <v>19_10</v>
      </c>
      <c r="D287" s="40" t="b">
        <f t="shared" si="39"/>
        <v>0</v>
      </c>
    </row>
    <row r="288" spans="1:4" ht="16.5" thickBot="1" x14ac:dyDescent="0.3">
      <c r="C288" s="39"/>
      <c r="D288" s="43" t="b">
        <f>IF($F$7=19,$I$8,IF($L$7=19,$K$8,IF($F$22=19,$I$23,IF($L$22=19,$K$23,IF($F$37=19,$I$38,IF($L$37=19,$K$38,IF($F$52=19,$I$53,IF($L$52=19,$K$53,IF($F$67=19,$I$68,IF($L$67=19,K78,IF($F$82=19,I93,IF($L$82=19,K93,IF($F$97=19,I108,IF($L$97=19,K108,IF($F$112=19,I123,IF($L$112=19,K123,IF($F$127=19,I138,IF($L$127=19,K138,IF($F$142=19,I153,IF($L$142=19,K153))))))))))))))))))))</f>
        <v>0</v>
      </c>
    </row>
    <row r="289" spans="1:4" x14ac:dyDescent="0.2">
      <c r="C289" s="39"/>
    </row>
    <row r="290" spans="1:4" ht="13.5" thickBot="1" x14ac:dyDescent="0.25">
      <c r="C290" s="39"/>
    </row>
    <row r="291" spans="1:4" ht="16.5" thickBot="1" x14ac:dyDescent="0.3">
      <c r="A291" s="383" t="s">
        <v>0</v>
      </c>
      <c r="B291" s="409"/>
      <c r="C291" s="23" t="str">
        <f>'Input adatok'!M307</f>
        <v>20cs</v>
      </c>
    </row>
    <row r="292" spans="1:4" ht="13.5" customHeight="1" thickBot="1" x14ac:dyDescent="0.25">
      <c r="A292" s="380">
        <v>20</v>
      </c>
      <c r="B292" s="24"/>
      <c r="C292" s="27" t="str">
        <f>'Input adatok'!M308</f>
        <v>Játékos Neve:</v>
      </c>
    </row>
    <row r="293" spans="1:4" ht="13.5" customHeight="1" thickBot="1" x14ac:dyDescent="0.25">
      <c r="A293" s="381"/>
      <c r="B293" s="25" t="s">
        <v>2</v>
      </c>
      <c r="C293" s="27" t="str">
        <f>'Input adatok'!M309</f>
        <v>20_1</v>
      </c>
      <c r="D293" s="40" t="b">
        <f>IF($F$7=20,I8,IF($L$7=20,K8,IF($F$22=20,I23,IF($L$22=20,K23,IF($F$37=20,I38,IF($L$37=20,K38,IF($F$52=20,I53,IF($L$52=20,K53,IF($F$67=20,I68,IF($L$67=20,K68,IF($F$82=20,I83,IF($L$82=20,K83,IF($F$97=20,I98,IF($L$97=20,K98,IF($F$112=20,I113,IF($L$112=20,K113,IF($F$127=20,I128,IF($L$127=20,K128,IF($F$142=20,I143,IF($L$142=20,K143))))))))))))))))))))</f>
        <v>0</v>
      </c>
    </row>
    <row r="294" spans="1:4" ht="13.5" customHeight="1" thickBot="1" x14ac:dyDescent="0.25">
      <c r="A294" s="381"/>
      <c r="B294" s="25" t="s">
        <v>3</v>
      </c>
      <c r="C294" s="27" t="str">
        <f>'Input adatok'!M310</f>
        <v>20_2</v>
      </c>
      <c r="D294" s="40" t="b">
        <f>IF($F$7=20,I9,IF($L$7=20,K9,IF($F$22=20,I24,IF($L$22=20,K24,IF($F$37=20,I39,IF($L$37=20,K39,IF($F$52=20,I54,IF($L$52=20,K54,IF($F$67=20,I69,IF($L$67=20,K69,IF($F$82=20,I84,IF($L$82=20,K84,IF($F$97=20,I99,IF($L$97=20,K99,IF($F$112=20,I114,IF($L$112=20,K114,IF($F$127=20,I129,IF($L$127=20,K129,IF($F$142=20,I144,IF($L$142=20,K144))))))))))))))))))))</f>
        <v>0</v>
      </c>
    </row>
    <row r="295" spans="1:4" ht="13.5" customHeight="1" thickBot="1" x14ac:dyDescent="0.25">
      <c r="A295" s="381"/>
      <c r="B295" s="25" t="s">
        <v>4</v>
      </c>
      <c r="C295" s="27" t="str">
        <f>'Input adatok'!M311</f>
        <v>20_3</v>
      </c>
      <c r="D295" s="40" t="b">
        <f>IF($F$7=20,I10,IF($L$7=20,K10,IF($F$22=20,I25,IF($L$22=20,K25,IF($F$37=20,I40,IF($L$37=20,K40,IF($F$52=20,I55,IF($L$52=20,K55,IF($F$67=20,I70,IF($L$67=20,K70,IF($F$82=20,I85,IF($L$82=20,K85,IF($F$97=20,I100,IF($L$97=20,K100,IF($F$112=20,I115,IF($L$112=20,K115,IF($F$127=20,I130,IF($L$127=20,K130,IF($F$142=20,I145,IF($L$142=20,K145))))))))))))))))))))</f>
        <v>0</v>
      </c>
    </row>
    <row r="296" spans="1:4" ht="13.5" customHeight="1" thickBot="1" x14ac:dyDescent="0.25">
      <c r="A296" s="381"/>
      <c r="B296" s="25" t="s">
        <v>5</v>
      </c>
      <c r="C296" s="27" t="str">
        <f>'Input adatok'!M312</f>
        <v>20_4</v>
      </c>
      <c r="D296" s="40" t="b">
        <f>IF($F$7=20,I11,IF($L$7=20,K11,IF($F$22=20,I26,IF($L$22=20,K26,IF($F$37=20,I41,IF($L$37=20,K41,IF($F$52=20,I56,IF($L$52=20,K56,IF($F$67=20,I71,IF($L$67=20,K71,IF($F$82=20,I86,IF($L$82=20,K86,IF($F$97=20,I101,IF($L$97=20,K101,IF($F$112=20,I116,IF($L$112=20,K116,IF($F$127=20,I131,IF($L$127=20,K131,IF($F$142=20,I146,IF($L$142=20,K146))))))))))))))))))))</f>
        <v>0</v>
      </c>
    </row>
    <row r="297" spans="1:4" ht="13.5" customHeight="1" thickBot="1" x14ac:dyDescent="0.25">
      <c r="A297" s="381"/>
      <c r="B297" s="25" t="s">
        <v>6</v>
      </c>
      <c r="C297" s="27" t="str">
        <f>'Input adatok'!M313</f>
        <v>20_5</v>
      </c>
      <c r="D297" s="40" t="b">
        <f t="shared" ref="D297:D302" si="40">IF($F$7=20,I12,IF($L$7=20,K12,IF($F$22=20,I27,IF($L$22=20,K27,IF($F$37=20,I42,IF($L$37=20,K42,IF($F$52=20,I57,IF($L$52=20,K57,IF($F$67=20,I72,IF($L$67=20,K72,IF($F$82=20,I87,IF($L$82=20,K87,IF($F$97=20,I102,IF($L$97=20,K102,IF($F$112=20,I117,IF($L$112=20,K117,IF($F$127=20,I132,IF($L$127=20,K132,IF($F$142=20,I147,IF($L$142=20,K147))))))))))))))))))))</f>
        <v>0</v>
      </c>
    </row>
    <row r="298" spans="1:4" ht="13.5" customHeight="1" thickBot="1" x14ac:dyDescent="0.25">
      <c r="A298" s="381"/>
      <c r="B298" s="25" t="s">
        <v>7</v>
      </c>
      <c r="C298" s="27" t="str">
        <f>'Input adatok'!M314</f>
        <v>20_6</v>
      </c>
      <c r="D298" s="40" t="b">
        <f t="shared" si="40"/>
        <v>0</v>
      </c>
    </row>
    <row r="299" spans="1:4" ht="13.5" customHeight="1" thickBot="1" x14ac:dyDescent="0.25">
      <c r="A299" s="381"/>
      <c r="B299" s="25" t="s">
        <v>79</v>
      </c>
      <c r="C299" s="27" t="str">
        <f>'Input adatok'!M315</f>
        <v>20_7</v>
      </c>
      <c r="D299" s="40" t="b">
        <f t="shared" si="40"/>
        <v>0</v>
      </c>
    </row>
    <row r="300" spans="1:4" ht="13.5" customHeight="1" thickBot="1" x14ac:dyDescent="0.25">
      <c r="A300" s="381"/>
      <c r="B300" s="25" t="s">
        <v>80</v>
      </c>
      <c r="C300" s="27" t="str">
        <f>'Input adatok'!M316</f>
        <v>20_8</v>
      </c>
      <c r="D300" s="40" t="b">
        <f t="shared" si="40"/>
        <v>0</v>
      </c>
    </row>
    <row r="301" spans="1:4" ht="13.5" customHeight="1" thickBot="1" x14ac:dyDescent="0.25">
      <c r="A301" s="381"/>
      <c r="B301" s="25" t="s">
        <v>81</v>
      </c>
      <c r="C301" s="27" t="str">
        <f>'Input adatok'!M317</f>
        <v>20_9</v>
      </c>
      <c r="D301" s="40" t="b">
        <f t="shared" si="40"/>
        <v>0</v>
      </c>
    </row>
    <row r="302" spans="1:4" ht="13.5" customHeight="1" thickBot="1" x14ac:dyDescent="0.25">
      <c r="A302" s="391"/>
      <c r="B302" s="25" t="s">
        <v>82</v>
      </c>
      <c r="C302" s="27" t="str">
        <f>'Input adatok'!M318</f>
        <v>20_10</v>
      </c>
      <c r="D302" s="40" t="b">
        <f t="shared" si="40"/>
        <v>0</v>
      </c>
    </row>
    <row r="303" spans="1:4" ht="16.5" thickBot="1" x14ac:dyDescent="0.3">
      <c r="D303" s="43" t="b">
        <f>IF($F$7=20,I18,IF($L$7=20,K18,IF($F$22=20,I33,IF($L$22=20,K33,IF($F$37=20,I48,IF($L$37=20,K48,IF($F$52=20,I63,IF($L$52=20,K63,IF($F$67=20,I78,IF($L$67=20,K78,IF($F$82=20,I93,IF($L$82=20,K93,IF($F$97=20,I108,IF($L$97=20,K108,IF($F$112=20,I123,IF($L$112=20,K123,IF($F$127=20,I138,IF($L$127=20,K138,IF($F$142=20,I153,IF($L$142=20,K153))))))))))))))))))))</f>
        <v>0</v>
      </c>
    </row>
  </sheetData>
  <mergeCells count="101">
    <mergeCell ref="A291:B291"/>
    <mergeCell ref="A292:A302"/>
    <mergeCell ref="A246:B246"/>
    <mergeCell ref="A247:A257"/>
    <mergeCell ref="A261:B261"/>
    <mergeCell ref="A262:A272"/>
    <mergeCell ref="A276:B276"/>
    <mergeCell ref="A277:A287"/>
    <mergeCell ref="A201:B201"/>
    <mergeCell ref="A202:A212"/>
    <mergeCell ref="A216:B216"/>
    <mergeCell ref="A217:A227"/>
    <mergeCell ref="A231:B231"/>
    <mergeCell ref="A232:A242"/>
    <mergeCell ref="A156:B156"/>
    <mergeCell ref="A157:A167"/>
    <mergeCell ref="A171:B171"/>
    <mergeCell ref="A172:A182"/>
    <mergeCell ref="A186:B186"/>
    <mergeCell ref="A187:A197"/>
    <mergeCell ref="I140:K140"/>
    <mergeCell ref="A141:B141"/>
    <mergeCell ref="F141:G141"/>
    <mergeCell ref="I141:K142"/>
    <mergeCell ref="L141:M141"/>
    <mergeCell ref="A142:A152"/>
    <mergeCell ref="F142:F152"/>
    <mergeCell ref="L142:L152"/>
    <mergeCell ref="I125:K125"/>
    <mergeCell ref="A126:B126"/>
    <mergeCell ref="F126:G126"/>
    <mergeCell ref="I126:K127"/>
    <mergeCell ref="L126:M126"/>
    <mergeCell ref="A127:A137"/>
    <mergeCell ref="F127:F137"/>
    <mergeCell ref="L127:L137"/>
    <mergeCell ref="I110:K110"/>
    <mergeCell ref="A111:B111"/>
    <mergeCell ref="F111:G111"/>
    <mergeCell ref="I111:K112"/>
    <mergeCell ref="L111:M111"/>
    <mergeCell ref="A112:A122"/>
    <mergeCell ref="F112:F122"/>
    <mergeCell ref="L112:L122"/>
    <mergeCell ref="I95:K95"/>
    <mergeCell ref="A96:B96"/>
    <mergeCell ref="F96:G96"/>
    <mergeCell ref="I96:K97"/>
    <mergeCell ref="L96:M96"/>
    <mergeCell ref="A97:A107"/>
    <mergeCell ref="F97:F107"/>
    <mergeCell ref="L97:L107"/>
    <mergeCell ref="I80:K80"/>
    <mergeCell ref="A81:B81"/>
    <mergeCell ref="F81:G81"/>
    <mergeCell ref="I81:K82"/>
    <mergeCell ref="L81:M81"/>
    <mergeCell ref="A82:A92"/>
    <mergeCell ref="F82:F92"/>
    <mergeCell ref="L82:L92"/>
    <mergeCell ref="I65:K65"/>
    <mergeCell ref="A66:B66"/>
    <mergeCell ref="F66:G66"/>
    <mergeCell ref="I66:K67"/>
    <mergeCell ref="L66:M66"/>
    <mergeCell ref="A67:A77"/>
    <mergeCell ref="F67:F77"/>
    <mergeCell ref="L67:L77"/>
    <mergeCell ref="I50:K50"/>
    <mergeCell ref="A51:B51"/>
    <mergeCell ref="F51:G51"/>
    <mergeCell ref="I51:K52"/>
    <mergeCell ref="L51:M51"/>
    <mergeCell ref="A52:A62"/>
    <mergeCell ref="F52:F62"/>
    <mergeCell ref="L52:L62"/>
    <mergeCell ref="I35:K35"/>
    <mergeCell ref="A36:B36"/>
    <mergeCell ref="F36:G36"/>
    <mergeCell ref="I36:K37"/>
    <mergeCell ref="L36:M36"/>
    <mergeCell ref="A37:A47"/>
    <mergeCell ref="F37:F47"/>
    <mergeCell ref="L37:L47"/>
    <mergeCell ref="I20:K20"/>
    <mergeCell ref="A21:B21"/>
    <mergeCell ref="F21:G21"/>
    <mergeCell ref="I21:K22"/>
    <mergeCell ref="L21:M21"/>
    <mergeCell ref="A22:A32"/>
    <mergeCell ref="F22:F32"/>
    <mergeCell ref="L22:L32"/>
    <mergeCell ref="I1:K3"/>
    <mergeCell ref="I5:K5"/>
    <mergeCell ref="A6:B6"/>
    <mergeCell ref="F6:G6"/>
    <mergeCell ref="I6:K7"/>
    <mergeCell ref="L6:M6"/>
    <mergeCell ref="A7:A17"/>
    <mergeCell ref="F7:F17"/>
    <mergeCell ref="L7:L1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303"/>
  <sheetViews>
    <sheetView topLeftCell="F40" workbookViewId="0">
      <selection activeCell="R60" sqref="R60"/>
    </sheetView>
  </sheetViews>
  <sheetFormatPr defaultRowHeight="12.75" x14ac:dyDescent="0.2"/>
  <cols>
    <col min="1" max="2" width="9.140625" hidden="1" customWidth="1"/>
    <col min="3" max="3" width="16.42578125" style="31" hidden="1" customWidth="1"/>
    <col min="4" max="5" width="9.140625" hidden="1" customWidth="1"/>
    <col min="7" max="7" width="9" customWidth="1"/>
    <col min="8" max="8" width="32.42578125" bestFit="1" customWidth="1"/>
    <col min="13" max="13" width="8.42578125" customWidth="1"/>
    <col min="14" max="14" width="32.85546875" bestFit="1" customWidth="1"/>
    <col min="15" max="15" width="2.42578125" customWidth="1"/>
  </cols>
  <sheetData>
    <row r="1" spans="1:21" ht="12.75" customHeight="1" x14ac:dyDescent="0.2">
      <c r="F1" s="280"/>
      <c r="G1" s="280"/>
      <c r="H1" s="280"/>
      <c r="I1" s="429" t="s">
        <v>24</v>
      </c>
      <c r="J1" s="430"/>
      <c r="K1" s="431"/>
      <c r="L1" s="280"/>
      <c r="M1" s="280"/>
      <c r="N1" s="280"/>
    </row>
    <row r="2" spans="1:21" ht="12.75" customHeight="1" x14ac:dyDescent="0.25">
      <c r="F2" s="280"/>
      <c r="G2" s="280"/>
      <c r="H2" s="280"/>
      <c r="I2" s="432"/>
      <c r="J2" s="433"/>
      <c r="K2" s="434"/>
      <c r="L2" s="280"/>
      <c r="M2" s="280"/>
      <c r="N2" s="281"/>
    </row>
    <row r="3" spans="1:21" ht="16.5" customHeight="1" thickBot="1" x14ac:dyDescent="0.3">
      <c r="F3" s="280"/>
      <c r="G3" s="280"/>
      <c r="H3" s="280"/>
      <c r="I3" s="435"/>
      <c r="J3" s="436"/>
      <c r="K3" s="437"/>
      <c r="L3" s="280"/>
      <c r="M3" s="280"/>
      <c r="N3" s="281">
        <v>41693</v>
      </c>
    </row>
    <row r="4" spans="1:21" ht="13.5" thickBot="1" x14ac:dyDescent="0.25">
      <c r="F4" s="280"/>
      <c r="G4" s="280"/>
      <c r="H4" s="280"/>
      <c r="I4" s="282"/>
      <c r="J4" s="282"/>
      <c r="K4" s="282"/>
      <c r="L4" s="280"/>
      <c r="M4" s="280"/>
      <c r="N4" s="280"/>
    </row>
    <row r="5" spans="1:21" ht="13.5" customHeight="1" thickTop="1" thickBot="1" x14ac:dyDescent="0.25">
      <c r="F5" s="280"/>
      <c r="G5" s="280"/>
      <c r="H5" s="280"/>
      <c r="I5" s="420" t="s">
        <v>8</v>
      </c>
      <c r="J5" s="420"/>
      <c r="K5" s="420"/>
      <c r="L5" s="280"/>
      <c r="M5" s="280"/>
      <c r="N5" s="280"/>
    </row>
    <row r="6" spans="1:21" ht="20.25" thickTop="1" thickBot="1" x14ac:dyDescent="0.35">
      <c r="A6" s="383" t="str">
        <f>'Input adatok'!A3</f>
        <v>Csapat Neve:</v>
      </c>
      <c r="B6" s="384"/>
      <c r="C6" s="45" t="str">
        <f>'Input adatok'!$C$3</f>
        <v>Nyírbátor SE</v>
      </c>
      <c r="F6" s="421" t="s">
        <v>0</v>
      </c>
      <c r="G6" s="422"/>
      <c r="H6" s="283" t="str">
        <f t="shared" ref="H6:H7" si="0">IF($F$7=1,C6,IF($F$7=2,C21,IF($F$7=3,C36,IF($F$7=4,C51,IF($F$7=5,C66,IF($F$7=6,C81,IF($F$7=7,C96,IF($F$7=8,C111,IF($F$7=9,C126,IF($F$7=10,C141,IF($F$7=11,C156,IF($F$7=12,C171,IF($F$7=13,C186,IF($F$7=14,C201,IF($F$7=15,C216,IF($F$7=16,C231,IF($F$7=17,C246,IF($F$7=18,C261,IF($F$7=19,C276,IF($F$7=20,C291))))))))))))))))))))</f>
        <v>Dávid SC</v>
      </c>
      <c r="I6" s="419" t="str">
        <f>$I$1</f>
        <v>7. forduló</v>
      </c>
      <c r="J6" s="419"/>
      <c r="K6" s="419"/>
      <c r="L6" s="421" t="s">
        <v>0</v>
      </c>
      <c r="M6" s="422"/>
      <c r="N6" s="283" t="str">
        <f>IF($L$7=1,C6,IF($L$7=2,C21,IF($L$7=3,C36,IF($L$7=4,C51,IF($L$7=5,C66,IF($L$7=6,C81,IF($L$7=7,C96,IF($L$7=8,C111,IF($L$7=9,C126,IF($L$7=10,C141,IF($L$7=11,C156,IF($L$7=12,C171,IF($L$7=13,C186,IF($L$7=14,C201,IF($L$7=15,C216,IF($L$7=16,C231,IF($L$7=17,C246,IF($L$7=18,C261,IF($L$7=19,C276,IF($L$7=20,C291))))))))))))))))))))</f>
        <v>Nagyhalászi SE</v>
      </c>
      <c r="P6" s="246"/>
      <c r="R6" s="17"/>
    </row>
    <row r="7" spans="1:21" ht="13.5" customHeight="1" thickBot="1" x14ac:dyDescent="0.25">
      <c r="A7" s="380">
        <v>1</v>
      </c>
      <c r="B7" s="24"/>
      <c r="C7" s="26" t="str">
        <f>'Input adatok'!M4</f>
        <v>Játékos Neve:</v>
      </c>
      <c r="F7" s="423">
        <v>4</v>
      </c>
      <c r="G7" s="284"/>
      <c r="H7" s="285" t="str">
        <f t="shared" si="0"/>
        <v>Játékos Neve:</v>
      </c>
      <c r="I7" s="419"/>
      <c r="J7" s="419"/>
      <c r="K7" s="419"/>
      <c r="L7" s="426">
        <v>10</v>
      </c>
      <c r="M7" s="284"/>
      <c r="N7" s="285" t="str">
        <f>IF($L$7=1,C7,IF($L$7=2,C22,IF($L$7=3,C37,IF($L$7=4,C52,IF($L$7=5,C67,IF($L$7=6,C82,IF($L$7=7,C97,IF($L$7=8,C112,IF($L$7=9,C127,IF($L$7=10,C142,IF($L$7=11,C157,IF($L$7=12,C172,IF($L$7=13,C187,IF($L$7=14,C202,IF($L$7=15,C217,IF($L$7=16,C232,IF($L$7=17,C247,IF($L$7=18,C262,IF($L$7=19,C277,IF($L$7=20,C292))))))))))))))))))))</f>
        <v>Játékos Neve:</v>
      </c>
      <c r="P7" s="246"/>
      <c r="Q7" s="35"/>
    </row>
    <row r="8" spans="1:21" ht="12.75" customHeight="1" thickBot="1" x14ac:dyDescent="0.25">
      <c r="A8" s="381"/>
      <c r="B8" s="25" t="s">
        <v>2</v>
      </c>
      <c r="C8" s="40" t="str">
        <f>IF($F$7=1,H8,IF($L$7=1,N8,IF($F$22=1,H23,IF($L$22=1,N23,IF($F$37=1,H38,IF($L$37=1,N38,IF($F$52=1,H53,IF($L$52=1,N53,IF($F$67=1,H68,IF($L$67,N68,IF($F$82=1,H83,IF($L$82,N83,IF($F$97,H98,IF($L$97=1,N98,IF($F$112=1,H113,IF($L$112=1,N113,IF($F$127=1,H128,IF($L$127=1,N128,IF($F$142=1,H143,IF($L$142=1,N143))))))))))))))))))))</f>
        <v>Baracsi Sándor/1922/</v>
      </c>
      <c r="D8" s="40">
        <f>IF($F$7=1,I8,IF($L$7=1,K8,IF($F$22=1,I23,IF($L$22=1,K23,IF($F$37=1,I38,IF($L$37=1,K38,IF($F$52=1,I53,IF($L$52=1,K53,IF($F$67=1,I68,IF($L$67,K68,IF($F$82=1,I83,IF($L$82,K83,IF($F$97,I98,IF($L$97=1,K98,IF($F$112=1,I113,IF($L$112=1,K113,IF($F$127=1,I128,IF($L$127=1,K128,IF($F$142=1,I143,IF($L$142=1,K143))))))))))))))))))))</f>
        <v>0.5</v>
      </c>
      <c r="F8" s="424"/>
      <c r="G8" s="286" t="s">
        <v>2</v>
      </c>
      <c r="H8" s="287" t="s">
        <v>703</v>
      </c>
      <c r="I8" s="288">
        <v>0.5</v>
      </c>
      <c r="J8" s="288"/>
      <c r="K8" s="288">
        <v>0.5</v>
      </c>
      <c r="L8" s="427"/>
      <c r="M8" s="286" t="s">
        <v>2</v>
      </c>
      <c r="N8" s="289" t="s">
        <v>483</v>
      </c>
      <c r="P8" s="246"/>
      <c r="Q8" s="30"/>
      <c r="R8" s="30"/>
      <c r="S8" s="30"/>
      <c r="T8" s="30"/>
      <c r="U8" s="30"/>
    </row>
    <row r="9" spans="1:21" ht="12.75" customHeight="1" thickBot="1" x14ac:dyDescent="0.25">
      <c r="A9" s="381"/>
      <c r="B9" s="25" t="s">
        <v>3</v>
      </c>
      <c r="C9" s="40" t="str">
        <f t="shared" ref="C9:C17" si="1">IF($F$7=1,H9,IF($L$7=1,N9,IF($F$22=1,H24,IF($L$22=1,N24,IF($F$37=1,H39,IF($L$37=1,N39,IF($F$52=1,H54,IF($L$52=1,N54,IF($F$67=1,H69,IF($L$67,N69,IF($F$82=1,H84,IF($L$82,N84,IF($F$97,H99,IF($L$97=1,N99,IF($F$112=1,H114,IF($L$112=1,N114,IF($F$127=1,H129,IF($L$127=1,N129,IF($F$142=1,H144,IF($L$142=1,N144))))))))))))))))))))</f>
        <v>Kádár János/1790/</v>
      </c>
      <c r="D9" s="40">
        <f t="shared" ref="D9:D18" si="2">IF($F$7=1,I9,IF($L$7=1,K9,IF($F$22=1,I24,IF($L$22=1,K24,IF($F$37=1,I39,IF($L$37=1,K39,IF($F$52=1,I54,IF($L$52=1,K54,IF($F$67=1,I69,IF($L$67,K69,IF($F$82=1,I84,IF($L$82,K84,IF($F$97,I99,IF($L$97=1,K99,IF($F$112=1,I114,IF($L$112=1,K114,IF($F$127=1,I129,IF($L$127=1,K129,IF($F$142=1,I144,IF($L$142=1,K144))))))))))))))))))))</f>
        <v>0</v>
      </c>
      <c r="F9" s="424"/>
      <c r="G9" s="286" t="s">
        <v>3</v>
      </c>
      <c r="H9" s="287" t="s">
        <v>704</v>
      </c>
      <c r="I9" s="288">
        <v>0.5</v>
      </c>
      <c r="J9" s="288"/>
      <c r="K9" s="288">
        <v>0.5</v>
      </c>
      <c r="L9" s="427"/>
      <c r="M9" s="286" t="s">
        <v>3</v>
      </c>
      <c r="N9" s="290" t="s">
        <v>484</v>
      </c>
      <c r="P9" s="246"/>
      <c r="Q9" s="30"/>
      <c r="R9" s="30"/>
      <c r="S9" s="30"/>
      <c r="T9" s="30"/>
      <c r="U9" s="30"/>
    </row>
    <row r="10" spans="1:21" ht="12.75" customHeight="1" thickBot="1" x14ac:dyDescent="0.25">
      <c r="A10" s="381"/>
      <c r="B10" s="25" t="s">
        <v>4</v>
      </c>
      <c r="C10" s="40" t="str">
        <f t="shared" si="1"/>
        <v>Tóth János/1829/</v>
      </c>
      <c r="D10" s="40">
        <f t="shared" si="2"/>
        <v>0.5</v>
      </c>
      <c r="F10" s="424"/>
      <c r="G10" s="286" t="s">
        <v>4</v>
      </c>
      <c r="H10" s="287" t="s">
        <v>705</v>
      </c>
      <c r="I10" s="288">
        <v>0.5</v>
      </c>
      <c r="J10" s="288"/>
      <c r="K10" s="288">
        <v>0.5</v>
      </c>
      <c r="L10" s="427"/>
      <c r="M10" s="286" t="s">
        <v>4</v>
      </c>
      <c r="N10" s="290" t="s">
        <v>710</v>
      </c>
      <c r="P10" s="246"/>
      <c r="Q10" s="30"/>
      <c r="R10" s="30"/>
      <c r="S10" s="30"/>
      <c r="T10" s="30"/>
      <c r="U10" s="30"/>
    </row>
    <row r="11" spans="1:21" ht="12.75" customHeight="1" thickBot="1" x14ac:dyDescent="0.25">
      <c r="A11" s="381"/>
      <c r="B11" s="25" t="s">
        <v>5</v>
      </c>
      <c r="C11" s="40" t="str">
        <f t="shared" si="1"/>
        <v xml:space="preserve">Józsa László/1638/ </v>
      </c>
      <c r="D11" s="40">
        <f t="shared" si="2"/>
        <v>0</v>
      </c>
      <c r="F11" s="424"/>
      <c r="G11" s="286" t="s">
        <v>5</v>
      </c>
      <c r="H11" s="287" t="s">
        <v>473</v>
      </c>
      <c r="I11" s="288">
        <v>0</v>
      </c>
      <c r="J11" s="288"/>
      <c r="K11" s="288">
        <v>1</v>
      </c>
      <c r="L11" s="427"/>
      <c r="M11" s="286" t="s">
        <v>5</v>
      </c>
      <c r="N11" s="290" t="s">
        <v>600</v>
      </c>
      <c r="P11" s="246"/>
      <c r="Q11" s="30"/>
      <c r="R11" s="30"/>
      <c r="S11" s="30"/>
      <c r="T11" s="30"/>
      <c r="U11" s="30"/>
    </row>
    <row r="12" spans="1:21" ht="12.75" customHeight="1" thickBot="1" x14ac:dyDescent="0.25">
      <c r="A12" s="381"/>
      <c r="B12" s="25" t="s">
        <v>6</v>
      </c>
      <c r="C12" s="40" t="str">
        <f t="shared" si="1"/>
        <v>Kónya István/1469/</v>
      </c>
      <c r="D12" s="40">
        <f t="shared" si="2"/>
        <v>1</v>
      </c>
      <c r="F12" s="424"/>
      <c r="G12" s="286" t="s">
        <v>6</v>
      </c>
      <c r="H12" s="287" t="s">
        <v>706</v>
      </c>
      <c r="I12" s="288">
        <v>0.5</v>
      </c>
      <c r="J12" s="288"/>
      <c r="K12" s="288">
        <v>0.5</v>
      </c>
      <c r="L12" s="427"/>
      <c r="M12" s="286" t="s">
        <v>6</v>
      </c>
      <c r="N12" s="290" t="s">
        <v>711</v>
      </c>
      <c r="P12" s="246"/>
      <c r="Q12" s="30"/>
      <c r="R12" s="30"/>
      <c r="S12" s="30"/>
      <c r="T12" s="30"/>
      <c r="U12" s="30"/>
    </row>
    <row r="13" spans="1:21" ht="13.5" customHeight="1" thickBot="1" x14ac:dyDescent="0.25">
      <c r="A13" s="381"/>
      <c r="B13" s="25" t="s">
        <v>7</v>
      </c>
      <c r="C13" s="40" t="str">
        <f t="shared" si="1"/>
        <v>Hetei Ferenc/1605/</v>
      </c>
      <c r="D13" s="40">
        <f t="shared" si="2"/>
        <v>0</v>
      </c>
      <c r="F13" s="424"/>
      <c r="G13" s="286" t="s">
        <v>7</v>
      </c>
      <c r="H13" s="287" t="s">
        <v>561</v>
      </c>
      <c r="I13" s="288">
        <v>0.5</v>
      </c>
      <c r="J13" s="288"/>
      <c r="K13" s="288">
        <v>0.5</v>
      </c>
      <c r="L13" s="427"/>
      <c r="M13" s="286" t="s">
        <v>7</v>
      </c>
      <c r="N13" s="290" t="s">
        <v>712</v>
      </c>
      <c r="P13" s="246"/>
      <c r="Q13" s="30"/>
      <c r="R13" s="30"/>
      <c r="S13" s="30"/>
      <c r="T13" s="30"/>
      <c r="U13" s="30"/>
    </row>
    <row r="14" spans="1:21" ht="17.25" customHeight="1" thickBot="1" x14ac:dyDescent="0.25">
      <c r="A14" s="381"/>
      <c r="B14" s="25" t="s">
        <v>79</v>
      </c>
      <c r="C14" s="40" t="str">
        <f t="shared" si="1"/>
        <v>Kádár Krisztián</v>
      </c>
      <c r="D14" s="40">
        <f t="shared" si="2"/>
        <v>1</v>
      </c>
      <c r="F14" s="424"/>
      <c r="G14" s="286" t="s">
        <v>79</v>
      </c>
      <c r="H14" s="287" t="s">
        <v>562</v>
      </c>
      <c r="I14" s="288">
        <v>1</v>
      </c>
      <c r="J14" s="288"/>
      <c r="K14" s="288">
        <v>0</v>
      </c>
      <c r="L14" s="427"/>
      <c r="M14" s="286" t="s">
        <v>79</v>
      </c>
      <c r="N14" s="290" t="s">
        <v>713</v>
      </c>
      <c r="P14" s="246"/>
      <c r="Q14" s="30"/>
      <c r="R14" s="30"/>
      <c r="S14" s="30"/>
      <c r="T14" s="30"/>
      <c r="U14" s="30"/>
    </row>
    <row r="15" spans="1:21" ht="13.5" customHeight="1" thickBot="1" x14ac:dyDescent="0.25">
      <c r="A15" s="381"/>
      <c r="B15" s="25" t="s">
        <v>80</v>
      </c>
      <c r="C15" s="40" t="str">
        <f t="shared" si="1"/>
        <v xml:space="preserve">Molnár Imre </v>
      </c>
      <c r="D15" s="40">
        <f t="shared" si="2"/>
        <v>0.5</v>
      </c>
      <c r="F15" s="424"/>
      <c r="G15" s="286" t="s">
        <v>80</v>
      </c>
      <c r="H15" s="287" t="s">
        <v>707</v>
      </c>
      <c r="I15" s="288">
        <v>1</v>
      </c>
      <c r="J15" s="288"/>
      <c r="K15" s="288">
        <v>0</v>
      </c>
      <c r="L15" s="427"/>
      <c r="M15" s="286" t="s">
        <v>80</v>
      </c>
      <c r="N15" s="290" t="s">
        <v>714</v>
      </c>
      <c r="P15" s="246"/>
      <c r="Q15" s="30"/>
      <c r="R15" s="30"/>
      <c r="S15" s="30"/>
      <c r="T15" s="30"/>
      <c r="U15" s="30"/>
    </row>
    <row r="16" spans="1:21" ht="13.5" customHeight="1" thickBot="1" x14ac:dyDescent="0.25">
      <c r="A16" s="381"/>
      <c r="B16" s="25" t="s">
        <v>81</v>
      </c>
      <c r="C16" s="40" t="str">
        <f t="shared" si="1"/>
        <v>Kádár Kristóf</v>
      </c>
      <c r="D16" s="40">
        <f t="shared" si="2"/>
        <v>0</v>
      </c>
      <c r="F16" s="424"/>
      <c r="G16" s="286" t="s">
        <v>81</v>
      </c>
      <c r="H16" s="287" t="s">
        <v>708</v>
      </c>
      <c r="I16" s="288">
        <v>0</v>
      </c>
      <c r="J16" s="288"/>
      <c r="K16" s="288">
        <v>1</v>
      </c>
      <c r="L16" s="427"/>
      <c r="M16" s="286" t="s">
        <v>81</v>
      </c>
      <c r="N16" s="290" t="s">
        <v>715</v>
      </c>
      <c r="P16" s="246"/>
      <c r="Q16" s="30"/>
      <c r="R16" s="30"/>
      <c r="S16" s="30"/>
      <c r="T16" s="30"/>
      <c r="U16" s="30"/>
    </row>
    <row r="17" spans="1:16" ht="17.25" customHeight="1" thickBot="1" x14ac:dyDescent="0.25">
      <c r="A17" s="382"/>
      <c r="B17" s="25" t="s">
        <v>82</v>
      </c>
      <c r="C17" s="40" t="str">
        <f t="shared" si="1"/>
        <v>Kádár Vivien</v>
      </c>
      <c r="D17" s="259">
        <f t="shared" si="2"/>
        <v>0</v>
      </c>
      <c r="F17" s="425"/>
      <c r="G17" s="291" t="s">
        <v>82</v>
      </c>
      <c r="H17" s="292" t="s">
        <v>709</v>
      </c>
      <c r="I17" s="293">
        <v>1</v>
      </c>
      <c r="J17" s="293"/>
      <c r="K17" s="293">
        <v>0</v>
      </c>
      <c r="L17" s="428"/>
      <c r="M17" s="291" t="s">
        <v>82</v>
      </c>
      <c r="N17" s="294" t="s">
        <v>716</v>
      </c>
      <c r="P17" s="246"/>
    </row>
    <row r="18" spans="1:16" ht="13.5" customHeight="1" thickTop="1" thickBot="1" x14ac:dyDescent="0.3">
      <c r="C18" s="32"/>
      <c r="D18" s="43">
        <f t="shared" si="2"/>
        <v>3.5</v>
      </c>
      <c r="F18" s="295"/>
      <c r="G18" s="296"/>
      <c r="H18" s="297"/>
      <c r="I18" s="298">
        <f>SUM(I8:I17)</f>
        <v>5.5</v>
      </c>
      <c r="J18" s="299"/>
      <c r="K18" s="298">
        <f>SUM(K8:K17)</f>
        <v>4.5</v>
      </c>
      <c r="L18" s="295"/>
      <c r="M18" s="296"/>
      <c r="N18" s="297"/>
      <c r="P18" s="246"/>
    </row>
    <row r="19" spans="1:16" ht="12.75" customHeight="1" thickBot="1" x14ac:dyDescent="0.25">
      <c r="C19" s="32"/>
      <c r="H19" s="37"/>
      <c r="I19" s="300"/>
      <c r="J19" s="300"/>
      <c r="K19" s="301"/>
      <c r="N19" s="37"/>
      <c r="P19" s="246"/>
    </row>
    <row r="20" spans="1:16" ht="16.5" thickTop="1" thickBot="1" x14ac:dyDescent="0.25">
      <c r="C20" s="32"/>
      <c r="F20" s="280"/>
      <c r="G20" s="280"/>
      <c r="H20" s="280"/>
      <c r="I20" s="420" t="s">
        <v>8</v>
      </c>
      <c r="J20" s="420"/>
      <c r="K20" s="420"/>
      <c r="L20" s="280"/>
      <c r="M20" s="280"/>
      <c r="N20" s="280"/>
      <c r="P20" s="246"/>
    </row>
    <row r="21" spans="1:16" ht="20.25" thickTop="1" thickBot="1" x14ac:dyDescent="0.35">
      <c r="A21" s="383" t="s">
        <v>0</v>
      </c>
      <c r="B21" s="409"/>
      <c r="C21" s="26" t="str">
        <f>'Input adatok'!C19</f>
        <v>Refi SC</v>
      </c>
      <c r="F21" s="421" t="s">
        <v>0</v>
      </c>
      <c r="G21" s="422"/>
      <c r="H21" s="283" t="str">
        <f>IF($F$22=1,C6,IF($F$22=2,C21,IF($F$22=3,C36,IF($F$22=4,C51,IF($F$22=5,C66,IF($F$22=6,C81,IF($F$22=7,C96,IF($F$22=8,C111,IF($F$22=9,C126,IF($F$22=10,C141,IF($F$22=11,C156,IF($F$22=12,C171,IF($F$22=13,C186,IF($F$22=14,C201,IF($F$22=15,C216,IF($F$22=16,C231,IF($F$22=17,C246,IF($F$22=18,C261,IF($F$22=19,C276,IF($F$22=20,C291))))))))))))))))))))</f>
        <v>Fetivíz SE</v>
      </c>
      <c r="I21" s="419" t="str">
        <f>$I$1</f>
        <v>7. forduló</v>
      </c>
      <c r="J21" s="419"/>
      <c r="K21" s="419"/>
      <c r="L21" s="421" t="s">
        <v>0</v>
      </c>
      <c r="M21" s="422"/>
      <c r="N21" s="283" t="str">
        <f>IF($L$22=1,C6,IF($L$22=2,C21,IF($L$22=3,C36,IF($L$22=4,C51,IF($L$22=5,C66,IF($L$22=6,C81,IF($L$22=7,C96,IF($L$22=8,C111,IF($L$22=9,C126,IF($L$22=10,C141,IF($L$22=11,C156,IF($L$22=12,C171,IF($L$22=13,C186,IF($L$22=14,C201,IF($L$22=15,C216,IF($L$22=16,C231,IF($L$22=17,C246,IF($L$22=18,C261,IF($L$22=19,C276,IF($L$22=20,C291))))))))))))))))))))</f>
        <v>Fehérgyarmat SE</v>
      </c>
      <c r="P21" s="246"/>
    </row>
    <row r="22" spans="1:16" ht="12.75" customHeight="1" thickBot="1" x14ac:dyDescent="0.25">
      <c r="A22" s="380">
        <v>2</v>
      </c>
      <c r="B22" s="24"/>
      <c r="C22" s="26" t="str">
        <f>'Input adatok'!M20</f>
        <v>Játékos Neve:</v>
      </c>
      <c r="F22" s="423">
        <v>5</v>
      </c>
      <c r="G22" s="284"/>
      <c r="H22" s="285" t="str">
        <f>IF($F$22=1,C7,IF($F$22=2,C22,IF($F$22=3,C37,IF($F$22=4,C52,IF($F$22=5,C67,IF($F$22=6,C82,IF($F$22=7,C97,IF($F$22=8,C112,IF($F$22=9,C127,IF($F$22=10,C142,IF($F$22=11,C157,IF($F$22=12,C172,IF($F$22=13,C187,IF($F$22=14,C202,IF($F$22=15,C217,IF($F$22=16,C232,IF($F$22=17,C247,IF($F$22=18,C262,IF($F$22=19,C277,IF($F$22=20,C292))))))))))))))))))))</f>
        <v>Játékos Neve:</v>
      </c>
      <c r="I22" s="419"/>
      <c r="J22" s="419"/>
      <c r="K22" s="419"/>
      <c r="L22" s="426">
        <v>3</v>
      </c>
      <c r="M22" s="284"/>
      <c r="N22" s="285" t="str">
        <f>IF($L$22=1,C7,IF($L$22=2,C22,IF($L$22=3,C37,IF($L$22=4,C52,IF($L$22=5,C67,IF($L$22=6,C82,IF($L$22=7,C97,IF($L$22=8,C112,IF($L$22=9,C127,IF($L$22=10,C142,IF($L$22=11,C157,IF($L$22=12,C172,IF($L$22=13,C187,IF($L$22=14,C202,IF($L$22=15,C217,IF($L$22=16,C232,IF($L$22=17,C247,IF($L$22=18,C262,IF($L$22=19,C277,IF($L$22=20,C292))))))))))))))))))))</f>
        <v>Játékos Neve:</v>
      </c>
      <c r="P22" s="246"/>
    </row>
    <row r="23" spans="1:16" ht="12.75" customHeight="1" thickBot="1" x14ac:dyDescent="0.25">
      <c r="A23" s="381"/>
      <c r="B23" s="25" t="s">
        <v>2</v>
      </c>
      <c r="C23" s="40" t="str">
        <f>IF($F$7=2,H8,IF($L$7=2,N8,IF($F$22=2,H23,IF($L$22=2,N23,IF($F$37=2,H38,IF($L$37=2,N38,IF($F$52=2,H53,IF($L$52=2,N53,IF($F$67=2,H68,IF($L$67=2,N68,IF($F$82=2,H83,IF($L$82=2,N83,IF($F$97=2,H98,IF($L$97=2,N98,IF($F$112=2,H113,IF($L$112=2,N113,IF($F$127=2,H128,IF($L$127=2,N128,IF($F$142=2,H143,IF($L$142=2,N143))))))))))))))))))))</f>
        <v>Lengyel László</v>
      </c>
      <c r="D23" s="40">
        <f>IF($F$7=2,I8,IF($L$7=2,K8,IF($F$22=2,I23,IF($L$22=2,K23,IF($F$37=2,I38,IF($L$37=2,K38,IF($F$52=2,I53,IF($L$52=2,K53,IF($F$67=2,I68,IF($L$67=2,K68,IF($F$82=2,I83,IF($L$82=2,K83,IF($F$97=2,I98,IF($L$97=2,K98,IF($F$112=2,I113,IF($L$112=2,K113,IF($F$127=2,I128,IF($L$127=2,K128,IF($F$142=2,I143,IF($L$142=2,K143))))))))))))))))))))</f>
        <v>1</v>
      </c>
      <c r="F23" s="424"/>
      <c r="G23" s="286" t="s">
        <v>2</v>
      </c>
      <c r="H23" s="287" t="s">
        <v>691</v>
      </c>
      <c r="I23" s="288">
        <v>0.5</v>
      </c>
      <c r="J23" s="288"/>
      <c r="K23" s="288">
        <v>0.5</v>
      </c>
      <c r="L23" s="427"/>
      <c r="M23" s="286" t="s">
        <v>2</v>
      </c>
      <c r="N23" s="289" t="s">
        <v>291</v>
      </c>
      <c r="P23" s="246"/>
    </row>
    <row r="24" spans="1:16" ht="13.5" customHeight="1" thickBot="1" x14ac:dyDescent="0.25">
      <c r="A24" s="381"/>
      <c r="B24" s="25" t="s">
        <v>3</v>
      </c>
      <c r="C24" s="40" t="str">
        <f t="shared" ref="C24:C32" si="3">IF($F$7=2,H9,IF($L$7=2,N9,IF($F$22=2,H24,IF($L$22=2,N24,IF($F$37=2,H39,IF($L$37=2,N39,IF($F$52=2,H54,IF($L$52=2,N54,IF($F$67=2,H69,IF($L$67=2,N69,IF($F$82=2,H84,IF($L$82=2,N84,IF($F$97=2,H99,IF($L$97=2,N99,IF($F$112=2,H114,IF($L$112=2,N114,IF($F$127=2,H129,IF($L$127=2,N129,IF($F$142=2,H144,IF($L$142=2,N144))))))))))))))))))))</f>
        <v>Lakatos Krisztián</v>
      </c>
      <c r="D24" s="40">
        <f t="shared" ref="D24:D32" si="4">IF($F$7=2,I9,IF($L$7=2,K9,IF($F$22=2,I24,IF($L$22=2,K24,IF($F$37=2,I39,IF($L$37=2,K39,IF($F$52=2,I54,IF($L$52=2,K54,IF($F$67=2,I69,IF($L$67=2,K69,IF($F$82=2,I84,IF($L$82=2,K84,IF($F$97=2,I99,IF($L$97=2,K99,IF($F$112=2,I114,IF($L$112=2,K114,IF($F$127=2,I129,IF($L$127=2,K129,IF($F$142=2,I144,IF($L$142=2,K144))))))))))))))))))))</f>
        <v>0</v>
      </c>
      <c r="F24" s="424"/>
      <c r="G24" s="286" t="s">
        <v>3</v>
      </c>
      <c r="H24" s="287" t="s">
        <v>692</v>
      </c>
      <c r="I24" s="288">
        <v>0</v>
      </c>
      <c r="J24" s="288"/>
      <c r="K24" s="288">
        <v>1</v>
      </c>
      <c r="L24" s="427"/>
      <c r="M24" s="286" t="s">
        <v>3</v>
      </c>
      <c r="N24" s="290" t="s">
        <v>700</v>
      </c>
      <c r="P24" s="246"/>
    </row>
    <row r="25" spans="1:16" ht="16.5" customHeight="1" thickBot="1" x14ac:dyDescent="0.25">
      <c r="A25" s="381"/>
      <c r="B25" s="25" t="s">
        <v>4</v>
      </c>
      <c r="C25" s="40" t="str">
        <f t="shared" si="3"/>
        <v>Molnár János</v>
      </c>
      <c r="D25" s="40">
        <f t="shared" si="4"/>
        <v>1</v>
      </c>
      <c r="F25" s="424"/>
      <c r="G25" s="286" t="s">
        <v>4</v>
      </c>
      <c r="H25" s="287" t="s">
        <v>693</v>
      </c>
      <c r="I25" s="288">
        <v>0.5</v>
      </c>
      <c r="J25" s="288"/>
      <c r="K25" s="288">
        <v>0.5</v>
      </c>
      <c r="L25" s="427"/>
      <c r="M25" s="286" t="s">
        <v>4</v>
      </c>
      <c r="N25" s="290" t="s">
        <v>456</v>
      </c>
      <c r="P25" s="246"/>
    </row>
    <row r="26" spans="1:16" ht="13.5" customHeight="1" thickBot="1" x14ac:dyDescent="0.25">
      <c r="A26" s="381"/>
      <c r="B26" s="25" t="s">
        <v>5</v>
      </c>
      <c r="C26" s="40" t="str">
        <f t="shared" si="3"/>
        <v>Boros László</v>
      </c>
      <c r="D26" s="40">
        <f t="shared" si="4"/>
        <v>1</v>
      </c>
      <c r="F26" s="424"/>
      <c r="G26" s="286" t="s">
        <v>5</v>
      </c>
      <c r="H26" s="287" t="s">
        <v>694</v>
      </c>
      <c r="I26" s="288">
        <v>0.5</v>
      </c>
      <c r="J26" s="288"/>
      <c r="K26" s="288">
        <v>0.5</v>
      </c>
      <c r="L26" s="427"/>
      <c r="M26" s="286" t="s">
        <v>5</v>
      </c>
      <c r="N26" s="290" t="s">
        <v>457</v>
      </c>
      <c r="P26" s="246"/>
    </row>
    <row r="27" spans="1:16" ht="13.5" customHeight="1" thickBot="1" x14ac:dyDescent="0.25">
      <c r="A27" s="381"/>
      <c r="B27" s="25" t="s">
        <v>6</v>
      </c>
      <c r="C27" s="40" t="str">
        <f t="shared" si="3"/>
        <v>Révész István</v>
      </c>
      <c r="D27" s="40">
        <f t="shared" si="4"/>
        <v>1</v>
      </c>
      <c r="F27" s="424"/>
      <c r="G27" s="286" t="s">
        <v>6</v>
      </c>
      <c r="H27" s="287" t="s">
        <v>695</v>
      </c>
      <c r="I27" s="288">
        <v>0</v>
      </c>
      <c r="J27" s="288"/>
      <c r="K27" s="288">
        <v>1</v>
      </c>
      <c r="L27" s="427"/>
      <c r="M27" s="286" t="s">
        <v>6</v>
      </c>
      <c r="N27" s="290" t="s">
        <v>701</v>
      </c>
      <c r="P27" s="246"/>
    </row>
    <row r="28" spans="1:16" ht="13.5" customHeight="1" thickBot="1" x14ac:dyDescent="0.25">
      <c r="A28" s="381"/>
      <c r="B28" s="25" t="s">
        <v>7</v>
      </c>
      <c r="C28" s="40" t="str">
        <f t="shared" si="3"/>
        <v>Sándor Lajos</v>
      </c>
      <c r="D28" s="40">
        <f t="shared" si="4"/>
        <v>0</v>
      </c>
      <c r="F28" s="424"/>
      <c r="G28" s="286" t="s">
        <v>7</v>
      </c>
      <c r="H28" s="287" t="s">
        <v>696</v>
      </c>
      <c r="I28" s="288">
        <v>0</v>
      </c>
      <c r="J28" s="288"/>
      <c r="K28" s="288">
        <v>1</v>
      </c>
      <c r="L28" s="427"/>
      <c r="M28" s="286" t="s">
        <v>7</v>
      </c>
      <c r="N28" s="290" t="s">
        <v>543</v>
      </c>
      <c r="P28" s="246"/>
    </row>
    <row r="29" spans="1:16" ht="16.5" customHeight="1" thickBot="1" x14ac:dyDescent="0.25">
      <c r="A29" s="381"/>
      <c r="B29" s="25" t="s">
        <v>79</v>
      </c>
      <c r="C29" s="40" t="str">
        <f t="shared" si="3"/>
        <v>Kozma Ádám</v>
      </c>
      <c r="D29" s="40">
        <f t="shared" si="4"/>
        <v>1</v>
      </c>
      <c r="F29" s="424"/>
      <c r="G29" s="286" t="s">
        <v>79</v>
      </c>
      <c r="H29" s="287" t="s">
        <v>697</v>
      </c>
      <c r="I29" s="288">
        <v>1</v>
      </c>
      <c r="J29" s="288"/>
      <c r="K29" s="288">
        <v>0</v>
      </c>
      <c r="L29" s="427"/>
      <c r="M29" s="286" t="s">
        <v>79</v>
      </c>
      <c r="N29" s="290" t="s">
        <v>327</v>
      </c>
      <c r="P29" s="246"/>
    </row>
    <row r="30" spans="1:16" ht="13.5" customHeight="1" thickBot="1" x14ac:dyDescent="0.25">
      <c r="A30" s="381"/>
      <c r="B30" s="25" t="s">
        <v>80</v>
      </c>
      <c r="C30" s="40" t="str">
        <f t="shared" si="3"/>
        <v>Igaz Géza</v>
      </c>
      <c r="D30" s="40">
        <f t="shared" si="4"/>
        <v>0</v>
      </c>
      <c r="F30" s="424"/>
      <c r="G30" s="286" t="s">
        <v>80</v>
      </c>
      <c r="H30" s="287" t="s">
        <v>698</v>
      </c>
      <c r="I30" s="288">
        <v>1</v>
      </c>
      <c r="J30" s="288"/>
      <c r="K30" s="288">
        <v>0</v>
      </c>
      <c r="L30" s="427"/>
      <c r="M30" s="286" t="s">
        <v>80</v>
      </c>
      <c r="N30" s="290" t="s">
        <v>328</v>
      </c>
      <c r="P30" s="246"/>
    </row>
    <row r="31" spans="1:16" ht="12.75" customHeight="1" thickBot="1" x14ac:dyDescent="0.25">
      <c r="A31" s="381"/>
      <c r="B31" s="25" t="s">
        <v>81</v>
      </c>
      <c r="C31" s="40" t="str">
        <f t="shared" si="3"/>
        <v>Balogh Ferenc</v>
      </c>
      <c r="D31" s="40">
        <f t="shared" si="4"/>
        <v>0.5</v>
      </c>
      <c r="F31" s="424"/>
      <c r="G31" s="286" t="s">
        <v>81</v>
      </c>
      <c r="H31" s="287" t="s">
        <v>259</v>
      </c>
      <c r="I31" s="288">
        <v>0.5</v>
      </c>
      <c r="J31" s="288"/>
      <c r="K31" s="288">
        <v>0.5</v>
      </c>
      <c r="L31" s="427"/>
      <c r="M31" s="286" t="s">
        <v>81</v>
      </c>
      <c r="N31" s="290" t="s">
        <v>702</v>
      </c>
      <c r="P31" s="246"/>
    </row>
    <row r="32" spans="1:16" ht="13.5" customHeight="1" thickBot="1" x14ac:dyDescent="0.25">
      <c r="A32" s="382"/>
      <c r="B32" s="25" t="s">
        <v>82</v>
      </c>
      <c r="C32" s="40" t="str">
        <f t="shared" si="3"/>
        <v>Vágner Gergő</v>
      </c>
      <c r="D32" s="40">
        <f t="shared" si="4"/>
        <v>0.5</v>
      </c>
      <c r="F32" s="425"/>
      <c r="G32" s="291" t="s">
        <v>82</v>
      </c>
      <c r="H32" s="292" t="s">
        <v>699</v>
      </c>
      <c r="I32" s="293">
        <v>1</v>
      </c>
      <c r="J32" s="293"/>
      <c r="K32" s="293">
        <v>0</v>
      </c>
      <c r="L32" s="428"/>
      <c r="M32" s="291" t="s">
        <v>82</v>
      </c>
      <c r="N32" s="294" t="s">
        <v>331</v>
      </c>
      <c r="P32" s="246"/>
    </row>
    <row r="33" spans="1:16" ht="12.75" customHeight="1" thickTop="1" thickBot="1" x14ac:dyDescent="0.3">
      <c r="C33" s="32"/>
      <c r="D33" s="43">
        <f>IF($F$7=2,I18,IF($L$7=2,K18,IF($F$22=2,I33,IF($L$22=2,K33,IF($F$37=2,I48,IF($L$37=2,K48,IF($F$52=2,I63,IF($L$52=2,K63,IF($F$67=2,I78,IF($L$67=2,K78,IF($F$82=2,I93,IF($L$82=2,K93,IF($F$97=2,I108,IF($L$97=2,K108,IF($F$112=2,I123,IF($L$112=2,K123,IF($F$127=2,I138,IF($L$127=2,K138,IF($F$142=2,I153,IF($L$142=2,K153))))))))))))))))))))</f>
        <v>6</v>
      </c>
      <c r="F33" s="295"/>
      <c r="G33" s="296"/>
      <c r="H33" s="297"/>
      <c r="I33" s="298">
        <f>SUM(I23:I32)</f>
        <v>5</v>
      </c>
      <c r="J33" s="299"/>
      <c r="K33" s="298">
        <f>SUM(K23:K32)</f>
        <v>5</v>
      </c>
      <c r="L33" s="295"/>
      <c r="M33" s="296"/>
      <c r="N33" s="297"/>
      <c r="P33" s="246"/>
    </row>
    <row r="34" spans="1:16" ht="12.75" customHeight="1" thickBot="1" x14ac:dyDescent="0.25">
      <c r="C34" s="32"/>
      <c r="H34" s="37"/>
      <c r="I34" s="300"/>
      <c r="J34" s="300"/>
      <c r="K34" s="301"/>
      <c r="N34" s="37"/>
    </row>
    <row r="35" spans="1:16" ht="12.75" customHeight="1" thickTop="1" thickBot="1" x14ac:dyDescent="0.25">
      <c r="C35" s="32"/>
      <c r="F35" s="280"/>
      <c r="G35" s="280"/>
      <c r="H35" s="280"/>
      <c r="I35" s="420" t="s">
        <v>8</v>
      </c>
      <c r="J35" s="420"/>
      <c r="K35" s="420"/>
      <c r="L35" s="280"/>
      <c r="M35" s="280"/>
      <c r="N35" s="280"/>
    </row>
    <row r="36" spans="1:16" ht="20.25" thickTop="1" thickBot="1" x14ac:dyDescent="0.35">
      <c r="A36" s="383" t="s">
        <v>0</v>
      </c>
      <c r="B36" s="409"/>
      <c r="C36" s="26" t="str">
        <f>'Input adatok'!C35</f>
        <v>Fehérgyarmat SE</v>
      </c>
      <c r="F36" s="421" t="s">
        <v>0</v>
      </c>
      <c r="G36" s="422"/>
      <c r="H36" s="283" t="str">
        <f>IF($F$37=1,C6,IF($F$37=2,C21,IF($F$37=3,C36,IF($F$37=4,C51,IF($F$37=5,C66,IF($F$37=6,C81,IF($F$37=7,C96,IF($F$37=8,C111,IF($F$37=9,C126,IF($F$37=10,C141,IF($F$37=11,C156,IF($F$37=12,C171,IF($F$37=13,C186,IF($F$37=14,C201,IF($F$37=15,C216,IF($F$37=16,C231,IF($F$37=17,C246,IF($F$37=18,C261,IF($F$37=19,C276,IF($F$37=20,C291))))))))))))))))))))</f>
        <v>Piremon SE</v>
      </c>
      <c r="I36" s="419" t="str">
        <f>$I$1</f>
        <v>7. forduló</v>
      </c>
      <c r="J36" s="419"/>
      <c r="K36" s="419"/>
      <c r="L36" s="421" t="s">
        <v>0</v>
      </c>
      <c r="M36" s="422"/>
      <c r="N36" s="283" t="str">
        <f>IF($L$37=1,C6,IF($L$37=2,C21,IF($L$37=3,C36,IF($L$37=4,C51,IF($L$37=5,C66,IF($L$37=6,C81,IF($L$37=7,C96,IF($L$37=8,C111,IF($L$37=9,C126,IF($L$37=10,C141,IF($L$37=11,C156,IF($L$37=12,C171,IF($L$37=13,C186,IF($L$37=14,C201,IF($L$37=15,C216,IF($L$37=16,C231,IF($L$37=17,C246,IF($L$37=18,C261,IF($L$37=19,C276,IF($L$37=20,C291))))))))))))))))))))</f>
        <v>Refi SC</v>
      </c>
      <c r="P36" s="246"/>
    </row>
    <row r="37" spans="1:16" ht="16.5" customHeight="1" thickBot="1" x14ac:dyDescent="0.25">
      <c r="A37" s="380">
        <v>3</v>
      </c>
      <c r="B37" s="24"/>
      <c r="C37" s="26" t="str">
        <f>'Input adatok'!M36</f>
        <v>Játékos Neve:</v>
      </c>
      <c r="F37" s="423">
        <v>6</v>
      </c>
      <c r="G37" s="284"/>
      <c r="H37" s="285" t="str">
        <f>IF($F$37=1,C7,IF($F$37=2,C22,IF($F$37=3,C37,IF($F$37=4,C52,IF($F$37=5,C67,IF($F$37=6,C82,IF($F$37=7,C97,IF($F$37=8,C112,IF($F$37=9,C127,IF($F$37=10,C142,IF($F$37=11,C157,IF($F$37=12,C172,IF($F$37=13,C187,IF($F$37=14,C202,IF($F$37=15,C217,IF($F$37=16,C232,IF($F$37=17,C247,IF($F$37=18,C262,IF($F$37=19,C277,IF($F$37=20,C292))))))))))))))))))))</f>
        <v>Játékos Neve:</v>
      </c>
      <c r="I37" s="419"/>
      <c r="J37" s="419"/>
      <c r="K37" s="419"/>
      <c r="L37" s="426">
        <v>2</v>
      </c>
      <c r="M37" s="284"/>
      <c r="N37" s="285" t="str">
        <f>IF($L$37=1,C7,IF($L$37=2,C22,IF($L$37=3,C37,IF($L$37=4,C52,IF($L$37=5,C67,IF($L$37=6,C82,IF($L$37=7,C97,IF($L$37=8,C112,IF($L$37=9,C127,IF($L$37=10,C142,IF($L$37=11,C157,IF($L$37=12,C172,IF($L$37=13,C187,IF($L$37=14,C202,IF($L$37=15,C217,IF($L$37=16,C232,IF($L$37=17,C247,IF($L$37=18,C262,IF($L$37=19,C277,IF($L$37=20,C292))))))))))))))))))))</f>
        <v>Játékos Neve:</v>
      </c>
      <c r="P37" s="246"/>
    </row>
    <row r="38" spans="1:16" ht="13.5" customHeight="1" thickBot="1" x14ac:dyDescent="0.25">
      <c r="A38" s="381"/>
      <c r="B38" s="25" t="s">
        <v>2</v>
      </c>
      <c r="C38" s="40" t="str">
        <f>IF($F$7=3,H8,IF($L$7=3,N8,IF($F$22=3,H23,IF($L$22=3,N23,IF($F$37=3,H38,IF($L$37=3,N38,IF($F$52=3,H53,IF($L$52=3,N53,IF($F$67=3,H68,IF($L$67=3,N68,IF($F$82=3,H83,IF($L$82=3,N83,IF($F$97=3,H98,IF($L$97=3,N98,IF($F$112=3,H113,IF($L$112=3,N113,IF($F$127=3,H128,IF($L$127=3,N128,IF($F$142=3,H143,IF($L$142=3,N143))))))))))))))))))))</f>
        <v xml:space="preserve">Berki József 1969 </v>
      </c>
      <c r="D38" s="40">
        <f>IF($F$7=3,I8,IF($L$7=3,K8,IF($F$22=3,I23,IF($L$22=3,K23,IF($F$37=3,I38,IF($L$37=3,K38,IF($F$52=3,I53,IF($L$52=3,K53,IF($F$67=3,I68,IF($L$67=3,K68,IF($F$82=3,I83,IF($L$82=3,K83,IF($F$97=3,I98,IF($L$97=3,K98,IF($F$112=3,I113,IF($L$112=3,K113,IF($F$127=3,I128,IF($L$127=3,K128,IF($F$142=3,I143,IF($L$142=3,K143))))))))))))))))))))</f>
        <v>0.5</v>
      </c>
      <c r="F38" s="424"/>
      <c r="G38" s="286" t="s">
        <v>2</v>
      </c>
      <c r="H38" s="287" t="s">
        <v>352</v>
      </c>
      <c r="I38" s="288">
        <v>0</v>
      </c>
      <c r="J38" s="288"/>
      <c r="K38" s="288">
        <v>1</v>
      </c>
      <c r="L38" s="427"/>
      <c r="M38" s="286" t="s">
        <v>2</v>
      </c>
      <c r="N38" s="289" t="s">
        <v>676</v>
      </c>
      <c r="P38" s="246"/>
    </row>
    <row r="39" spans="1:16" ht="13.5" customHeight="1" thickBot="1" x14ac:dyDescent="0.25">
      <c r="A39" s="381"/>
      <c r="B39" s="25" t="s">
        <v>3</v>
      </c>
      <c r="C39" s="40" t="str">
        <f t="shared" ref="C39:C47" si="5">IF($F$7=3,H9,IF($L$7=3,N9,IF($F$22=3,H24,IF($L$22=3,N24,IF($F$37=3,H39,IF($L$37=3,N39,IF($F$52=3,H54,IF($L$52=3,N54,IF($F$67=3,H69,IF($L$67=3,N69,IF($F$82=3,H84,IF($L$82=3,N84,IF($F$97=3,H99,IF($L$97=3,N99,IF($F$112=3,H114,IF($L$112=3,N114,IF($F$127=3,H129,IF($L$127=3,N129,IF($F$142=3,H144,IF($L$142=3,N144))))))))))))))))))))</f>
        <v>Bartha Gábor 1850</v>
      </c>
      <c r="D39" s="40">
        <f>IF($F$7=3,I9,IF($L$7=3,K9,IF($F$22=3,I24,IF($L$22=3,K24,IF($F$37=3,I39,IF($L$37=3,K39,IF($F$52=3,I54,IF($L$52=3,K54,IF($F$67=3,I69,IF($L$67=3,K69,IF($F$82=3,I84,IF($L$82=3,K84,IF($F$97=3,I99,IF($L$97=3,K99,IF($F$112=3,I114,IF($L$112=3,K114,IF($F$127=3,I129,IF($L$127=3,K129,IF($F$142=3,I144,IF($L$142=3,K144))))))))))))))))))))</f>
        <v>1</v>
      </c>
      <c r="F39" s="424"/>
      <c r="G39" s="286" t="s">
        <v>3</v>
      </c>
      <c r="H39" s="287" t="s">
        <v>353</v>
      </c>
      <c r="I39" s="288">
        <v>1</v>
      </c>
      <c r="J39" s="288"/>
      <c r="K39" s="288">
        <v>0</v>
      </c>
      <c r="L39" s="427"/>
      <c r="M39" s="286" t="s">
        <v>3</v>
      </c>
      <c r="N39" s="290" t="s">
        <v>677</v>
      </c>
      <c r="P39" s="246"/>
    </row>
    <row r="40" spans="1:16" ht="13.5" customHeight="1" thickBot="1" x14ac:dyDescent="0.25">
      <c r="A40" s="381"/>
      <c r="B40" s="25" t="s">
        <v>4</v>
      </c>
      <c r="C40" s="40" t="str">
        <f t="shared" si="5"/>
        <v>Gulyás Ferenc 1826</v>
      </c>
      <c r="D40" s="40">
        <f>IF($F$7=3,I10,IF($L$7=3,K10,IF($F$22=3,I25,IF($L$22=3,K25,IF($F$37=3,I40,IF($L$37=3,K40,IF($F$52=3,I55,IF($L$52=3,K55,IF($F$67=3,I70,IF($L$67=3,K70,IF($F$82=3,I85,IF($L$82=3,K85,IF($F$97=3,I100,IF($L$97=3,K100,IF($F$112=3,I115,IF($L$112=3,K115,IF($F$127=3,I130,IF($L$127=3,K130,IF($F$142=3,I145,IF($L$142=3,K145))))))))))))))))))))</f>
        <v>0.5</v>
      </c>
      <c r="F40" s="424"/>
      <c r="G40" s="286" t="s">
        <v>4</v>
      </c>
      <c r="H40" s="287" t="s">
        <v>354</v>
      </c>
      <c r="I40" s="288">
        <v>0</v>
      </c>
      <c r="J40" s="288"/>
      <c r="K40" s="288">
        <v>1</v>
      </c>
      <c r="L40" s="427"/>
      <c r="M40" s="286" t="s">
        <v>4</v>
      </c>
      <c r="N40" s="290" t="s">
        <v>678</v>
      </c>
      <c r="P40" s="246"/>
    </row>
    <row r="41" spans="1:16" ht="13.5" customHeight="1" thickBot="1" x14ac:dyDescent="0.25">
      <c r="A41" s="381"/>
      <c r="B41" s="25" t="s">
        <v>5</v>
      </c>
      <c r="C41" s="40" t="str">
        <f t="shared" si="5"/>
        <v>Gaál Gergő 1721</v>
      </c>
      <c r="D41" s="40">
        <f>IF($F$7=3,I11,IF($L$7=3,K11,IF($F$22=3,I26,IF($L$22=3,K26,IF($F$37=3,I41,IF($L$37=3,K41,IF($F$52=3,I56,IF($L$52=3,K56,IF($F$67=3,I71,IF($L$67=3,K71,IF($F$82=3,I86,IF($L$82=3,K86,IF($F$97=3,I101,IF($L$97=3,K101,IF($F$112=3,I116,IF($L$112=3,K116,IF($F$127=3,I131,IF($L$127=3,K131,IF($F$142=3,I146,IF($L$142=3,K146))))))))))))))))))))</f>
        <v>0.5</v>
      </c>
      <c r="F41" s="424"/>
      <c r="G41" s="286" t="s">
        <v>5</v>
      </c>
      <c r="H41" s="287" t="s">
        <v>429</v>
      </c>
      <c r="I41" s="288">
        <v>0</v>
      </c>
      <c r="J41" s="288"/>
      <c r="K41" s="288">
        <v>1</v>
      </c>
      <c r="L41" s="427"/>
      <c r="M41" s="286" t="s">
        <v>5</v>
      </c>
      <c r="N41" s="290" t="s">
        <v>679</v>
      </c>
      <c r="P41" s="246"/>
    </row>
    <row r="42" spans="1:16" ht="12.75" customHeight="1" thickBot="1" x14ac:dyDescent="0.25">
      <c r="A42" s="381"/>
      <c r="B42" s="25" t="s">
        <v>6</v>
      </c>
      <c r="C42" s="40" t="str">
        <f t="shared" si="5"/>
        <v>Harsányi Gábor 1743</v>
      </c>
      <c r="D42" s="40">
        <f t="shared" ref="D42:D47" si="6">IF($F$7=3,I12,IF($L$7=3,K12,IF($F$22=3,I27,IF($L$22=3,K27,IF($F$37=3,I42,IF($L$37=3,K42,IF($F$52=3,I61,IF($L$52=3,K61,IF($F$67=3,I76,IF($L$67=3,K76,IF($F$82=3,I91,IF($L$82=3,K91,IF($F$97=3,I106,IF($L$97=3,K106,IF($F$112=3,I121,IF($L$112=3,K121,IF($F$127=3,I136,IF($L$127=3,K136,IF($F$142=3,I151,IF($L$142=3,K151))))))))))))))))))))</f>
        <v>1</v>
      </c>
      <c r="F42" s="424"/>
      <c r="G42" s="286" t="s">
        <v>6</v>
      </c>
      <c r="H42" s="287" t="s">
        <v>355</v>
      </c>
      <c r="I42" s="288">
        <v>0</v>
      </c>
      <c r="J42" s="288"/>
      <c r="K42" s="288">
        <v>1</v>
      </c>
      <c r="L42" s="427"/>
      <c r="M42" s="286" t="s">
        <v>6</v>
      </c>
      <c r="N42" s="290" t="s">
        <v>680</v>
      </c>
      <c r="P42" s="246"/>
    </row>
    <row r="43" spans="1:16" ht="12.75" customHeight="1" thickBot="1" x14ac:dyDescent="0.25">
      <c r="A43" s="381"/>
      <c r="B43" s="25" t="s">
        <v>7</v>
      </c>
      <c r="C43" s="40" t="str">
        <f t="shared" si="5"/>
        <v>Tukacs László</v>
      </c>
      <c r="D43" s="40">
        <f t="shared" si="6"/>
        <v>1</v>
      </c>
      <c r="F43" s="424"/>
      <c r="G43" s="286" t="s">
        <v>7</v>
      </c>
      <c r="H43" s="287" t="s">
        <v>356</v>
      </c>
      <c r="I43" s="288">
        <v>1</v>
      </c>
      <c r="J43" s="288"/>
      <c r="K43" s="288">
        <v>0</v>
      </c>
      <c r="L43" s="427"/>
      <c r="M43" s="286" t="s">
        <v>7</v>
      </c>
      <c r="N43" s="290" t="s">
        <v>681</v>
      </c>
      <c r="P43" s="246"/>
    </row>
    <row r="44" spans="1:16" ht="12.75" customHeight="1" thickBot="1" x14ac:dyDescent="0.25">
      <c r="A44" s="381"/>
      <c r="B44" s="25" t="s">
        <v>79</v>
      </c>
      <c r="C44" s="40" t="str">
        <f t="shared" si="5"/>
        <v>Balogh Ferenc</v>
      </c>
      <c r="D44" s="40">
        <f t="shared" si="6"/>
        <v>0</v>
      </c>
      <c r="F44" s="424"/>
      <c r="G44" s="286" t="s">
        <v>79</v>
      </c>
      <c r="H44" s="287" t="s">
        <v>357</v>
      </c>
      <c r="I44" s="288">
        <v>0</v>
      </c>
      <c r="J44" s="288"/>
      <c r="K44" s="288">
        <v>1</v>
      </c>
      <c r="L44" s="427"/>
      <c r="M44" s="286" t="s">
        <v>79</v>
      </c>
      <c r="N44" s="290" t="s">
        <v>682</v>
      </c>
      <c r="P44" s="246"/>
    </row>
    <row r="45" spans="1:16" ht="12.75" customHeight="1" thickBot="1" x14ac:dyDescent="0.25">
      <c r="A45" s="381"/>
      <c r="B45" s="25" t="s">
        <v>80</v>
      </c>
      <c r="C45" s="40" t="str">
        <f t="shared" si="5"/>
        <v>Szabó Bertalan</v>
      </c>
      <c r="D45" s="40">
        <f t="shared" si="6"/>
        <v>0</v>
      </c>
      <c r="F45" s="424"/>
      <c r="G45" s="286" t="s">
        <v>80</v>
      </c>
      <c r="H45" s="287" t="s">
        <v>358</v>
      </c>
      <c r="I45" s="288">
        <v>1</v>
      </c>
      <c r="J45" s="288"/>
      <c r="K45" s="288">
        <v>0</v>
      </c>
      <c r="L45" s="427"/>
      <c r="M45" s="286" t="s">
        <v>80</v>
      </c>
      <c r="N45" s="290" t="s">
        <v>683</v>
      </c>
      <c r="P45" s="246"/>
    </row>
    <row r="46" spans="1:16" ht="13.5" customHeight="1" thickBot="1" x14ac:dyDescent="0.25">
      <c r="A46" s="381"/>
      <c r="B46" s="25" t="s">
        <v>81</v>
      </c>
      <c r="C46" s="40" t="str">
        <f t="shared" si="5"/>
        <v>Arday Viktor</v>
      </c>
      <c r="D46" s="40">
        <f t="shared" si="6"/>
        <v>0.5</v>
      </c>
      <c r="F46" s="424"/>
      <c r="G46" s="286" t="s">
        <v>81</v>
      </c>
      <c r="H46" s="287" t="s">
        <v>359</v>
      </c>
      <c r="I46" s="288">
        <v>0.5</v>
      </c>
      <c r="J46" s="288"/>
      <c r="K46" s="288">
        <v>0.5</v>
      </c>
      <c r="L46" s="427"/>
      <c r="M46" s="286" t="s">
        <v>81</v>
      </c>
      <c r="N46" s="290" t="s">
        <v>327</v>
      </c>
      <c r="P46" s="246"/>
    </row>
    <row r="47" spans="1:16" ht="13.5" customHeight="1" thickBot="1" x14ac:dyDescent="0.25">
      <c r="A47" s="391"/>
      <c r="B47" s="25" t="s">
        <v>82</v>
      </c>
      <c r="C47" s="40" t="str">
        <f t="shared" si="5"/>
        <v>Buda Zoltán</v>
      </c>
      <c r="D47" s="40">
        <f t="shared" si="6"/>
        <v>0</v>
      </c>
      <c r="F47" s="425"/>
      <c r="G47" s="291" t="s">
        <v>82</v>
      </c>
      <c r="H47" s="292" t="s">
        <v>433</v>
      </c>
      <c r="I47" s="293">
        <v>0.5</v>
      </c>
      <c r="J47" s="293"/>
      <c r="K47" s="293">
        <v>0.5</v>
      </c>
      <c r="L47" s="428"/>
      <c r="M47" s="291" t="s">
        <v>82</v>
      </c>
      <c r="N47" s="294" t="s">
        <v>569</v>
      </c>
      <c r="P47" s="246"/>
    </row>
    <row r="48" spans="1:16" ht="27.75" thickTop="1" thickBot="1" x14ac:dyDescent="0.3">
      <c r="C48" s="32"/>
      <c r="D48" s="43">
        <f>IF($F$7=3,I18,IF($L$7=3,K18,IF($F$22=3,I33,IF($L$22=3,K33,IF($F$37=3,I48,IF($L$37=3,K48,IF($F$52=3,I63,IF($L$52=3,K63,IF($F$67=3,I78,IF($L$67=3,K78,IF($F$82=3,I93,IF($L$82=3,K93,IF($F$97=3,I108,IF($L$97=3,K108,IF($F$112=3,I123,IF($L$112=3,K123,IF($F$127=3,I138,IF($L$127=3,K138,IF($F$142=3,I153,IF($L$142=3,K153))))))))))))))))))))</f>
        <v>5</v>
      </c>
      <c r="F48" s="295"/>
      <c r="G48" s="296"/>
      <c r="H48" s="297"/>
      <c r="I48" s="298">
        <f>SUM(I38:I47)</f>
        <v>4</v>
      </c>
      <c r="J48" s="299"/>
      <c r="K48" s="298">
        <f>SUM(K38:K47)</f>
        <v>6</v>
      </c>
      <c r="L48" s="295"/>
      <c r="M48" s="296"/>
      <c r="N48" s="297"/>
    </row>
    <row r="49" spans="1:16" ht="13.5" thickBot="1" x14ac:dyDescent="0.25">
      <c r="C49" s="32"/>
      <c r="H49" s="37"/>
      <c r="I49" s="300"/>
      <c r="J49" s="300"/>
      <c r="K49" s="301"/>
      <c r="N49" s="37"/>
    </row>
    <row r="50" spans="1:16" ht="16.5" thickTop="1" thickBot="1" x14ac:dyDescent="0.25">
      <c r="C50" s="32"/>
      <c r="F50" s="280"/>
      <c r="G50" s="280"/>
      <c r="H50" s="280"/>
      <c r="I50" s="420" t="s">
        <v>8</v>
      </c>
      <c r="J50" s="420"/>
      <c r="K50" s="420"/>
      <c r="L50" s="280"/>
      <c r="M50" s="280"/>
      <c r="N50" s="280"/>
    </row>
    <row r="51" spans="1:16" ht="13.5" customHeight="1" thickTop="1" thickBot="1" x14ac:dyDescent="0.35">
      <c r="A51" s="383" t="s">
        <v>0</v>
      </c>
      <c r="B51" s="409"/>
      <c r="C51" s="26" t="str">
        <f>'Input adatok'!C51</f>
        <v>Dávid SC</v>
      </c>
      <c r="F51" s="421" t="s">
        <v>0</v>
      </c>
      <c r="G51" s="422"/>
      <c r="H51" s="283" t="str">
        <f>IF($F$52=1,C6,IF($F$52=2,C21,IF($F$52=3,C36,IF($F$52=4,C51,IF($F$52=5,C66,IF($F$52=6,C81,IF($F$52=7,C96,IF($F$52=8,C111,IF($F$52=9,C126,IF($F$52=10,C141,IF($F$52=11,C156,IF($F$52=12,C171,IF($F$52=13,C186,IF($F$52=14,C201,IF($F$52=15,C216,IF($F$52=16,C231,IF($F$52=17,C246,IF($F$52=18,C261,IF($F$52=19,C276,IF($F$52=20,C291))))))))))))))))))))</f>
        <v>Balkány SE</v>
      </c>
      <c r="I51" s="419" t="str">
        <f>$I$1</f>
        <v>7. forduló</v>
      </c>
      <c r="J51" s="419"/>
      <c r="K51" s="419"/>
      <c r="L51" s="421" t="s">
        <v>0</v>
      </c>
      <c r="M51" s="422"/>
      <c r="N51" s="283" t="str">
        <f>IF($L$52=1,C6,IF($L$52=2,C21,IF($L$52=3,C36,IF($L$52=4,C51,IF($L$52=5,C66,IF($L$52=6,C81,IF($L$52=7,C96,IF($L$52=8,C111,IF($L$52=9,C126,IF($L$52=10,C141,IF($L$52=11,C156,IF($L$52=12,C171,IF($L$52=13,C186,IF($L$52=14,C201,IF($L$52=15,C216,IF($L$52=16,C231,IF($L$52=17,C246,IF($L$52=18,C261,IF($L$52=19,C276,IF($L$52=20,C291))))))))))))))))))))</f>
        <v>Nyírbátor SE</v>
      </c>
      <c r="P51" s="246"/>
    </row>
    <row r="52" spans="1:16" ht="13.5" customHeight="1" thickBot="1" x14ac:dyDescent="0.25">
      <c r="A52" s="380">
        <v>4</v>
      </c>
      <c r="B52" s="24"/>
      <c r="C52" s="26" t="str">
        <f>'Input adatok'!M52</f>
        <v>Játékos Neve:</v>
      </c>
      <c r="F52" s="423">
        <v>7</v>
      </c>
      <c r="G52" s="284"/>
      <c r="H52" s="285" t="str">
        <f>IF($F$52=1,C7,IF($F$52=2,C22,IF($F$52=3,C37,IF($F$52=4,C52,IF($F$52=5,C67,IF($F$52=6,C82,IF($F$52=7,C97,IF($F$52=8,C112,IF($F$52=9,C127,IF($F$52=10,C142,IF($F$52=11,C157,IF($F$52=12,C172,IF($F$52=13,C187,IF($F$52=14,C202,IF($F$52=15,C217,IF($F$52=16,C232,IF($F$52=17,C247,IF($F$52=18,C262,IF($F$52=19,C277,IF($F$52=20,C292))))))))))))))))))))</f>
        <v>Játékos Neve:</v>
      </c>
      <c r="I52" s="419"/>
      <c r="J52" s="419"/>
      <c r="K52" s="419"/>
      <c r="L52" s="426">
        <v>1</v>
      </c>
      <c r="M52" s="284"/>
      <c r="N52" s="285" t="str">
        <f>IF($L$52=1,C7,IF($L$52=2,C22,IF($L$52=3,C37,IF($L$52=4,C52,IF($L$52=5,C67,IF($L$52=6,C82,IF($L$52=7,C97,IF($L$52=8,C112,IF($L$52=9,C127,IF($L$52=10,C142,IF($L$52=11,C157,IF($L$52=12,C172,IF($L$52=13,C187,IF($L$52=14,C202,IF($L$52=15,C217,IF($L$52=16,C232,IF($L$52=17,C247,IF($L$52=18,C262,IF($L$52=19,C277,IF($L$52=20,C292))))))))))))))))))))</f>
        <v>Játékos Neve:</v>
      </c>
      <c r="P52" s="246"/>
    </row>
    <row r="53" spans="1:16" ht="13.5" customHeight="1" thickBot="1" x14ac:dyDescent="0.25">
      <c r="A53" s="381"/>
      <c r="B53" s="25" t="s">
        <v>2</v>
      </c>
      <c r="C53" s="40" t="str">
        <f>IF($F$7=4,H8,IF($L$7=4,N8,IF($F$22=4,H23,IF($L$22=4,N23,IF($F$37=4,H38,IF($L$37=4,N38,IF($F$52=4,H53,IF($L$52=4,N53,IF($F$67=4,H68,IF($L$67=4,N68,IF($F$82=4,H83,IF($L$82=4,N83,IF($F$97=4,H98,IF($L$97=4,N98,IF($F$112=4,H113,IF($L$112=4,N113,IF($F$127=4,H128,IF($L$127=4,N128,IF($F$142=4,H143,IF($L$142=4,N143))))))))))))))))))))</f>
        <v xml:space="preserve"> Girászin Gergő </v>
      </c>
      <c r="D53" s="40">
        <f>IF($F$7=4,I8,IF($L$7=4,K8,IF($F$22=4,I23,IF($L$22=4,K23,IF($F$37=4,I38,IF($L$37=4,K38,IF($F$52=4,I53,IF($L$52=4,K53,IF($F$67=4,I68,IF($L$67=4,K68,IF($F$82=4,I83,IF($L$82=4,K83,IF($F$97=4,I98,IF($L$97=4,K98,IF($F$112=4,I113,IF($L$112=4,K113,IF($F$127=4,I128,IF($L$127=4,K128,IF($F$142=4,I143,IF($L$142=4,K143))))))))))))))))))))</f>
        <v>0.5</v>
      </c>
      <c r="F53" s="424"/>
      <c r="G53" s="286" t="s">
        <v>2</v>
      </c>
      <c r="H53" s="287" t="s">
        <v>685</v>
      </c>
      <c r="I53" s="288">
        <v>0.5</v>
      </c>
      <c r="J53" s="288"/>
      <c r="K53" s="288">
        <v>0.5</v>
      </c>
      <c r="L53" s="427"/>
      <c r="M53" s="286" t="s">
        <v>2</v>
      </c>
      <c r="N53" s="289" t="s">
        <v>748</v>
      </c>
      <c r="P53" s="246"/>
    </row>
    <row r="54" spans="1:16" ht="12.75" customHeight="1" thickBot="1" x14ac:dyDescent="0.25">
      <c r="A54" s="381"/>
      <c r="B54" s="25" t="s">
        <v>3</v>
      </c>
      <c r="C54" s="40" t="str">
        <f t="shared" ref="C54:C62" si="7">IF($F$7=4,H9,IF($L$7=4,N9,IF($F$22=4,H24,IF($L$22=4,N24,IF($F$37=4,H39,IF($L$37=4,N39,IF($F$52=4,H54,IF($L$52=4,N54,IF($F$67=4,H69,IF($L$67=4,N69,IF($F$82=4,H84,IF($L$82=4,N84,IF($F$97=4,H99,IF($L$97=4,N99,IF($F$112=4,H114,IF($L$112=4,N114,IF($F$127=4,H129,IF($L$127=4,N129,IF($F$142=4,H144,IF($L$142=4,N144))))))))))))))))))))</f>
        <v xml:space="preserve">Szabó Krisztián </v>
      </c>
      <c r="D54" s="40">
        <f t="shared" ref="D54:D62" si="8">IF($F$7=4,I9,IF($L$7=4,K9,IF($F$22=4,I24,IF($L$22=4,K24,IF($F$37=4,I39,IF($L$37=4,K39,IF($F$52=4,I54,IF($L$52=4,K54,IF($F$67=4,I69,IF($L$67=4,K69,IF($F$82=4,I84,IF($L$82=4,K84,IF($F$97=4,I99,IF($L$97=4,K99,IF($F$112=4,I114,IF($L$112=4,K114,IF($F$127=4,I129,IF($L$127=4,K129,IF($F$142=4,I144,IF($L$142=4,K144))))))))))))))))))))</f>
        <v>0.5</v>
      </c>
      <c r="F54" s="424"/>
      <c r="G54" s="286" t="s">
        <v>3</v>
      </c>
      <c r="H54" s="287" t="s">
        <v>684</v>
      </c>
      <c r="I54" s="288">
        <v>1</v>
      </c>
      <c r="J54" s="288"/>
      <c r="K54" s="288">
        <v>0</v>
      </c>
      <c r="L54" s="427"/>
      <c r="M54" s="286" t="s">
        <v>3</v>
      </c>
      <c r="N54" s="290" t="s">
        <v>749</v>
      </c>
      <c r="P54" s="246"/>
    </row>
    <row r="55" spans="1:16" ht="12.75" customHeight="1" thickBot="1" x14ac:dyDescent="0.25">
      <c r="A55" s="381"/>
      <c r="B55" s="25" t="s">
        <v>4</v>
      </c>
      <c r="C55" s="40" t="str">
        <f t="shared" si="7"/>
        <v xml:space="preserve"> Morvai Pál </v>
      </c>
      <c r="D55" s="40">
        <f t="shared" si="8"/>
        <v>0.5</v>
      </c>
      <c r="F55" s="424"/>
      <c r="G55" s="286" t="s">
        <v>4</v>
      </c>
      <c r="H55" s="287" t="s">
        <v>686</v>
      </c>
      <c r="I55" s="288">
        <v>0.5</v>
      </c>
      <c r="J55" s="288"/>
      <c r="K55" s="288">
        <v>0.5</v>
      </c>
      <c r="L55" s="427"/>
      <c r="M55" s="286" t="s">
        <v>4</v>
      </c>
      <c r="N55" s="290" t="s">
        <v>750</v>
      </c>
      <c r="P55" s="246"/>
    </row>
    <row r="56" spans="1:16" ht="12.75" customHeight="1" thickBot="1" x14ac:dyDescent="0.25">
      <c r="A56" s="381"/>
      <c r="B56" s="25" t="s">
        <v>5</v>
      </c>
      <c r="C56" s="40" t="str">
        <f t="shared" si="7"/>
        <v>Gurály László</v>
      </c>
      <c r="D56" s="40">
        <f t="shared" si="8"/>
        <v>0</v>
      </c>
      <c r="F56" s="424"/>
      <c r="G56" s="286" t="s">
        <v>5</v>
      </c>
      <c r="H56" s="287" t="s">
        <v>687</v>
      </c>
      <c r="I56" s="288">
        <v>1</v>
      </c>
      <c r="J56" s="288"/>
      <c r="K56" s="288">
        <v>0</v>
      </c>
      <c r="L56" s="427"/>
      <c r="M56" s="286" t="s">
        <v>5</v>
      </c>
      <c r="N56" s="290" t="s">
        <v>751</v>
      </c>
      <c r="P56" s="246"/>
    </row>
    <row r="57" spans="1:16" ht="13.5" customHeight="1" thickBot="1" x14ac:dyDescent="0.25">
      <c r="A57" s="381"/>
      <c r="B57" s="25" t="s">
        <v>6</v>
      </c>
      <c r="C57" s="40" t="str">
        <f t="shared" si="7"/>
        <v xml:space="preserve">Viszokai István </v>
      </c>
      <c r="D57" s="40">
        <f t="shared" si="8"/>
        <v>0.5</v>
      </c>
      <c r="F57" s="424"/>
      <c r="G57" s="286" t="s">
        <v>6</v>
      </c>
      <c r="H57" s="287" t="s">
        <v>583</v>
      </c>
      <c r="I57" s="288">
        <v>0</v>
      </c>
      <c r="J57" s="288"/>
      <c r="K57" s="288">
        <v>1</v>
      </c>
      <c r="L57" s="427"/>
      <c r="M57" s="286" t="s">
        <v>6</v>
      </c>
      <c r="N57" s="290" t="s">
        <v>752</v>
      </c>
      <c r="P57" s="246"/>
    </row>
    <row r="58" spans="1:16" ht="13.5" customHeight="1" thickBot="1" x14ac:dyDescent="0.25">
      <c r="A58" s="381"/>
      <c r="B58" s="25" t="s">
        <v>7</v>
      </c>
      <c r="C58" s="40" t="str">
        <f t="shared" si="7"/>
        <v xml:space="preserve">Pethő Dávid </v>
      </c>
      <c r="D58" s="40">
        <f t="shared" si="8"/>
        <v>0.5</v>
      </c>
      <c r="F58" s="424"/>
      <c r="G58" s="286" t="s">
        <v>7</v>
      </c>
      <c r="H58" s="287" t="s">
        <v>584</v>
      </c>
      <c r="I58" s="288">
        <v>1</v>
      </c>
      <c r="J58" s="288"/>
      <c r="K58" s="288">
        <v>0</v>
      </c>
      <c r="L58" s="427"/>
      <c r="M58" s="286" t="s">
        <v>7</v>
      </c>
      <c r="N58" s="290" t="s">
        <v>753</v>
      </c>
      <c r="P58" s="246"/>
    </row>
    <row r="59" spans="1:16" ht="13.5" customHeight="1" thickBot="1" x14ac:dyDescent="0.25">
      <c r="A59" s="381"/>
      <c r="B59" s="25" t="s">
        <v>79</v>
      </c>
      <c r="C59" s="40" t="str">
        <f t="shared" si="7"/>
        <v xml:space="preserve"> Fehér Sándor</v>
      </c>
      <c r="D59" s="40">
        <f t="shared" si="8"/>
        <v>1</v>
      </c>
      <c r="F59" s="424"/>
      <c r="G59" s="286" t="s">
        <v>79</v>
      </c>
      <c r="H59" s="287" t="s">
        <v>688</v>
      </c>
      <c r="I59" s="288">
        <v>0</v>
      </c>
      <c r="J59" s="288"/>
      <c r="K59" s="288">
        <v>1</v>
      </c>
      <c r="L59" s="427"/>
      <c r="M59" s="286" t="s">
        <v>79</v>
      </c>
      <c r="N59" s="290" t="s">
        <v>466</v>
      </c>
      <c r="P59" s="246"/>
    </row>
    <row r="60" spans="1:16" ht="13.5" customHeight="1" thickBot="1" x14ac:dyDescent="0.25">
      <c r="A60" s="381"/>
      <c r="B60" s="25" t="s">
        <v>80</v>
      </c>
      <c r="C60" s="40" t="str">
        <f t="shared" si="7"/>
        <v xml:space="preserve">Nagy Kitti </v>
      </c>
      <c r="D60" s="40">
        <f t="shared" si="8"/>
        <v>1</v>
      </c>
      <c r="F60" s="424"/>
      <c r="G60" s="286" t="s">
        <v>80</v>
      </c>
      <c r="H60" s="287" t="s">
        <v>398</v>
      </c>
      <c r="I60" s="288">
        <v>0.5</v>
      </c>
      <c r="J60" s="288"/>
      <c r="K60" s="288">
        <v>0.5</v>
      </c>
      <c r="L60" s="427"/>
      <c r="M60" s="286" t="s">
        <v>80</v>
      </c>
      <c r="N60" s="290" t="s">
        <v>754</v>
      </c>
      <c r="P60" s="246"/>
    </row>
    <row r="61" spans="1:16" ht="13.5" customHeight="1" thickBot="1" x14ac:dyDescent="0.25">
      <c r="A61" s="381"/>
      <c r="B61" s="25" t="s">
        <v>81</v>
      </c>
      <c r="C61" s="40" t="str">
        <f t="shared" si="7"/>
        <v xml:space="preserve"> Oláh Mihály</v>
      </c>
      <c r="D61" s="40">
        <f t="shared" si="8"/>
        <v>0</v>
      </c>
      <c r="F61" s="424"/>
      <c r="G61" s="286" t="s">
        <v>81</v>
      </c>
      <c r="H61" s="287" t="s">
        <v>689</v>
      </c>
      <c r="I61" s="288">
        <v>1</v>
      </c>
      <c r="J61" s="288"/>
      <c r="K61" s="288">
        <v>0</v>
      </c>
      <c r="L61" s="427"/>
      <c r="M61" s="286" t="s">
        <v>81</v>
      </c>
      <c r="N61" s="290" t="s">
        <v>468</v>
      </c>
      <c r="P61" s="246"/>
    </row>
    <row r="62" spans="1:16" ht="13.5" customHeight="1" thickBot="1" x14ac:dyDescent="0.25">
      <c r="A62" s="391"/>
      <c r="B62" s="25" t="s">
        <v>82</v>
      </c>
      <c r="C62" s="40" t="str">
        <f t="shared" si="7"/>
        <v xml:space="preserve">Szabó Pál </v>
      </c>
      <c r="D62" s="40">
        <f t="shared" si="8"/>
        <v>1</v>
      </c>
      <c r="F62" s="425"/>
      <c r="G62" s="291" t="s">
        <v>82</v>
      </c>
      <c r="H62" s="292" t="s">
        <v>690</v>
      </c>
      <c r="I62" s="293">
        <v>1</v>
      </c>
      <c r="J62" s="293"/>
      <c r="K62" s="293">
        <v>0</v>
      </c>
      <c r="L62" s="428"/>
      <c r="M62" s="291" t="s">
        <v>82</v>
      </c>
      <c r="N62" s="294" t="s">
        <v>469</v>
      </c>
      <c r="P62" s="246"/>
    </row>
    <row r="63" spans="1:16" ht="13.5" customHeight="1" thickTop="1" thickBot="1" x14ac:dyDescent="0.3">
      <c r="C63" s="32"/>
      <c r="D63" s="43">
        <f>IF($F$7=4,I18,IF($L$7=4,K18,IF($F$22=4,I33,IF($L$22=4,K33,IF($F$37=4,I48,IF($L$37=4,K48,IF($F$52=4,I63,IF($L$52=4,K63,IF($F$67=4,I78,IF($L$67=4,K78,IF($F$82=4,I93,IF($L$82=4,K93,IF($F$97=4,I108,IF($L$97=4,K108,IF($F$112=4,I123,IF($L$112=4,K123,IF($F$127=4,I138,IF($L$127=4,K138,IF($F$142=4,I153,IF($L$142=4,K153))))))))))))))))))))</f>
        <v>5.5</v>
      </c>
      <c r="F63" s="295"/>
      <c r="G63" s="296"/>
      <c r="H63" s="297"/>
      <c r="I63" s="298">
        <f>SUM(I53:I62)</f>
        <v>6.5</v>
      </c>
      <c r="J63" s="299"/>
      <c r="K63" s="298">
        <f>SUM(K53:K62)</f>
        <v>3.5</v>
      </c>
      <c r="L63" s="295"/>
      <c r="M63" s="296"/>
      <c r="N63" s="297"/>
      <c r="P63" s="246"/>
    </row>
    <row r="64" spans="1:16" ht="13.5" customHeight="1" thickBot="1" x14ac:dyDescent="0.25">
      <c r="C64" s="32"/>
      <c r="H64" s="37"/>
      <c r="I64" s="300"/>
      <c r="J64" s="300"/>
      <c r="K64" s="301"/>
      <c r="N64" s="37"/>
    </row>
    <row r="65" spans="1:16" ht="16.5" thickTop="1" thickBot="1" x14ac:dyDescent="0.25">
      <c r="C65" s="32"/>
      <c r="F65" s="280"/>
      <c r="G65" s="280"/>
      <c r="H65" s="280"/>
      <c r="I65" s="420" t="s">
        <v>8</v>
      </c>
      <c r="J65" s="420"/>
      <c r="K65" s="420"/>
      <c r="L65" s="280"/>
      <c r="M65" s="280"/>
      <c r="N65" s="280"/>
      <c r="P65" s="246"/>
    </row>
    <row r="66" spans="1:16" ht="20.25" thickTop="1" thickBot="1" x14ac:dyDescent="0.35">
      <c r="A66" s="383" t="s">
        <v>0</v>
      </c>
      <c r="B66" s="384"/>
      <c r="C66" s="23" t="str">
        <f>'Input adatok'!C67</f>
        <v>Fetivíz SE</v>
      </c>
      <c r="F66" s="421" t="s">
        <v>0</v>
      </c>
      <c r="G66" s="422"/>
      <c r="H66" s="283" t="str">
        <f>IF($F$67=1,C6,IF($F$67=2,C21,IF($F$67=3,C36,IF($F$67=4,C51,IF($F$67=5,C66,IF($F$67=6,C81,IF($F$67=7,C96,IF($F$67=8,C111,IF($F$67=9,C126,IF($F$67=10,C141,IF($F$67=11,C156,IF($F$67=12,C171,IF($F$67=13,C186,IF($F$67=14,C201,IF($F$67=15,C216,IF($F$67=16,C231,IF($F$67=17,C246,IF($F$67=18,C261,IF($F$67=19,C276,IF($F$67=20,C291))))))))))))))))))))</f>
        <v>II. Rákóczi SE Vaja</v>
      </c>
      <c r="I66" s="419" t="str">
        <f>$I$1</f>
        <v>7. forduló</v>
      </c>
      <c r="J66" s="419"/>
      <c r="K66" s="419"/>
      <c r="L66" s="421" t="s">
        <v>0</v>
      </c>
      <c r="M66" s="422"/>
      <c r="N66" s="283" t="str">
        <f>IF($L$67=1,C6,IF($L$67=2,C21,IF($L$67=3,C36,IF($L$67=4,C51,IF($L$67=5,C66,IF($L$67=6,C81,IF($L$67=7,72,IF($L$67=8,$C111,IF($L$67=9,C126,IF($L$67=10,C141,IF($L$67=11,C156,IF($L$67=12,C171,IF($L$67=13,C186,IF($L$67=14,C201,IF($L$67=15,C216,IF($L$67=16,C231,IF($L$67=17,C246,IF($L$67=18,C261,IF($L$67=19,C276,IF($L$67=20,C291))))))))))))))))))))</f>
        <v>Nyh. Sakkiskola SE</v>
      </c>
      <c r="P66" s="246"/>
    </row>
    <row r="67" spans="1:16" ht="12.75" customHeight="1" thickBot="1" x14ac:dyDescent="0.25">
      <c r="A67" s="380">
        <v>5</v>
      </c>
      <c r="B67" s="1"/>
      <c r="C67" s="26" t="str">
        <f>'Input adatok'!M68</f>
        <v>Játékos Neve:</v>
      </c>
      <c r="F67" s="423">
        <v>8</v>
      </c>
      <c r="G67" s="284"/>
      <c r="H67" s="285" t="str">
        <f>IF($F$67=1,C7,IF($F$67=2,C22,IF($F$67=3,C37,IF($F$67=4,C52,IF($F$67=5,C67,IF($F$67=6,C82,IF($F$67=7,C97,IF($F$67=8,C112,IF($F$67=9,C127,IF($F$67=10,C142,IF($F$67=11,C157,IF($F$67=12,C172,IF($F$67=13,C187,IF($F$67=14,C202,IF($F$67=15,C217,IF($F$67=16,C232,IF($F$67=17,C247,IF($F$67=18,C262,IF($F$67=19,C277,IF($F$67=20,C292))))))))))))))))))))</f>
        <v>Játékos Neve:</v>
      </c>
      <c r="I67" s="419"/>
      <c r="J67" s="419"/>
      <c r="K67" s="419"/>
      <c r="L67" s="426">
        <v>9</v>
      </c>
      <c r="M67" s="284"/>
      <c r="N67" s="285" t="str">
        <f>IF($L$67=1,C7,IF($L$67=2,C22,IF($L$67=3,C37,IF($L$67=4,C52,IF($L$67=5,C67,IF($L$67=6,C82,IF($L$67=7,72,IF($L$67=8,$C112,IF($L$67=9,C127,IF($L$67=10,C142,IF($L$67=11,C157,IF($L$67=12,C172,IF($L$67=13,C187,IF($L$67=14,C202,IF($L$67=15,C217,IF($L$67=16,C232,IF($L$67=17,C247,IF($L$67=18,C262,IF($L$67=19,C277,IF($L$67=20,C292))))))))))))))))))))</f>
        <v>Játékos Neve:</v>
      </c>
      <c r="P67" s="246"/>
    </row>
    <row r="68" spans="1:16" ht="13.5" customHeight="1" thickBot="1" x14ac:dyDescent="0.25">
      <c r="A68" s="381"/>
      <c r="B68" s="25" t="s">
        <v>2</v>
      </c>
      <c r="C68" s="40" t="str">
        <f>IF($F$7=5,H8,IF($L$7=5,N8,IF($F$22=5,H23,IF($L$22=5,N23,IF($F$37=5,H38,IF($L$37=5,N38,IF($F$52=5,H53,IF($L$52=5,N53,IF($F$67=5,H68,IF($L$67=5,N68,IF($F$82=5,H83,IF($L$82=5,N83,IF($F$97=5,H98,IF($L$97=5,N98,IF($F$112=5,H113,IF($L$112=5,N113,IF($F$127=5,H128,IF($L$127=5,N128,IF($F$142=5,H143,IF($L$142=5,N143))))))))))))))))))))</f>
        <v>Szulics Imre 1834</v>
      </c>
      <c r="D68" s="40">
        <f>IF($F$7=5,I8,IF($L$7=5,K8,IF($F$22=5,I23,IF($L$22=5,K23,IF($F$37=5,I38,IF($L$37=5,K38,IF($F$52=5,I53,IF($L$52=5,K53,IF($F$67=5,I68,IF($L$67=5,K68,IF($F$82=5,I83,IF($L$82=5,K83,IF($F$97=5,I98,IF($L$97=5,K98,IF($F$112=5,I113,IF($L$112=5,K113,IF($F$127=5,I128,IF($L$127=5,K128,IF($F$142=5,I143,IF($L$142=5,K143))))))))))))))))))))</f>
        <v>0.5</v>
      </c>
      <c r="F68" s="424"/>
      <c r="G68" s="286" t="s">
        <v>2</v>
      </c>
      <c r="H68" s="287" t="s">
        <v>718</v>
      </c>
      <c r="I68" s="288">
        <v>0</v>
      </c>
      <c r="J68" s="288" t="s">
        <v>717</v>
      </c>
      <c r="K68" s="288">
        <v>1</v>
      </c>
      <c r="L68" s="427"/>
      <c r="M68" s="286" t="s">
        <v>2</v>
      </c>
      <c r="N68" s="289" t="s">
        <v>313</v>
      </c>
      <c r="P68" s="246"/>
    </row>
    <row r="69" spans="1:16" ht="18.75" customHeight="1" thickBot="1" x14ac:dyDescent="0.25">
      <c r="A69" s="381"/>
      <c r="B69" s="25" t="s">
        <v>3</v>
      </c>
      <c r="C69" s="40" t="str">
        <f t="shared" ref="C69:C77" si="9">IF($F$7=5,H9,IF($L$7=5,N9,IF($F$22=5,H24,IF($L$22=5,N24,IF($F$37=5,H39,IF($L$37=5,N39,IF($F$52=5,H54,IF($L$52=5,N54,IF($F$67=5,H69,IF($L$67=5,N69,IF($F$82=5,H84,IF($L$82=5,N84,IF($F$97=5,H99,IF($L$97=5,N99,IF($F$112=5,H114,IF($L$112=5,N114,IF($F$127=5,H129,IF($L$127=5,N129,IF($F$142=5,H144,IF($L$142=5,N144))))))))))))))))))))</f>
        <v>Szilágyi Sándor1902</v>
      </c>
      <c r="D69" s="40">
        <f t="shared" ref="D69:D77" si="10">IF($F$7=5,I9,IF($L$7=5,K9,IF($F$22=5,I24,IF($L$22=5,K24,IF($F$37=5,I39,IF($L$37=5,K39,IF($F$52=5,I54,IF($L$52=5,K54,IF($F$67=5,I69,IF($L$67=5,K69,IF($F$82=5,I84,IF($L$82=5,K84,IF($F$97=5,I99,IF($L$97=5,K99,IF($F$112=5,I114,IF($L$112=5,K114,IF($F$127=5,I129,IF($L$127=5,K129,IF($F$142=5,I144,IF($L$142=5,K144))))))))))))))))))))</f>
        <v>0</v>
      </c>
      <c r="F69" s="424"/>
      <c r="G69" s="286" t="s">
        <v>3</v>
      </c>
      <c r="H69" s="287" t="s">
        <v>529</v>
      </c>
      <c r="I69" s="288">
        <v>0.5</v>
      </c>
      <c r="J69" s="288"/>
      <c r="K69" s="288">
        <v>0.5</v>
      </c>
      <c r="L69" s="427"/>
      <c r="M69" s="286" t="s">
        <v>3</v>
      </c>
      <c r="N69" s="290" t="s">
        <v>314</v>
      </c>
      <c r="P69" s="246"/>
    </row>
    <row r="70" spans="1:16" ht="13.5" customHeight="1" thickBot="1" x14ac:dyDescent="0.25">
      <c r="A70" s="381"/>
      <c r="B70" s="25" t="s">
        <v>4</v>
      </c>
      <c r="C70" s="40" t="str">
        <f t="shared" si="9"/>
        <v>Zsíros Sándor 1852</v>
      </c>
      <c r="D70" s="40">
        <f t="shared" si="10"/>
        <v>0.5</v>
      </c>
      <c r="F70" s="424"/>
      <c r="G70" s="286" t="s">
        <v>4</v>
      </c>
      <c r="H70" s="287" t="s">
        <v>530</v>
      </c>
      <c r="I70" s="288">
        <v>0</v>
      </c>
      <c r="J70" s="288"/>
      <c r="K70" s="288">
        <v>1</v>
      </c>
      <c r="L70" s="427"/>
      <c r="M70" s="286" t="s">
        <v>4</v>
      </c>
      <c r="N70" s="290" t="s">
        <v>720</v>
      </c>
      <c r="P70" s="246"/>
    </row>
    <row r="71" spans="1:16" ht="13.5" customHeight="1" thickBot="1" x14ac:dyDescent="0.25">
      <c r="A71" s="381"/>
      <c r="B71" s="25" t="s">
        <v>5</v>
      </c>
      <c r="C71" s="40" t="str">
        <f t="shared" si="9"/>
        <v>Molnár Mihály 1822</v>
      </c>
      <c r="D71" s="40">
        <f t="shared" si="10"/>
        <v>0.5</v>
      </c>
      <c r="F71" s="424"/>
      <c r="G71" s="286" t="s">
        <v>5</v>
      </c>
      <c r="H71" s="287" t="s">
        <v>719</v>
      </c>
      <c r="I71" s="288">
        <v>0</v>
      </c>
      <c r="J71" s="288"/>
      <c r="K71" s="288">
        <v>1</v>
      </c>
      <c r="L71" s="427"/>
      <c r="M71" s="286" t="s">
        <v>5</v>
      </c>
      <c r="N71" s="290" t="s">
        <v>542</v>
      </c>
      <c r="P71" s="246"/>
    </row>
    <row r="72" spans="1:16" ht="13.5" customHeight="1" thickBot="1" x14ac:dyDescent="0.25">
      <c r="A72" s="381"/>
      <c r="B72" s="25" t="s">
        <v>6</v>
      </c>
      <c r="C72" s="40" t="str">
        <f t="shared" si="9"/>
        <v>Hargitai Attila 1783</v>
      </c>
      <c r="D72" s="40">
        <f t="shared" si="10"/>
        <v>0</v>
      </c>
      <c r="F72" s="424"/>
      <c r="G72" s="286" t="s">
        <v>6</v>
      </c>
      <c r="H72" s="287" t="s">
        <v>532</v>
      </c>
      <c r="I72" s="288">
        <v>0</v>
      </c>
      <c r="J72" s="288"/>
      <c r="K72" s="288">
        <v>1</v>
      </c>
      <c r="L72" s="427"/>
      <c r="M72" s="286" t="s">
        <v>6</v>
      </c>
      <c r="N72" s="290" t="s">
        <v>317</v>
      </c>
      <c r="P72" s="246"/>
    </row>
    <row r="73" spans="1:16" ht="13.5" customHeight="1" thickBot="1" x14ac:dyDescent="0.25">
      <c r="A73" s="381"/>
      <c r="B73" s="25" t="s">
        <v>7</v>
      </c>
      <c r="C73" s="40" t="str">
        <f t="shared" si="9"/>
        <v>Horváth László 1810</v>
      </c>
      <c r="D73" s="40">
        <f t="shared" si="10"/>
        <v>0</v>
      </c>
      <c r="F73" s="424"/>
      <c r="G73" s="286" t="s">
        <v>7</v>
      </c>
      <c r="H73" s="287" t="s">
        <v>451</v>
      </c>
      <c r="I73" s="288">
        <v>0.5</v>
      </c>
      <c r="J73" s="288"/>
      <c r="K73" s="288">
        <v>0.5</v>
      </c>
      <c r="L73" s="427"/>
      <c r="M73" s="286" t="s">
        <v>7</v>
      </c>
      <c r="N73" s="290" t="s">
        <v>318</v>
      </c>
      <c r="P73" s="246"/>
    </row>
    <row r="74" spans="1:16" ht="13.5" customHeight="1" thickBot="1" x14ac:dyDescent="0.25">
      <c r="A74" s="381"/>
      <c r="B74" s="25" t="s">
        <v>79</v>
      </c>
      <c r="C74" s="40" t="str">
        <f t="shared" si="9"/>
        <v>Szabó István 1736</v>
      </c>
      <c r="D74" s="40">
        <f t="shared" si="10"/>
        <v>1</v>
      </c>
      <c r="F74" s="424"/>
      <c r="G74" s="286" t="s">
        <v>79</v>
      </c>
      <c r="H74" s="287" t="s">
        <v>378</v>
      </c>
      <c r="I74" s="288">
        <v>1</v>
      </c>
      <c r="J74" s="288" t="s">
        <v>597</v>
      </c>
      <c r="K74" s="288">
        <v>0</v>
      </c>
      <c r="L74" s="427"/>
      <c r="M74" s="286" t="s">
        <v>79</v>
      </c>
      <c r="N74" s="290" t="s">
        <v>617</v>
      </c>
      <c r="P74" s="246"/>
    </row>
    <row r="75" spans="1:16" ht="13.5" customHeight="1" thickBot="1" x14ac:dyDescent="0.25">
      <c r="A75" s="381"/>
      <c r="B75" s="25" t="s">
        <v>80</v>
      </c>
      <c r="C75" s="40" t="str">
        <f t="shared" si="9"/>
        <v>Scheppel László 1736</v>
      </c>
      <c r="D75" s="40">
        <f t="shared" si="10"/>
        <v>1</v>
      </c>
      <c r="F75" s="424"/>
      <c r="G75" s="286" t="s">
        <v>80</v>
      </c>
      <c r="H75" s="287" t="s">
        <v>379</v>
      </c>
      <c r="I75" s="288">
        <v>0</v>
      </c>
      <c r="J75" s="288"/>
      <c r="K75" s="288">
        <v>1</v>
      </c>
      <c r="L75" s="427"/>
      <c r="M75" s="286" t="s">
        <v>80</v>
      </c>
      <c r="N75" s="290" t="s">
        <v>481</v>
      </c>
      <c r="P75" s="246"/>
    </row>
    <row r="76" spans="1:16" ht="13.5" customHeight="1" thickBot="1" x14ac:dyDescent="0.25">
      <c r="A76" s="381"/>
      <c r="B76" s="25" t="s">
        <v>81</v>
      </c>
      <c r="C76" s="40" t="str">
        <f t="shared" si="9"/>
        <v>Vaskó Dániel</v>
      </c>
      <c r="D76" s="40">
        <f t="shared" si="10"/>
        <v>0.5</v>
      </c>
      <c r="F76" s="424"/>
      <c r="G76" s="286" t="s">
        <v>81</v>
      </c>
      <c r="H76" s="287" t="s">
        <v>593</v>
      </c>
      <c r="I76" s="288">
        <v>0</v>
      </c>
      <c r="J76" s="288"/>
      <c r="K76" s="288">
        <v>1</v>
      </c>
      <c r="L76" s="427"/>
      <c r="M76" s="286" t="s">
        <v>81</v>
      </c>
      <c r="N76" s="290" t="s">
        <v>319</v>
      </c>
      <c r="P76" s="246"/>
    </row>
    <row r="77" spans="1:16" ht="13.5" customHeight="1" thickBot="1" x14ac:dyDescent="0.25">
      <c r="A77" s="391"/>
      <c r="B77" s="25" t="s">
        <v>82</v>
      </c>
      <c r="C77" s="40" t="str">
        <f t="shared" si="9"/>
        <v>Ignácz József</v>
      </c>
      <c r="D77" s="40">
        <f t="shared" si="10"/>
        <v>1</v>
      </c>
      <c r="F77" s="425"/>
      <c r="G77" s="291" t="s">
        <v>82</v>
      </c>
      <c r="H77" s="292" t="s">
        <v>655</v>
      </c>
      <c r="I77" s="293">
        <v>0</v>
      </c>
      <c r="J77" s="293"/>
      <c r="K77" s="293">
        <v>1</v>
      </c>
      <c r="L77" s="428"/>
      <c r="M77" s="291" t="s">
        <v>82</v>
      </c>
      <c r="N77" s="294" t="s">
        <v>321</v>
      </c>
      <c r="P77" s="246"/>
    </row>
    <row r="78" spans="1:16" ht="13.5" customHeight="1" thickTop="1" thickBot="1" x14ac:dyDescent="0.35">
      <c r="C78" s="32"/>
      <c r="D78" s="41">
        <f>IF($F$7=5,I18,IF($L$7=5,K18,IF($F$22=5,I33,IF($L$22=5,K33,IF($F$37=5,I48,IF($L$37=5,K48,IF($F$52=5,I63,IF($L$52=5,K63,IF($F$67=5,I78,IF($L$67=5,K78,IF($F$82=5,I93,IF($L$82=5,K93,IF($F$97=5,I108,IF($L$97=5,K108,IF($F$112=5,I123,IF($L$112=5,K123,IF($F$127=5,I138,IF($L$127=5,K138,IF($F$142=5,I153,IF($L$142=5,K153))))))))))))))))))))</f>
        <v>5</v>
      </c>
      <c r="F78" s="295"/>
      <c r="G78" s="296"/>
      <c r="H78" s="297"/>
      <c r="I78" s="298">
        <f>SUM(I68:I77)</f>
        <v>2</v>
      </c>
      <c r="J78" s="299"/>
      <c r="K78" s="298">
        <f>SUM(K68:K77)</f>
        <v>8</v>
      </c>
      <c r="L78" s="295"/>
      <c r="M78" s="296"/>
      <c r="N78" s="297"/>
      <c r="P78" s="246"/>
    </row>
    <row r="79" spans="1:16" ht="13.5" customHeight="1" x14ac:dyDescent="0.2">
      <c r="C79" s="32"/>
      <c r="H79" s="37"/>
      <c r="I79" s="300"/>
      <c r="J79" s="300"/>
      <c r="K79" s="301"/>
      <c r="N79" s="37"/>
      <c r="P79" s="246"/>
    </row>
    <row r="80" spans="1:16" ht="16.5" hidden="1" thickTop="1" thickBot="1" x14ac:dyDescent="0.25">
      <c r="C80" s="32"/>
      <c r="F80" s="280"/>
      <c r="G80" s="280"/>
      <c r="H80" s="280"/>
      <c r="I80" s="420" t="s">
        <v>8</v>
      </c>
      <c r="J80" s="420"/>
      <c r="K80" s="420"/>
      <c r="L80" s="280"/>
      <c r="M80" s="280"/>
      <c r="N80" s="280"/>
      <c r="P80" s="246"/>
    </row>
    <row r="81" spans="1:16" ht="20.25" hidden="1" thickTop="1" thickBot="1" x14ac:dyDescent="0.35">
      <c r="A81" s="383" t="s">
        <v>0</v>
      </c>
      <c r="B81" s="384"/>
      <c r="C81" s="26" t="str">
        <f>'Input adatok'!C83</f>
        <v>Piremon SE</v>
      </c>
      <c r="F81" s="421" t="s">
        <v>0</v>
      </c>
      <c r="G81" s="422"/>
      <c r="H81" s="283" t="b">
        <f>IF($F$82=1,C6,IF($F$82=2,C21,IF($F$82=3,C36,IF($F$82=4,C51,IF($F$82=5,C66,IF($F$82=6,C81,IF($F$82=7,C96,IF($F$82=8,C111,IF($F$82=9,C126,IF($F$82=10,C141,IF($F$82=11,C156,IF($F$82=12,C171,IF($F$82=13,C186,IF($F$82=14,C201,IF($F$82=15,C216,IF($F$82=16,C231,IF($F$82=17,C246,IF($F$82=18,C261,IF($F$82=19,C276,IF($F$82=20,C291))))))))))))))))))))</f>
        <v>0</v>
      </c>
      <c r="I81" s="419" t="str">
        <f>$I$1</f>
        <v>7. forduló</v>
      </c>
      <c r="J81" s="419"/>
      <c r="K81" s="419"/>
      <c r="L81" s="421" t="s">
        <v>0</v>
      </c>
      <c r="M81" s="422"/>
      <c r="N81" s="283" t="b">
        <f>IF($L$82=1,C6,IF($L$82=2,C21,IF($L$82=3,C36,IF($L$82=4,C51,IF($L$82=5,C66,IF($L$82=6,C81,IF($L$82=7,C96,IF($L$82=8,C111,IF($L$82=9,C126,IF($L$82=10,C141,IF($L$82=11,C156,IF($L$82=12,C171,IF($L$82=13,C186,IF($L$82=14,C201,IF($L$82=15,C216,IF($L$82=16,C231,IF($L$82=17,C246,IF($L$82=18,C261,IF($L$82=19,C276,IF($L$82=20,C291))))))))))))))))))))</f>
        <v>0</v>
      </c>
      <c r="P81" s="246"/>
    </row>
    <row r="82" spans="1:16" ht="13.5" hidden="1" customHeight="1" thickBot="1" x14ac:dyDescent="0.25">
      <c r="A82" s="380">
        <v>6</v>
      </c>
      <c r="B82" s="24"/>
      <c r="C82" s="26" t="str">
        <f>'Input adatok'!M84</f>
        <v>Játékos Neve:</v>
      </c>
      <c r="F82" s="423"/>
      <c r="G82" s="284"/>
      <c r="H82" s="285" t="b">
        <f>IF($F$82=1,C7,IF($F$82=2,C22,IF($F$82=3,C37,IF($F$82=4,C52,IF($F$82=5,C67,IF($F$82=6,C82,IF($F$82=7,C97,IF($F$82=8,C112,IF($F$82=9,C127,IF($F$82=10,C142,IF($F$82=11,C157,IF($F$82=12,C172,IF($F$82=13,C187,IF($F$82=14,C202,IF($F$82=15,C217,IF($F$82=16,C232,IF($F$82=17,C247,IF($F$82=18,C262,IF($F$82=19,C277,IF($F$82=20,C292))))))))))))))))))))</f>
        <v>0</v>
      </c>
      <c r="I82" s="419"/>
      <c r="J82" s="419"/>
      <c r="K82" s="419"/>
      <c r="L82" s="426"/>
      <c r="M82" s="284"/>
      <c r="N82" s="285" t="b">
        <f>IF($L$82=1,C7,IF($L$82=2,C22,IF($L$82=3,C37,IF($L$82=4,C52,IF($L$82=5,C67,IF($L$82=6,C82,IF($L$82=7,C97,IF($L$82=8,C112,IF($L$82=9,C127,IF($L$82=10,C142,IF($L$82=11,C157,IF($L$82=12,C172,IF($L$82=13,C187,IF($L$82=14,C202,IF($L$82=15,C217,IF($L$82=16,C232,IF($L$82=17,C247,IF($L$82=18,C262,IF($L$82=19,C277,IF($L$82=20,C292))))))))))))))))))))</f>
        <v>0</v>
      </c>
      <c r="P82" s="246"/>
    </row>
    <row r="83" spans="1:16" ht="13.5" hidden="1" customHeight="1" thickBot="1" x14ac:dyDescent="0.25">
      <c r="A83" s="381"/>
      <c r="B83" s="25" t="s">
        <v>2</v>
      </c>
      <c r="C83" s="40" t="str">
        <f>IF($F$7=6,H8,IF($L$7=6,N8,IF($F$22=6,H23,IF($L$22=6,N23,IF($F$37=6,H38,IF($L$37=6,N38,IF($F$52=6,H53,IF($L$52=6,N53,IF($F$67=6,H68,IF($L$67=6,N68,IF($F$82=6,H83,IF($L$82=6,N83,IF($F$97=6,H98,IF($L$97=6,N98,IF($F$112=6,H113,IF($L$112=6,N113,IF($F$127=6,H128,IF($L$127=6,N128,IF($F$142=6,H143,IF($L$142=6,N143))))))))))))))))))))</f>
        <v>Trembácz László</v>
      </c>
      <c r="D83" s="40">
        <f>IF($F$7=6,I8,IF($L$7=6,K8,IF($F$22=6,I23,IF($L$22=6,K23,IF($F$37=6,I38,IF($L$37=6,K38,IF($F$52=6,I53,IF($L$52=6,K53,IF($F$67=6,I68,IF($L$67=6,K68,IF($F$82=6,I83,IF($L$82=6,K83,IF($F$97=6,I98,IF($L$97=6,K98,IF($F$112=6,I113,IF($L$112=6,K113,IF($F$127=6,I128,IF($L$127=6,K128,IF($F$142=6,I143,IF($L$142=6,K143))))))))))))))))))))</f>
        <v>0</v>
      </c>
      <c r="F83" s="424"/>
      <c r="G83" s="286" t="s">
        <v>2</v>
      </c>
      <c r="H83" s="287"/>
      <c r="I83" s="288"/>
      <c r="J83" s="288"/>
      <c r="K83" s="288"/>
      <c r="L83" s="427"/>
      <c r="M83" s="286" t="s">
        <v>2</v>
      </c>
      <c r="N83" s="289"/>
      <c r="P83" s="246"/>
    </row>
    <row r="84" spans="1:16" ht="13.5" hidden="1" customHeight="1" thickBot="1" x14ac:dyDescent="0.25">
      <c r="A84" s="381"/>
      <c r="B84" s="25" t="s">
        <v>3</v>
      </c>
      <c r="C84" s="40" t="str">
        <f t="shared" ref="C84:C92" si="11">IF($F$7=6,H9,IF($L$7=6,N9,IF($F$22=6,H24,IF($L$22=6,N24,IF($F$37=6,H39,IF($L$37=6,N39,IF($F$52=6,H54,IF($L$52=6,N54,IF($F$67=6,H69,IF($L$67=6,N69,IF($F$82=6,H84,IF($L$82=6,N84,IF($F$97=6,H99,IF($L$97=6,N99,IF($F$112=6,H114,IF($L$112=6,N114,IF($F$127=6,H129,IF($L$127=6,N129,IF($F$142=6,H144,IF($L$142=6,N144))))))))))))))))))))</f>
        <v>Barnóth Róbert</v>
      </c>
      <c r="D84" s="40">
        <f t="shared" ref="D84:D92" si="12">IF($F$7=6,I9,IF($L$7=6,K9,IF($F$22=6,I24,IF($L$22=6,K24,IF($F$37=6,I39,IF($L$37=6,K39,IF($F$52=6,I54,IF($L$52=6,K54,IF($F$67=6,I69,IF($L$67=6,K69,IF($F$82=6,I84,IF($L$82=6,K84,IF($F$97=6,I99,IF($L$97=6,K99,IF($F$112=6,I114,IF($L$112=6,K114,IF($F$127=6,I129,IF($L$127=6,K129,IF($F$142=6,I144,IF($L$142=6,K144))))))))))))))))))))</f>
        <v>1</v>
      </c>
      <c r="F84" s="424"/>
      <c r="G84" s="286" t="s">
        <v>3</v>
      </c>
      <c r="H84" s="287"/>
      <c r="I84" s="288"/>
      <c r="J84" s="288"/>
      <c r="K84" s="288"/>
      <c r="L84" s="427"/>
      <c r="M84" s="286" t="s">
        <v>3</v>
      </c>
      <c r="N84" s="290"/>
      <c r="P84" s="246"/>
    </row>
    <row r="85" spans="1:16" ht="13.5" hidden="1" customHeight="1" thickBot="1" x14ac:dyDescent="0.25">
      <c r="A85" s="381"/>
      <c r="B85" s="25" t="s">
        <v>4</v>
      </c>
      <c r="C85" s="40" t="str">
        <f t="shared" si="11"/>
        <v>Palicz László</v>
      </c>
      <c r="D85" s="40">
        <f t="shared" si="12"/>
        <v>0</v>
      </c>
      <c r="F85" s="424"/>
      <c r="G85" s="286" t="s">
        <v>4</v>
      </c>
      <c r="H85" s="287"/>
      <c r="I85" s="288"/>
      <c r="J85" s="288"/>
      <c r="K85" s="288"/>
      <c r="L85" s="427"/>
      <c r="M85" s="286" t="s">
        <v>4</v>
      </c>
      <c r="N85" s="290"/>
      <c r="P85" s="246"/>
    </row>
    <row r="86" spans="1:16" ht="13.5" hidden="1" customHeight="1" thickBot="1" x14ac:dyDescent="0.25">
      <c r="A86" s="381"/>
      <c r="B86" s="25" t="s">
        <v>5</v>
      </c>
      <c r="C86" s="40" t="str">
        <f t="shared" si="11"/>
        <v>Fülöp Norbert</v>
      </c>
      <c r="D86" s="40">
        <f t="shared" si="12"/>
        <v>0</v>
      </c>
      <c r="F86" s="424"/>
      <c r="G86" s="286" t="s">
        <v>5</v>
      </c>
      <c r="H86" s="287"/>
      <c r="I86" s="288"/>
      <c r="J86" s="288"/>
      <c r="K86" s="288"/>
      <c r="L86" s="427"/>
      <c r="M86" s="286" t="s">
        <v>5</v>
      </c>
      <c r="N86" s="290"/>
      <c r="P86" s="246"/>
    </row>
    <row r="87" spans="1:16" ht="13.5" hidden="1" customHeight="1" thickBot="1" x14ac:dyDescent="0.25">
      <c r="A87" s="381"/>
      <c r="B87" s="25" t="s">
        <v>6</v>
      </c>
      <c r="C87" s="40" t="str">
        <f t="shared" si="11"/>
        <v>Tordai Ákos</v>
      </c>
      <c r="D87" s="40">
        <f t="shared" si="12"/>
        <v>0</v>
      </c>
      <c r="F87" s="424"/>
      <c r="G87" s="286" t="s">
        <v>6</v>
      </c>
      <c r="H87" s="287"/>
      <c r="I87" s="288"/>
      <c r="J87" s="288"/>
      <c r="K87" s="288"/>
      <c r="L87" s="427"/>
      <c r="M87" s="286" t="s">
        <v>6</v>
      </c>
      <c r="N87" s="290"/>
      <c r="P87" s="246"/>
    </row>
    <row r="88" spans="1:16" ht="13.5" hidden="1" customHeight="1" thickBot="1" x14ac:dyDescent="0.25">
      <c r="A88" s="381"/>
      <c r="B88" s="25" t="s">
        <v>7</v>
      </c>
      <c r="C88" s="40" t="str">
        <f t="shared" si="11"/>
        <v>Rádai Zoltán Máté</v>
      </c>
      <c r="D88" s="40">
        <f t="shared" si="12"/>
        <v>1</v>
      </c>
      <c r="F88" s="424"/>
      <c r="G88" s="286" t="s">
        <v>7</v>
      </c>
      <c r="H88" s="287"/>
      <c r="I88" s="288"/>
      <c r="J88" s="288"/>
      <c r="K88" s="288"/>
      <c r="L88" s="427"/>
      <c r="M88" s="286" t="s">
        <v>7</v>
      </c>
      <c r="N88" s="290"/>
      <c r="P88" s="246"/>
    </row>
    <row r="89" spans="1:16" ht="13.5" hidden="1" customHeight="1" thickBot="1" x14ac:dyDescent="0.25">
      <c r="A89" s="381"/>
      <c r="B89" s="25" t="s">
        <v>79</v>
      </c>
      <c r="C89" s="40" t="str">
        <f t="shared" si="11"/>
        <v>Tumó Bence</v>
      </c>
      <c r="D89" s="40">
        <f t="shared" si="12"/>
        <v>0</v>
      </c>
      <c r="F89" s="424"/>
      <c r="G89" s="286" t="s">
        <v>79</v>
      </c>
      <c r="H89" s="287"/>
      <c r="I89" s="288"/>
      <c r="J89" s="288"/>
      <c r="K89" s="288"/>
      <c r="L89" s="427"/>
      <c r="M89" s="286" t="s">
        <v>79</v>
      </c>
      <c r="N89" s="290"/>
      <c r="P89" s="246"/>
    </row>
    <row r="90" spans="1:16" ht="13.5" hidden="1" customHeight="1" thickBot="1" x14ac:dyDescent="0.25">
      <c r="A90" s="381"/>
      <c r="B90" s="25" t="s">
        <v>80</v>
      </c>
      <c r="C90" s="40" t="str">
        <f t="shared" si="11"/>
        <v>Gócza Ádám</v>
      </c>
      <c r="D90" s="40">
        <f t="shared" si="12"/>
        <v>1</v>
      </c>
      <c r="F90" s="424"/>
      <c r="G90" s="286" t="s">
        <v>80</v>
      </c>
      <c r="H90" s="287"/>
      <c r="I90" s="288"/>
      <c r="J90" s="288"/>
      <c r="K90" s="288"/>
      <c r="L90" s="427"/>
      <c r="M90" s="286" t="s">
        <v>80</v>
      </c>
      <c r="N90" s="290"/>
      <c r="P90" s="246"/>
    </row>
    <row r="91" spans="1:16" ht="13.5" hidden="1" customHeight="1" thickBot="1" x14ac:dyDescent="0.25">
      <c r="A91" s="381"/>
      <c r="B91" s="25" t="s">
        <v>81</v>
      </c>
      <c r="C91" s="40" t="str">
        <f t="shared" si="11"/>
        <v>Barnóth Anita</v>
      </c>
      <c r="D91" s="40">
        <f t="shared" si="12"/>
        <v>0.5</v>
      </c>
      <c r="F91" s="424"/>
      <c r="G91" s="286" t="s">
        <v>81</v>
      </c>
      <c r="H91" s="287"/>
      <c r="I91" s="288"/>
      <c r="J91" s="288"/>
      <c r="K91" s="288"/>
      <c r="L91" s="427"/>
      <c r="M91" s="286" t="s">
        <v>81</v>
      </c>
      <c r="N91" s="290"/>
      <c r="P91" s="246"/>
    </row>
    <row r="92" spans="1:16" ht="13.5" hidden="1" customHeight="1" thickBot="1" x14ac:dyDescent="0.25">
      <c r="A92" s="391"/>
      <c r="B92" s="25" t="s">
        <v>82</v>
      </c>
      <c r="C92" s="40" t="str">
        <f t="shared" si="11"/>
        <v>Tóth Tibor</v>
      </c>
      <c r="D92" s="40">
        <f t="shared" si="12"/>
        <v>0.5</v>
      </c>
      <c r="F92" s="425"/>
      <c r="G92" s="291" t="s">
        <v>82</v>
      </c>
      <c r="H92" s="292"/>
      <c r="I92" s="293"/>
      <c r="J92" s="293"/>
      <c r="K92" s="293"/>
      <c r="L92" s="428"/>
      <c r="M92" s="291" t="s">
        <v>82</v>
      </c>
      <c r="N92" s="294"/>
      <c r="P92" s="246"/>
    </row>
    <row r="93" spans="1:16" ht="17.25" hidden="1" customHeight="1" thickTop="1" thickBot="1" x14ac:dyDescent="0.35">
      <c r="C93" s="32"/>
      <c r="D93" s="41">
        <f>IF($F$7=6,I18,IF($L$7=6,K18,IF($F$22=6,I33,IF($L$22=6,K33,IF($F$37=6,I48,IF($L$37=6,K48,IF($F$52=6,I63,IF($L$52=6,K63,IF($F$67=6,I78,IF($L$67=6,K78,IF($F$82=6,I93,IF($L$82=6,K93,IF($F$97=6,I108,IF($L$97=6,K108,IF($F$112=6,I123,IF($L$112=6,K123,IF($F$127=6,I138,IF($L$127=6,K138,IF($F$142=6,I153,IF($L$142=6,K153))))))))))))))))))))</f>
        <v>4</v>
      </c>
      <c r="F93" s="295"/>
      <c r="G93" s="296"/>
      <c r="H93" s="297"/>
      <c r="I93" s="298">
        <f>SUM(I83:I92)</f>
        <v>0</v>
      </c>
      <c r="J93" s="299"/>
      <c r="K93" s="298">
        <f>SUM(K83:K92)</f>
        <v>0</v>
      </c>
      <c r="L93" s="295"/>
      <c r="M93" s="296"/>
      <c r="N93" s="297"/>
      <c r="P93" s="246"/>
    </row>
    <row r="94" spans="1:16" x14ac:dyDescent="0.2">
      <c r="C94" s="32"/>
      <c r="H94" s="37"/>
      <c r="I94" s="3"/>
      <c r="J94" s="3"/>
      <c r="N94" s="37"/>
    </row>
    <row r="95" spans="1:16" ht="13.5" hidden="1" customHeight="1" thickBot="1" x14ac:dyDescent="0.25">
      <c r="C95" s="32"/>
      <c r="H95" s="37"/>
      <c r="I95" s="410" t="s">
        <v>8</v>
      </c>
      <c r="J95" s="411"/>
      <c r="K95" s="412"/>
      <c r="N95" s="37"/>
    </row>
    <row r="96" spans="1:16" ht="13.5" hidden="1" customHeight="1" thickBot="1" x14ac:dyDescent="0.3">
      <c r="A96" s="383" t="s">
        <v>0</v>
      </c>
      <c r="B96" s="409"/>
      <c r="C96" s="23" t="str">
        <f>'Input adatok'!C99</f>
        <v>Balkány SE</v>
      </c>
      <c r="F96" s="383" t="s">
        <v>0</v>
      </c>
      <c r="G96" s="384"/>
      <c r="H96" s="92" t="b">
        <f>IF($F$97=1,#REF!,IF($F$97=2,C21,IF($F$97=3,C36,IF($F$97=4,C51,IF($F$97=5,C66,IF($F$97=6,C81,IF($F$97=7,C96,IF($F$97=8,C111,IF($F$97=9,C126,IF($F$97=10,C141,IF($F$97=11,C156,IF($F$97=12,C171,IF($F$97=13,C186,IF($F$97=14,C201,IF($F$97=15,C216,IF($F$97=16,C231,IF($F$97=17,C246,IF($F$97=18,C261,IF($F$97=19,C276,IF($F$97=20,C291))))))))))))))))))))</f>
        <v>0</v>
      </c>
      <c r="I96" s="413" t="str">
        <f>$I$1</f>
        <v>7. forduló</v>
      </c>
      <c r="J96" s="414"/>
      <c r="K96" s="415"/>
      <c r="L96" s="383" t="s">
        <v>0</v>
      </c>
      <c r="M96" s="384"/>
      <c r="N96" s="93" t="b">
        <f>IF($L$97=1,#REF!,IF($L$97=2,C21,IF($L$97=3,C36,IF($L$97=4,C51,IF($L$97=5,C66,IF($L$97=6,C81,IF($L$97=7,C96,IF($L$97=8,C111,IF($L$97=9,C126,IF($L$97=10,C141,IF($L$97=11,C156,IF($L$97=12,C171,IF($L$97=13,C186,IF($L$97=14,C201,IF($L$97=15,C216,IF($L$97=16,C231,IF($L$97=17,C246,IF($L$97=18,C261,IF($L$97=19,C276,IF($L$97=20,C291))))))))))))))))))))</f>
        <v>0</v>
      </c>
    </row>
    <row r="97" spans="1:14" ht="13.5" hidden="1" customHeight="1" thickBot="1" x14ac:dyDescent="0.25">
      <c r="A97" s="380">
        <v>7</v>
      </c>
      <c r="B97" s="24"/>
      <c r="C97" s="23" t="str">
        <f>'Input adatok'!M100</f>
        <v>Játékos Neve:</v>
      </c>
      <c r="F97" s="380"/>
      <c r="G97" s="211"/>
      <c r="H97" s="92" t="b">
        <f>IF($F$97=1,C7,IF($F$97=2,C22,IF($F$97=3,C37,IF($F$97=4,C52,IF($F$97=5,C67,IF($F$97=6,C82,IF($F$97=7,C97,IF($F$97=8,C112,IF($F$97=9,C127,IF($F$97=10,C142,IF($F$97=11,C157,IF($F$97=12,C172,IF($F$97=13,C187,IF($F$97=14,C202,IF($F$97=15,C217,IF($F$97=16,C232,IF($F$97=17,C247,IF($F$97=18,C262,IF($F$97=19,C277,IF($F$97=20,C292))))))))))))))))))))</f>
        <v>0</v>
      </c>
      <c r="I97" s="416"/>
      <c r="J97" s="417"/>
      <c r="K97" s="418"/>
      <c r="L97" s="380"/>
      <c r="M97" s="211"/>
      <c r="N97" s="93" t="b">
        <f>IF($L$97=1,C7,IF($L$97=2,C22,IF($L$97=3,C37,IF($L$97=4,C52,IF($L$97=5,C67,IF($L$97=6,C82,IF($L$97=7,C97,IF($L$97=8,C112,IF($L$97=9,C127,IF($L$97=10,C142,IF($L$97=11,C157,IF($L$97=12,C172,IF($L$97=13,C187,IF($L$97=14,C202,IF($L$97=15,C217,IF($L$97=16,C232,IF($L$97=17,C247,IF($L$97=18,C262,IF($L$97=19,C277,IF($L$97=20,C292))))))))))))))))))))</f>
        <v>0</v>
      </c>
    </row>
    <row r="98" spans="1:14" ht="13.5" hidden="1" customHeight="1" thickBot="1" x14ac:dyDescent="0.25">
      <c r="A98" s="381"/>
      <c r="B98" s="25" t="s">
        <v>2</v>
      </c>
      <c r="C98" s="40" t="str">
        <f>IF($F$7=7,H8,IF($L$7=7,N8,IF($F$22=7,H23,IF($L$22=7,N23,IF($F$37=7,H38,IF($L$37=7,N38,IF($F$52=7,H53,IF($L$52=7,N53,IF($F$67=7,H68,IF($L$67=7,N68,IF($F$82=7,H83,IF($L$82=7,N83,IF($F$97=7,H98,IF($L$97=7,N98,IF($F$112=7,H113,IF($L$112=7,N113,IF($F$127=7,H128,IF($L$127=7,N128,IF($F$142=7,H143,IF($L$142=7,N143))))))))))))))))))))</f>
        <v xml:space="preserve"> Somorai Zsolt /2085/</v>
      </c>
      <c r="D98" s="40">
        <f>IF($F$7=7,I8,IF($L$7=7,K8,IF($F$22=7,I23,IF($L$22=7,K23,IF($F$37=7,I38,IF($L$37=7,K38,IF($F$52=7,I53,IF($L$52=7,K53,IF($F$67=7,I68,IF($L$67=7,K68,IF($F$82=7,I83,IF($L$82=7,K83,IF($F$97=7,I98,IF($L$97=7,K98,IF($F$112=7,I113,IF($L$112=7,K113,IF($F$127=7,I128,IF($L$127=7,K128,IF($F$142=7,I143,IF($L$142=7,K143))))))))))))))))))))</f>
        <v>0.5</v>
      </c>
      <c r="F98" s="381"/>
      <c r="G98" s="212" t="s">
        <v>2</v>
      </c>
      <c r="H98" s="36" t="b">
        <f>IF($F$97=1,C8,IF($F$97=2,C23,IF($F$97=3,C38,IF($F$97=4,C53,IF($F$97=5,C68,IF($F$97=6,C83,IF($F$97=7,C98,IF($F$97=8,C113,IF($F$97=9,C128,IF($F$97=10,C143,IF($F$97=11,C158,IF($F$97=12,C173,IF($F$97=13,C188,IF($F$97=14,C203,IF($F$97=15,C218,IF($F$97=16,C233,IF($F$97=17,C248,IF($F$97=18,C263,IF($F$97=19,C278,IF($F$97=20,C293))))))))))))))))))))</f>
        <v>0</v>
      </c>
      <c r="I98" s="4"/>
      <c r="J98" s="5"/>
      <c r="K98" s="6"/>
      <c r="L98" s="381"/>
      <c r="M98" s="212" t="s">
        <v>2</v>
      </c>
      <c r="N98" s="38" t="b">
        <f>IF($L$97=1,C8,IF($L$97=2,C23,IF($L$97=3,C38,IF($L$97=4,C53,IF($L$97=5,C68,IF($L$97=6,C83,IF($L$97=7,C98,IF($L$97=8,C113,IF($L$97=9,C128,IF($L$97=10,C143,IF($L$97=11,C158,IF($L$97=12,C173,IF($L$97=13,C188,IF($L$97=14,C203,IF($L$97=15,C218,IF($L$97=16,C233,IF($L$97=17,C248,IF($L$97=18,C263,IF($L$97=19,C278,IF($L$97=20,C293))))))))))))))))))))</f>
        <v>0</v>
      </c>
    </row>
    <row r="99" spans="1:14" ht="13.5" hidden="1" customHeight="1" thickBot="1" x14ac:dyDescent="0.25">
      <c r="A99" s="381"/>
      <c r="B99" s="25" t="s">
        <v>3</v>
      </c>
      <c r="C99" s="40" t="str">
        <f t="shared" ref="C99:C107" si="13">IF($F$7=7,H9,IF($L$7=7,N9,IF($F$22=7,H24,IF($L$22=7,N24,IF($F$37=7,H39,IF($L$37=7,N39,IF($F$52=7,H54,IF($L$52=7,N54,IF($F$67=7,H69,IF($L$67=7,N69,IF($F$82=7,H84,IF($L$82=7,N84,IF($F$97=7,H99,IF($L$97=7,N99,IF($F$112=7,H114,IF($L$112=7,N114,IF($F$127=7,H129,IF($L$127=7,N129,IF($F$142=7,H144,IF($L$142=7,N144))))))))))))))))))))</f>
        <v xml:space="preserve"> Dr Paszerbovics Sándor/1959/</v>
      </c>
      <c r="D99" s="40">
        <f t="shared" ref="D99:D107" si="14">IF($F$7=7,I9,IF($L$7=7,K9,IF($F$22=7,I24,IF($L$22=7,K24,IF($F$37=7,I39,IF($L$37=7,K39,IF($F$52=7,I54,IF($L$52=7,K54,IF($F$67=7,I69,IF($L$67=7,K69,IF($F$82=7,I84,IF($L$82=7,K84,IF($F$97=7,I99,IF($L$97=7,K99,IF($F$112=7,I114,IF($L$112=7,K114,IF($F$127=7,I129,IF($L$127=7,K129,IF($F$142=7,I144,IF($L$142=7,K144))))))))))))))))))))</f>
        <v>1</v>
      </c>
      <c r="F99" s="381"/>
      <c r="G99" s="212" t="s">
        <v>3</v>
      </c>
      <c r="H99" s="36" t="b">
        <f t="shared" ref="H99:H107" si="15">IF($F$97=1,C9,IF($F$97=2,C24,IF($F$97=3,C39,IF($F$97=4,C54,IF($F$97=5,C69,IF($F$97=6,C84,IF($F$97=7,C99,IF($F$97=8,C114,IF($F$97=9,C129,IF($F$97=10,C144,IF($F$97=11,C159,IF($F$97=12,C174,IF($F$97=13,C189,IF($F$97=14,C204,IF($F$97=15,C219,IF($F$97=16,C234,IF($F$97=17,C249,IF($F$97=18,C264,IF($F$97=19,C279,IF($F$97=20,C294))))))))))))))))))))</f>
        <v>0</v>
      </c>
      <c r="I99" s="7"/>
      <c r="J99" s="8"/>
      <c r="K99" s="9"/>
      <c r="L99" s="381"/>
      <c r="M99" s="212" t="s">
        <v>3</v>
      </c>
      <c r="N99" s="38" t="b">
        <f t="shared" ref="N99:N107" si="16">IF($L$97=1,C9,IF($L$97=2,C24,IF($L$97=3,C39,IF($L$97=4,C54,IF($L$97=5,C69,IF($L$97=6,C84,IF($L$97=7,C99,IF($L$97=8,C114,IF($L$97=9,C129,IF($L$97=10,C144,IF($L$97=11,C159,IF($L$97=12,C174,IF($L$97=13,C189,IF($L$97=14,C204,IF($L$97=15,C219,IF($L$97=16,C234,IF($L$97=17,C249,IF($L$97=18,C264,IF($L$97=19,C279,IF($L$97=20,C294))))))))))))))))))))</f>
        <v>0</v>
      </c>
    </row>
    <row r="100" spans="1:14" ht="13.5" hidden="1" customHeight="1" thickBot="1" x14ac:dyDescent="0.25">
      <c r="A100" s="381"/>
      <c r="B100" s="25" t="s">
        <v>4</v>
      </c>
      <c r="C100" s="40" t="str">
        <f t="shared" si="13"/>
        <v>Hegedüs Roland/1833/-</v>
      </c>
      <c r="D100" s="40">
        <f t="shared" si="14"/>
        <v>0.5</v>
      </c>
      <c r="F100" s="381"/>
      <c r="G100" s="212" t="s">
        <v>4</v>
      </c>
      <c r="H100" s="36" t="b">
        <f t="shared" si="15"/>
        <v>0</v>
      </c>
      <c r="I100" s="7"/>
      <c r="J100" s="8"/>
      <c r="K100" s="9"/>
      <c r="L100" s="381"/>
      <c r="M100" s="212" t="s">
        <v>4</v>
      </c>
      <c r="N100" s="38" t="b">
        <f t="shared" si="16"/>
        <v>0</v>
      </c>
    </row>
    <row r="101" spans="1:14" ht="13.5" hidden="1" customHeight="1" thickBot="1" x14ac:dyDescent="0.25">
      <c r="A101" s="381"/>
      <c r="B101" s="25" t="s">
        <v>5</v>
      </c>
      <c r="C101" s="40" t="str">
        <f t="shared" si="13"/>
        <v>Koncz István/1855/-</v>
      </c>
      <c r="D101" s="40">
        <f t="shared" si="14"/>
        <v>1</v>
      </c>
      <c r="F101" s="381"/>
      <c r="G101" s="212" t="s">
        <v>5</v>
      </c>
      <c r="H101" s="36" t="b">
        <f t="shared" si="15"/>
        <v>0</v>
      </c>
      <c r="I101" s="7"/>
      <c r="J101" s="8"/>
      <c r="K101" s="9"/>
      <c r="L101" s="381"/>
      <c r="M101" s="212" t="s">
        <v>5</v>
      </c>
      <c r="N101" s="38" t="b">
        <f t="shared" si="16"/>
        <v>0</v>
      </c>
    </row>
    <row r="102" spans="1:14" ht="13.5" hidden="1" customHeight="1" thickBot="1" x14ac:dyDescent="0.25">
      <c r="A102" s="381"/>
      <c r="B102" s="25" t="s">
        <v>6</v>
      </c>
      <c r="C102" s="40" t="str">
        <f t="shared" si="13"/>
        <v>Orgován György/1848/</v>
      </c>
      <c r="D102" s="40">
        <f t="shared" si="14"/>
        <v>0</v>
      </c>
      <c r="F102" s="381"/>
      <c r="G102" s="212" t="s">
        <v>6</v>
      </c>
      <c r="H102" s="36" t="b">
        <f t="shared" si="15"/>
        <v>0</v>
      </c>
      <c r="I102" s="7"/>
      <c r="J102" s="8"/>
      <c r="K102" s="9"/>
      <c r="L102" s="381"/>
      <c r="M102" s="212" t="s">
        <v>6</v>
      </c>
      <c r="N102" s="38" t="b">
        <f t="shared" si="16"/>
        <v>0</v>
      </c>
    </row>
    <row r="103" spans="1:14" ht="13.5" hidden="1" customHeight="1" thickBot="1" x14ac:dyDescent="0.25">
      <c r="A103" s="381"/>
      <c r="B103" s="25" t="s">
        <v>7</v>
      </c>
      <c r="C103" s="40" t="str">
        <f t="shared" si="13"/>
        <v>Varró Miklós/1621/</v>
      </c>
      <c r="D103" s="40">
        <f t="shared" si="14"/>
        <v>1</v>
      </c>
      <c r="F103" s="381"/>
      <c r="G103" s="212" t="s">
        <v>7</v>
      </c>
      <c r="H103" s="36" t="b">
        <f t="shared" si="15"/>
        <v>0</v>
      </c>
      <c r="I103" s="7"/>
      <c r="J103" s="8"/>
      <c r="K103" s="9"/>
      <c r="L103" s="381"/>
      <c r="M103" s="212" t="s">
        <v>7</v>
      </c>
      <c r="N103" s="38" t="b">
        <f t="shared" si="16"/>
        <v>0</v>
      </c>
    </row>
    <row r="104" spans="1:14" ht="13.5" hidden="1" thickBot="1" x14ac:dyDescent="0.25">
      <c r="A104" s="381"/>
      <c r="B104" s="25" t="s">
        <v>79</v>
      </c>
      <c r="C104" s="40" t="str">
        <f t="shared" si="13"/>
        <v xml:space="preserve"> Dzsurbán Jözsef</v>
      </c>
      <c r="D104" s="40">
        <f t="shared" si="14"/>
        <v>0</v>
      </c>
      <c r="F104" s="381"/>
      <c r="G104" s="212" t="s">
        <v>79</v>
      </c>
      <c r="H104" s="36" t="b">
        <f t="shared" si="15"/>
        <v>0</v>
      </c>
      <c r="I104" s="7"/>
      <c r="J104" s="8"/>
      <c r="K104" s="9"/>
      <c r="L104" s="381"/>
      <c r="M104" s="212" t="s">
        <v>79</v>
      </c>
      <c r="N104" s="38" t="b">
        <f t="shared" si="16"/>
        <v>0</v>
      </c>
    </row>
    <row r="105" spans="1:14" ht="13.5" hidden="1" thickBot="1" x14ac:dyDescent="0.25">
      <c r="A105" s="381"/>
      <c r="B105" s="25" t="s">
        <v>80</v>
      </c>
      <c r="C105" s="40" t="str">
        <f t="shared" si="13"/>
        <v>Szokolov Albert</v>
      </c>
      <c r="D105" s="40">
        <f t="shared" si="14"/>
        <v>0.5</v>
      </c>
      <c r="F105" s="381"/>
      <c r="G105" s="212" t="s">
        <v>80</v>
      </c>
      <c r="H105" s="36" t="b">
        <f t="shared" si="15"/>
        <v>0</v>
      </c>
      <c r="I105" s="7"/>
      <c r="J105" s="8"/>
      <c r="K105" s="9"/>
      <c r="L105" s="381"/>
      <c r="M105" s="212" t="s">
        <v>80</v>
      </c>
      <c r="N105" s="38" t="b">
        <f t="shared" si="16"/>
        <v>0</v>
      </c>
    </row>
    <row r="106" spans="1:14" ht="13.5" hidden="1" customHeight="1" thickBot="1" x14ac:dyDescent="0.25">
      <c r="A106" s="381"/>
      <c r="B106" s="25" t="s">
        <v>81</v>
      </c>
      <c r="C106" s="40" t="str">
        <f t="shared" si="13"/>
        <v>Katona Tamás-</v>
      </c>
      <c r="D106" s="40">
        <f t="shared" si="14"/>
        <v>1</v>
      </c>
      <c r="F106" s="381"/>
      <c r="G106" s="212" t="s">
        <v>81</v>
      </c>
      <c r="H106" s="36" t="b">
        <f t="shared" si="15"/>
        <v>0</v>
      </c>
      <c r="I106" s="7"/>
      <c r="J106" s="8"/>
      <c r="K106" s="9"/>
      <c r="L106" s="381"/>
      <c r="M106" s="212" t="s">
        <v>81</v>
      </c>
      <c r="N106" s="38" t="b">
        <f t="shared" si="16"/>
        <v>0</v>
      </c>
    </row>
    <row r="107" spans="1:14" ht="13.5" hidden="1" customHeight="1" thickBot="1" x14ac:dyDescent="0.25">
      <c r="A107" s="391"/>
      <c r="B107" s="25" t="s">
        <v>82</v>
      </c>
      <c r="C107" s="40" t="str">
        <f t="shared" si="13"/>
        <v>Kékesi Balázs-</v>
      </c>
      <c r="D107" s="40">
        <f t="shared" si="14"/>
        <v>1</v>
      </c>
      <c r="F107" s="382"/>
      <c r="G107" s="213" t="s">
        <v>82</v>
      </c>
      <c r="H107" s="36" t="b">
        <f t="shared" si="15"/>
        <v>0</v>
      </c>
      <c r="I107" s="7"/>
      <c r="J107" s="8"/>
      <c r="K107" s="9"/>
      <c r="L107" s="382"/>
      <c r="M107" s="213" t="s">
        <v>82</v>
      </c>
      <c r="N107" s="38" t="b">
        <f t="shared" si="16"/>
        <v>0</v>
      </c>
    </row>
    <row r="108" spans="1:14" ht="13.5" hidden="1" customHeight="1" thickBot="1" x14ac:dyDescent="0.35">
      <c r="C108" s="32"/>
      <c r="D108" s="41">
        <f>IF($F$7=7,I18,IF($L$7=7,K18,IF($F$22=7,I33,IF($L$22=7,K33,IF($F$37=7,I48,IF($L$37=7,K48,IF($F$52=7,I63,IF($L$52=7,K63,IF($F$67=7,I78,IF($L$67=7,K78,IF($F$82=7,I93,IF($L$82=7,K93,IF($F$97=7,I108,IF($L$97=7,K108,IF($F$112=7,I123,IF($L$112=7,K123,IF($F$127=7,I138,IF($L$127=7,K138,IF($F$142=7,I153,IF($L$142=7,K153))))))))))))))))))))</f>
        <v>6.5</v>
      </c>
      <c r="H108" s="37"/>
      <c r="I108" s="11">
        <f>SUM(I98:I107)</f>
        <v>0</v>
      </c>
      <c r="J108" s="10"/>
      <c r="K108" s="12">
        <f>SUM(K98:K107)</f>
        <v>0</v>
      </c>
      <c r="N108" s="37"/>
    </row>
    <row r="109" spans="1:14" ht="13.5" hidden="1" customHeight="1" thickBot="1" x14ac:dyDescent="0.25">
      <c r="C109" s="32"/>
      <c r="H109" s="37"/>
      <c r="N109" s="37"/>
    </row>
    <row r="110" spans="1:14" ht="13.5" hidden="1" customHeight="1" thickBot="1" x14ac:dyDescent="0.25">
      <c r="C110" s="32"/>
      <c r="H110" s="37"/>
      <c r="I110" s="410" t="s">
        <v>8</v>
      </c>
      <c r="J110" s="411"/>
      <c r="K110" s="412"/>
      <c r="N110" s="37"/>
    </row>
    <row r="111" spans="1:14" ht="13.5" hidden="1" customHeight="1" thickBot="1" x14ac:dyDescent="0.3">
      <c r="A111" s="383" t="s">
        <v>0</v>
      </c>
      <c r="B111" s="409"/>
      <c r="C111" s="23" t="str">
        <f>'Input adatok'!C115</f>
        <v>II. Rákóczi SE Vaja</v>
      </c>
      <c r="F111" s="383" t="s">
        <v>0</v>
      </c>
      <c r="G111" s="384"/>
      <c r="H111" s="92" t="b">
        <f>IF($F$112=1,#REF!,IF($F$112=2,C21,IF($F$112=3,C36,IF($F$112=4,C51,IF($F$112=5,C66,IF($F$112=6,C81,IF($F$112=7,C96,IF($F$112=8,C111,IF($F$112=9,C126,IF($F$112=10,C141,IF($F$112=11,C156,IF($F$112=12,C171,IF($F$112=13,C186,IF($F$112=14,C201,IF($F$112=15,C216,IF($F$112=16,C231,IF($F$112=17,C246,IF($F$112=18,C261,IF($F$112=19,C276,IF($F$112=20,C291))))))))))))))))))))</f>
        <v>0</v>
      </c>
      <c r="I111" s="413" t="str">
        <f>$I$1</f>
        <v>7. forduló</v>
      </c>
      <c r="J111" s="414"/>
      <c r="K111" s="415"/>
      <c r="L111" s="383" t="s">
        <v>0</v>
      </c>
      <c r="M111" s="384"/>
      <c r="N111" s="93" t="b">
        <f>IF($L$112=1,#REF!,IF($L$112=2,C21,IF($L$112=3,C36,IF($L$112=4,C51,IF($L$112=5,C66,IF($L$112=6,C81,IF($L$112=7,C96,IF($L$112=8,C111,IF($L$112=9,C126,IF($L$112=10,C141,IF($L$112=11,C156,IF($L$112=12,C171,IF($L$112=13,C186,IF($L$112=14,C201,IF($L$112=15,C216,IF($L$112=16,C231,IF($L$112=17,C246,IF($L$112=18,C261,IF($L$112=19,C276,IF($L$112=20,C291))))))))))))))))))))</f>
        <v>0</v>
      </c>
    </row>
    <row r="112" spans="1:14" ht="13.5" hidden="1" customHeight="1" thickBot="1" x14ac:dyDescent="0.25">
      <c r="A112" s="380">
        <v>8</v>
      </c>
      <c r="B112" s="24"/>
      <c r="C112" s="23" t="str">
        <f>'Input adatok'!M116</f>
        <v>Játékos Neve:</v>
      </c>
      <c r="F112" s="380"/>
      <c r="G112" s="211"/>
      <c r="H112" s="92" t="b">
        <f>IF($F$112=1,C7,IF($F$112=2,C22,IF($F$112=3,C37,IF($F$112=4,C52,IF($F$112=5,C67,IF($F$112=6,C82,IF($F$112=7,C97,IF($F$112=8,C112,IF($F$112=9,C127,IF($F$112=10,C142,IF($F$112=11,C157,IF($F$112=12,C172,IF($F$112=13,C187,IF($F$112=14,C202,IF($F$112=15,C217,IF($F$112=16,C232,IF($F$112=17,C247,IF($F$112=18,C262,IF($F$112=19,C277,IF($F$112=20,C292))))))))))))))))))))</f>
        <v>0</v>
      </c>
      <c r="I112" s="416"/>
      <c r="J112" s="417"/>
      <c r="K112" s="418"/>
      <c r="L112" s="380"/>
      <c r="M112" s="211"/>
      <c r="N112" s="93" t="b">
        <f>IF($L$112=1,C7,IF($L$112=2,C22,IF($L$112=3,C37,IF($L$112=4,C52,IF($L$112=5,C67,IF($L$112=6,C82,IF($L$112=7,C97,IF($L$112=8,C112,IF($L$112=9,C127,IF($L$112=10,C142,IF($L$112=11,C157,IF($L$112=12,C172,IF($L$112=13,C187,IF($L$112=14,C202,IF($L$112=15,C217,IF($L$112=16,C232,IF($L$112=17,C247,IF($L$112=18,C262,IF($L$112=19,C277,IF($L$112=20,C292))))))))))))))))))))</f>
        <v>0</v>
      </c>
    </row>
    <row r="113" spans="1:14" ht="13.5" hidden="1" customHeight="1" thickBot="1" x14ac:dyDescent="0.25">
      <c r="A113" s="381"/>
      <c r="B113" s="25" t="s">
        <v>2</v>
      </c>
      <c r="C113" s="40" t="str">
        <f>IF($F$7=8,H8,IF($L$7=8,N8,IF($F$22=8,H23,IF($L$22=8,N23,IF($F$37=8,H38,IF($L$37=8,N38,IF($F$52=8,H53,IF($L$52=8,N53,IF($F$67=8,H68,IF($L$67=8,N68,IF($F$82=8,H83,IF($L$82=8,N83,IF($F$97=8,H98,IF($L$97=8,N98,IF($F$112=8,H113,IF($L$112=8,N113,IF($F$127=8,H128,IF($L$127=8,N128,IF($F$142=8,H143,IF($L$142=8,N143))))))))))))))))))))</f>
        <v>Sólyom István</v>
      </c>
      <c r="D113" s="40">
        <f>IF($F$7=8,I8,IF($L$7=8,K8,IF($F$22=8,I23,IF($L$22=8,K23,IF($F$37=8,I38,IF($L$37=8,K38,IF($F$52=8,I53,IF($L$52=8,K53,IF($F$67=8,I68,IF($L$67=8,K68,IF($F$82=8,I83,IF($L$82=8,K83,IF($F$97=8,I98,IF($L$97=8,K98,IF($F$112=8,I113,IF($L$112=8,K113,IF($F$127=8,I128,IF($L$127=8,K128,IF($F$142=8,I143,IF($L$142=8,K143))))))))))))))))))))</f>
        <v>0</v>
      </c>
      <c r="F113" s="381"/>
      <c r="G113" s="212" t="s">
        <v>2</v>
      </c>
      <c r="H113" s="36" t="b">
        <f>IF($F$112=1,C8,IF($F$112=2,C23,IF($F$112=3,C38,IF($F$112=4,C53,IF($F$112=5,C68,IF($F$112=6,C83,IF($F$112=7,C98,IF($F$112=8,C113,IF($F$112=9,C128,IF($F$112=10,C143,IF($F$112=11,C158,IF($F$112=12,C173,IF($F$112=13,C188,IF($F$112=14,C203,IF($F$112=15,C218,IF($F$112=16,C233,IF($F$112=17,C248,IF($F$112=18,C263,IF($F$112=19,C278,IF($F$112=20,C293))))))))))))))))))))</f>
        <v>0</v>
      </c>
      <c r="I113" s="4"/>
      <c r="J113" s="5"/>
      <c r="K113" s="6"/>
      <c r="L113" s="381"/>
      <c r="M113" s="212" t="s">
        <v>2</v>
      </c>
      <c r="N113" s="38" t="b">
        <f>IF($L$112=1,C8,IF($L$112=2,C23,IF($L$112=3,C38,IF($L$112=4,C53,IF($L$112=5,C68,IF($L$112=6,C83,IF($L$112=7,C98,IF($L$112=8,C113,IF($L$112=9,C128,IF($L$112=10,C143,IF($L$112=11,C158,IF($L$112=12,C173,IF($L$112=13,C188,IF($L$112=14,C203,IF($L$112=15,C218,IF($L$112=16,C233,IF($L$112=17,C248,IF($L$112=18,C263,IF($L$112=19,C278,IF($L$112=20,C293))))))))))))))))))))</f>
        <v>0</v>
      </c>
    </row>
    <row r="114" spans="1:14" ht="13.5" hidden="1" customHeight="1" thickBot="1" x14ac:dyDescent="0.25">
      <c r="A114" s="381"/>
      <c r="B114" s="25" t="s">
        <v>3</v>
      </c>
      <c r="C114" s="40" t="str">
        <f t="shared" ref="C114:C122" si="17">IF($F$7=8,H9,IF($L$7=8,N9,IF($F$22=8,H24,IF($L$22=8,N24,IF($F$37=8,H39,IF($L$37=8,N39,IF($F$52=8,H54,IF($L$52=8,N54,IF($F$67=8,H69,IF($L$67=8,N69,IF($F$82=8,H84,IF($L$82=8,N84,IF($F$97=8,H99,IF($L$97=8,N99,IF($F$112=8,H114,IF($L$112=8,N114,IF($F$127=8,H129,IF($L$127=8,N129,IF($F$142=8,H144,IF($L$142=8,N144))))))))))))))))))))</f>
        <v>Ferenczi József</v>
      </c>
      <c r="D114" s="40">
        <f t="shared" ref="D114:D122" si="18">IF($F$7=8,I9,IF($L$7=8,K9,IF($F$22=8,I24,IF($L$22=8,K24,IF($F$37=8,I39,IF($L$37=8,K39,IF($F$52=8,I54,IF($L$52=8,K54,IF($F$67=8,I69,IF($L$67=8,K69,IF($F$82=8,I84,IF($L$82=8,K84,IF($F$97=8,I99,IF($L$97=8,K99,IF($F$112=8,I114,IF($L$112=8,K114,IF($F$127=8,I129,IF($L$127=8,K129,IF($F$142=8,I144,IF($L$142=8,K144))))))))))))))))))))</f>
        <v>0.5</v>
      </c>
      <c r="F114" s="381"/>
      <c r="G114" s="212" t="s">
        <v>3</v>
      </c>
      <c r="H114" s="36" t="b">
        <f t="shared" ref="H114:H122" si="19">IF($F$112=1,C9,IF($F$112=2,C24,IF($F$112=3,C39,IF($F$112=4,C54,IF($F$112=5,C69,IF($F$112=6,C84,IF($F$112=7,C99,IF($F$112=8,C114,IF($F$112=9,C129,IF($F$112=10,C144,IF($F$112=11,C159,IF($F$112=12,C174,IF($F$112=13,C189,IF($F$112=14,C204,IF($F$112=15,C219,IF($F$112=16,C234,IF($F$112=17,C249,IF($F$112=18,C264,IF($F$112=19,C279,IF($F$112=20,C294))))))))))))))))))))</f>
        <v>0</v>
      </c>
      <c r="I114" s="7"/>
      <c r="J114" s="8"/>
      <c r="K114" s="9"/>
      <c r="L114" s="381"/>
      <c r="M114" s="212" t="s">
        <v>3</v>
      </c>
      <c r="N114" s="38" t="b">
        <f t="shared" ref="N114:N122" si="20">IF($L$112=1,C9,IF($L$112=2,C24,IF($L$112=3,C39,IF($L$112=4,C54,IF($L$112=5,C69,IF($L$112=6,C84,IF($L$112=7,C99,IF($L$112=8,C114,IF($L$112=9,C129,IF($L$112=10,C144,IF($L$112=11,C159,IF($L$112=12,C174,IF($L$112=13,C189,IF($L$112=14,C204,IF($L$112=15,C219,IF($L$112=16,C234,IF($L$112=17,C249,IF($L$112=18,C264,IF($L$112=19,C279,IF($L$112=20,C294))))))))))))))))))))</f>
        <v>0</v>
      </c>
    </row>
    <row r="115" spans="1:14" ht="13.5" hidden="1" customHeight="1" thickBot="1" x14ac:dyDescent="0.25">
      <c r="A115" s="381"/>
      <c r="B115" s="25" t="s">
        <v>4</v>
      </c>
      <c r="C115" s="40" t="str">
        <f t="shared" si="17"/>
        <v>Sipos Árpád</v>
      </c>
      <c r="D115" s="40">
        <f t="shared" si="18"/>
        <v>0</v>
      </c>
      <c r="F115" s="381"/>
      <c r="G115" s="212" t="s">
        <v>4</v>
      </c>
      <c r="H115" s="36" t="b">
        <f t="shared" si="19"/>
        <v>0</v>
      </c>
      <c r="I115" s="7"/>
      <c r="J115" s="8"/>
      <c r="K115" s="9"/>
      <c r="L115" s="381"/>
      <c r="M115" s="212" t="s">
        <v>4</v>
      </c>
      <c r="N115" s="38" t="b">
        <f t="shared" si="20"/>
        <v>0</v>
      </c>
    </row>
    <row r="116" spans="1:14" ht="13.5" hidden="1" customHeight="1" thickBot="1" x14ac:dyDescent="0.25">
      <c r="A116" s="381"/>
      <c r="B116" s="25" t="s">
        <v>5</v>
      </c>
      <c r="C116" s="40" t="str">
        <f t="shared" si="17"/>
        <v>sr.Deme Sándor</v>
      </c>
      <c r="D116" s="40">
        <f t="shared" si="18"/>
        <v>0</v>
      </c>
      <c r="F116" s="381"/>
      <c r="G116" s="212" t="s">
        <v>5</v>
      </c>
      <c r="H116" s="36" t="b">
        <f t="shared" si="19"/>
        <v>0</v>
      </c>
      <c r="I116" s="7"/>
      <c r="J116" s="8"/>
      <c r="K116" s="9"/>
      <c r="L116" s="381"/>
      <c r="M116" s="212" t="s">
        <v>5</v>
      </c>
      <c r="N116" s="38" t="b">
        <f t="shared" si="20"/>
        <v>0</v>
      </c>
    </row>
    <row r="117" spans="1:14" ht="13.5" hidden="1" customHeight="1" thickBot="1" x14ac:dyDescent="0.25">
      <c r="A117" s="381"/>
      <c r="B117" s="25" t="s">
        <v>6</v>
      </c>
      <c r="C117" s="40" t="str">
        <f t="shared" si="17"/>
        <v>Kozma György</v>
      </c>
      <c r="D117" s="40">
        <f t="shared" si="18"/>
        <v>0</v>
      </c>
      <c r="F117" s="381"/>
      <c r="G117" s="212" t="s">
        <v>6</v>
      </c>
      <c r="H117" s="36" t="b">
        <f t="shared" si="19"/>
        <v>0</v>
      </c>
      <c r="I117" s="7"/>
      <c r="J117" s="8"/>
      <c r="K117" s="9"/>
      <c r="L117" s="381"/>
      <c r="M117" s="212" t="s">
        <v>6</v>
      </c>
      <c r="N117" s="38" t="b">
        <f t="shared" si="20"/>
        <v>0</v>
      </c>
    </row>
    <row r="118" spans="1:14" ht="13.5" hidden="1" customHeight="1" thickBot="1" x14ac:dyDescent="0.25">
      <c r="A118" s="381"/>
      <c r="B118" s="25" t="s">
        <v>7</v>
      </c>
      <c r="C118" s="40" t="str">
        <f t="shared" si="17"/>
        <v>Tóth Tamás</v>
      </c>
      <c r="D118" s="40">
        <f t="shared" si="18"/>
        <v>0.5</v>
      </c>
      <c r="F118" s="381"/>
      <c r="G118" s="212" t="s">
        <v>7</v>
      </c>
      <c r="H118" s="36" t="b">
        <f t="shared" si="19"/>
        <v>0</v>
      </c>
      <c r="I118" s="7"/>
      <c r="J118" s="8"/>
      <c r="K118" s="9"/>
      <c r="L118" s="381"/>
      <c r="M118" s="212" t="s">
        <v>7</v>
      </c>
      <c r="N118" s="38" t="b">
        <f t="shared" si="20"/>
        <v>0</v>
      </c>
    </row>
    <row r="119" spans="1:14" ht="13.5" hidden="1" thickBot="1" x14ac:dyDescent="0.25">
      <c r="A119" s="381"/>
      <c r="B119" s="25" t="s">
        <v>79</v>
      </c>
      <c r="C119" s="40" t="str">
        <f t="shared" si="17"/>
        <v>Tisza Sándor</v>
      </c>
      <c r="D119" s="40">
        <f t="shared" si="18"/>
        <v>1</v>
      </c>
      <c r="F119" s="381"/>
      <c r="G119" s="212" t="s">
        <v>79</v>
      </c>
      <c r="H119" s="36" t="b">
        <f t="shared" si="19"/>
        <v>0</v>
      </c>
      <c r="I119" s="7"/>
      <c r="J119" s="8"/>
      <c r="K119" s="9"/>
      <c r="L119" s="381"/>
      <c r="M119" s="212" t="s">
        <v>79</v>
      </c>
      <c r="N119" s="38" t="b">
        <f t="shared" si="20"/>
        <v>0</v>
      </c>
    </row>
    <row r="120" spans="1:14" ht="13.5" hidden="1" thickBot="1" x14ac:dyDescent="0.25">
      <c r="A120" s="381"/>
      <c r="B120" s="25" t="s">
        <v>80</v>
      </c>
      <c r="C120" s="40" t="str">
        <f t="shared" si="17"/>
        <v>Rozinyák Attila</v>
      </c>
      <c r="D120" s="40">
        <f t="shared" si="18"/>
        <v>0</v>
      </c>
      <c r="F120" s="381"/>
      <c r="G120" s="212" t="s">
        <v>80</v>
      </c>
      <c r="H120" s="36" t="b">
        <f t="shared" si="19"/>
        <v>0</v>
      </c>
      <c r="I120" s="7"/>
      <c r="J120" s="8"/>
      <c r="K120" s="9"/>
      <c r="L120" s="381"/>
      <c r="M120" s="212" t="s">
        <v>80</v>
      </c>
      <c r="N120" s="38" t="b">
        <f t="shared" si="20"/>
        <v>0</v>
      </c>
    </row>
    <row r="121" spans="1:14" ht="13.5" hidden="1" thickBot="1" x14ac:dyDescent="0.25">
      <c r="A121" s="381"/>
      <c r="B121" s="25" t="s">
        <v>81</v>
      </c>
      <c r="C121" s="40" t="str">
        <f t="shared" si="17"/>
        <v>Tisza Csaba</v>
      </c>
      <c r="D121" s="40">
        <f t="shared" si="18"/>
        <v>0</v>
      </c>
      <c r="F121" s="381"/>
      <c r="G121" s="212" t="s">
        <v>81</v>
      </c>
      <c r="H121" s="36" t="b">
        <f t="shared" si="19"/>
        <v>0</v>
      </c>
      <c r="I121" s="7"/>
      <c r="J121" s="8"/>
      <c r="K121" s="9"/>
      <c r="L121" s="381"/>
      <c r="M121" s="212" t="s">
        <v>81</v>
      </c>
      <c r="N121" s="38" t="b">
        <f t="shared" si="20"/>
        <v>0</v>
      </c>
    </row>
    <row r="122" spans="1:14" ht="13.5" hidden="1" thickBot="1" x14ac:dyDescent="0.25">
      <c r="A122" s="391"/>
      <c r="B122" s="25" t="s">
        <v>82</v>
      </c>
      <c r="C122" s="40" t="str">
        <f t="shared" si="17"/>
        <v>Makkai Balázs</v>
      </c>
      <c r="D122" s="40">
        <f t="shared" si="18"/>
        <v>0</v>
      </c>
      <c r="F122" s="382"/>
      <c r="G122" s="213" t="s">
        <v>82</v>
      </c>
      <c r="H122" s="36" t="b">
        <f t="shared" si="19"/>
        <v>0</v>
      </c>
      <c r="I122" s="7"/>
      <c r="J122" s="8"/>
      <c r="K122" s="9"/>
      <c r="L122" s="382"/>
      <c r="M122" s="213" t="s">
        <v>82</v>
      </c>
      <c r="N122" s="38" t="b">
        <f t="shared" si="20"/>
        <v>0</v>
      </c>
    </row>
    <row r="123" spans="1:14" ht="19.5" hidden="1" thickBot="1" x14ac:dyDescent="0.35">
      <c r="D123" s="41">
        <f>IF($F$7=8,I18,IF($L$7=8,K18,IF($F$22=8,I33,IF($L$22=8,K33,IF($F$37=8,I48,IF($L$37=8,K48,IF($F$52=8,I63,IF($L$52=8,K63,IF($F$67=8,I78,IF($L$67=8,K78,IF($F$82=8,I93,IF($L$82=8,K93,IF($F$97=8,I108,IF($L$97=8,K108,IF($F$112=8,I123,IF($L$112=8,K123,IF($F$127=8,I138,IF($L$127=8,K138,IF($F$142=8,I153,IF($L$142=8,K153))))))))))))))))))))</f>
        <v>2</v>
      </c>
      <c r="H123" s="37"/>
      <c r="I123" s="11">
        <f>SUM(I113:I122)</f>
        <v>0</v>
      </c>
      <c r="J123" s="10"/>
      <c r="K123" s="12">
        <f>SUM(K113:K122)</f>
        <v>0</v>
      </c>
      <c r="N123" s="37"/>
    </row>
    <row r="124" spans="1:14" ht="13.5" hidden="1" thickBot="1" x14ac:dyDescent="0.25">
      <c r="H124" s="37"/>
      <c r="N124" s="37"/>
    </row>
    <row r="125" spans="1:14" ht="13.5" hidden="1" thickBot="1" x14ac:dyDescent="0.25">
      <c r="H125" s="37"/>
      <c r="I125" s="410" t="s">
        <v>8</v>
      </c>
      <c r="J125" s="411"/>
      <c r="K125" s="412"/>
      <c r="N125" s="37"/>
    </row>
    <row r="126" spans="1:14" ht="16.5" hidden="1" thickBot="1" x14ac:dyDescent="0.3">
      <c r="A126" s="383" t="s">
        <v>0</v>
      </c>
      <c r="B126" s="409"/>
      <c r="C126" s="23" t="str">
        <f>'Input adatok'!C131</f>
        <v>Nyh. Sakkiskola SE</v>
      </c>
      <c r="F126" s="383" t="s">
        <v>0</v>
      </c>
      <c r="G126" s="384"/>
      <c r="H126" s="92" t="b">
        <f>IF($F$127=1,#REF!,IF($F$127=2,C21,IF($F$127=3,C36,IF($F$127=4,C51,IF($F$127=5,C66,IF($F$127=6,C81,IF($F$127=7,C96,IF($F$127=8,C111,IF($F$127=9,C126,IF($F$127=10,C141,IF($F$127=11,C156,IF($F$127=12,C171,IF($F$127=13,C186,IF($F$127=14,C201,IF($F$127=15,C216,IF($F$127=16,C231,IF($F$127=17,C246,IF($F$127=18,C261,IF($F$127=19,C276,IF($F$127=20,C291))))))))))))))))))))</f>
        <v>0</v>
      </c>
      <c r="I126" s="413" t="str">
        <f>$I$1</f>
        <v>7. forduló</v>
      </c>
      <c r="J126" s="414"/>
      <c r="K126" s="415"/>
      <c r="L126" s="383" t="s">
        <v>0</v>
      </c>
      <c r="M126" s="384"/>
      <c r="N126" s="93" t="b">
        <f>IF($L$127=1,#REF!,IF($L$127=2,C21,IF($L$127=3,C36,IF($L$127=4,C51,IF($L$127=5,C66,IF($L$127=6,C81,IF($L$127=7,C96,IF($L$127=8,C111,IF($L$127=9,C126,IF($L$127=10,C141,IF($L$127=11,C156,IF($L$127=12,C171,IF($L$127=13,C186,IF($L$127=14,C201,IF($L$127=15,C216,IF($L$127=16,C231,IF($L$127=17,C246,IF($L$127=18,C261,IF($L$127=19,C276,IF($L$127=20,C291))))))))))))))))))))</f>
        <v>0</v>
      </c>
    </row>
    <row r="127" spans="1:14" ht="13.5" hidden="1" customHeight="1" thickBot="1" x14ac:dyDescent="0.25">
      <c r="A127" s="380">
        <v>9</v>
      </c>
      <c r="B127" s="24"/>
      <c r="C127" s="23" t="str">
        <f>'Input adatok'!M132</f>
        <v>Játékos Neve:</v>
      </c>
      <c r="F127" s="380"/>
      <c r="G127" s="211"/>
      <c r="H127" s="92" t="b">
        <f>IF($F$127=1,C7,IF($F$127=2,C22,IF($F$127=3,C37,IF($F$127=4,C52,IF($F$127=5,C67,IF($F$127=6,C82,IF($F$127=7,C97,IF($F$127=8,C112,IF($F$127=9,C127,IF($F$127=10,C142,IF($F$127=11,C157,IF($F$127=12,C172,IF($F$127=13,C187,IF($F$127=14,C202,IF($F$127=15,C217,IF($F$127=16,C232,IF($F$127=17,C247,IF($F$127=18,C262,IF($F$127=19,C277,IF($F$127=20,C292))))))))))))))))))))</f>
        <v>0</v>
      </c>
      <c r="I127" s="416"/>
      <c r="J127" s="417"/>
      <c r="K127" s="418"/>
      <c r="L127" s="380"/>
      <c r="M127" s="211"/>
      <c r="N127" s="93" t="b">
        <f>IF($L$127=1,C7,IF($L$127=2,C22,IF($L$127=3,C37,IF($L$127=4,C52,IF($L$127=5,C67,IF($L$127=6,C82,IF($L$127=7,C97,IF($L$127=8,C112,IF($L$127=9,C127,IF($L$127=10,C142,IF($L$127=11,C157,IF($L$127=12,C172,IF($L$127=13,C187,IF($L$127=14,C202,IF($L$127=15,C217,IF($L$127=16,C232,IF($L$127=17,C247,IF($L$127=18,C262,IF($L$127=19,C277,IF($L$127=20,C292))))))))))))))))))))</f>
        <v>0</v>
      </c>
    </row>
    <row r="128" spans="1:14" ht="13.5" hidden="1" customHeight="1" thickBot="1" x14ac:dyDescent="0.25">
      <c r="A128" s="381"/>
      <c r="B128" s="25" t="s">
        <v>2</v>
      </c>
      <c r="C128" s="40" t="str">
        <f>IF($F$7=9,H8,IF($L$7=9,N8,IF($F$22=9,H23,IF($L$22=9,N23,IF($F$37=9,H38,IF($L$37=9,N38,IF($F$52=9,H53,IF($L$52=9,N53,IF($F$67=9,H68,IF($L$67=9,N68,IF($F$82=9,H83,IF($L$82=9,N83,IF($F$97=9,H98,IF($L$97=9,N98,IF($F$112=9,H113,IF($L$112=9,N113,IF($F$127=9,H128,IF($L$127=9,N128,IF($F$142=9,H143,IF($L$142=9,N143))))))))))))))))))))</f>
        <v>Gunyecz Zoltán</v>
      </c>
      <c r="D128" s="40">
        <f>IF($F$7=9,I8,IF($L$7=9,K8,IF($F$22=9,I23,IF($L$22=9,K23,IF($F$37=9,I38,IF($L$37=9,K38,IF($F$52=9,I53,IF($L$52=9,K53,IF($F$67=9,I68,IF($L$67=9,K68,IF($F$82=9,I83,IF($L$82=9,K83,IF($F$97=9,I98,IF($L$97=9,K98,IF($F$112=9,I113,IF($L$112=9,K113,IF($F$127=9,I128,IF($L$127=9,K128,IF($F$142=9,I143,IF($L$142=9,K143))))))))))))))))))))</f>
        <v>1</v>
      </c>
      <c r="F128" s="381"/>
      <c r="G128" s="212" t="s">
        <v>2</v>
      </c>
      <c r="H128" s="36" t="b">
        <f>IF($F$127=1,C8,IF($F$127=2,C23,IF($F$127=3,C38,IF($F$127=4,C53,IF($F$127=5,C68,IF($F$127=6,C83,IF($F$127=7,C98,IF($F$127=8,C113,IF($F$127=9,C128,IF($F$127=10,C143,IF($F$127=11,C158,IF($F$127=12,C173,IF($F$127=13,C188,IF($F$127=14,C203,IF($F$127=15,C218,IF($F$127=16,C233,IF($F$127=17,C248,IF($F$127=18,C263,IF($F$127=19,C278,IF($F$127=20,C293))))))))))))))))))))</f>
        <v>0</v>
      </c>
      <c r="I128" s="4"/>
      <c r="J128" s="5"/>
      <c r="K128" s="6"/>
      <c r="L128" s="381"/>
      <c r="M128" s="212" t="s">
        <v>2</v>
      </c>
      <c r="N128" s="38" t="b">
        <f>IF($L$127=1,C8,IF($L$127=2,C23,IF($L$127=3,C38,IF($L$127=4,C53,IF($L$127=5,C68,IF($L$127=6,C83,IF($L$127=7,C98,IF($L$127=8,C113,IF($L$127=9,C128,IF($L$127=10,C143,IF($L$127=11,C158,IF($L$127=12,C173,IF($L$127=13,C188,IF($L$127=14,C203,IF($L$127=15,C218,IF($L$127=16,C233,IF($L$127=17,C248,IF($L$127=18,C263,IF($L$127=19,C278,IF($L$127=20,C293))))))))))))))))))))</f>
        <v>0</v>
      </c>
    </row>
    <row r="129" spans="1:14" ht="13.5" hidden="1" customHeight="1" thickBot="1" x14ac:dyDescent="0.25">
      <c r="A129" s="381"/>
      <c r="B129" s="25" t="s">
        <v>3</v>
      </c>
      <c r="C129" s="40" t="str">
        <f t="shared" ref="C129:C137" si="21">IF($F$7=9,H9,IF($L$7=9,N9,IF($F$22=9,H24,IF($L$22=9,N24,IF($F$37=9,H39,IF($L$37=9,N39,IF($F$52=9,H54,IF($L$52=9,N54,IF($F$67=9,H69,IF($L$67=9,N69,IF($F$82=9,H84,IF($L$82=9,N84,IF($F$97=9,H99,IF($L$97=9,N99,IF($F$112=9,H114,IF($L$112=9,N114,IF($F$127=9,H129,IF($L$127=9,N129,IF($F$142=9,H144,IF($L$142=9,N144))))))))))))))))))))</f>
        <v>Darai Tihamér</v>
      </c>
      <c r="D129" s="40">
        <f t="shared" ref="D129:D137" si="22">IF($F$7=9,I9,IF($L$7=9,K9,IF($F$22=9,I24,IF($L$22=9,K24,IF($F$37=9,I39,IF($L$37=9,K39,IF($F$52=9,I54,IF($L$52=9,K54,IF($F$67=9,I69,IF($L$67=9,K69,IF($F$82=9,I84,IF($L$82=9,K84,IF($F$97=9,I99,IF($L$97=9,K99,IF($F$112=9,I114,IF($L$112=9,K114,IF($F$127=9,I129,IF($L$127=9,K129,IF($F$142=9,I144,IF($L$142=9,K144))))))))))))))))))))</f>
        <v>0.5</v>
      </c>
      <c r="F129" s="381"/>
      <c r="G129" s="212" t="s">
        <v>3</v>
      </c>
      <c r="H129" s="36" t="b">
        <f t="shared" ref="H129:H137" si="23">IF($F$127=1,C9,IF($F$127=2,C24,IF($F$127=3,C39,IF($F$127=4,C54,IF($F$127=5,C69,IF($F$127=6,C84,IF($F$127=7,C99,IF($F$127=8,C114,IF($F$127=9,C129,IF($F$127=10,C144,IF($F$127=11,C159,IF($F$127=12,C174,IF($F$127=13,C189,IF($F$127=14,C204,IF($F$127=15,C219,IF($F$127=16,C234,IF($F$127=17,C249,IF($F$127=18,C264,IF($F$127=19,C279,IF($F$127=20,C294))))))))))))))))))))</f>
        <v>0</v>
      </c>
      <c r="I129" s="7"/>
      <c r="J129" s="8"/>
      <c r="K129" s="9"/>
      <c r="L129" s="381"/>
      <c r="M129" s="212" t="s">
        <v>3</v>
      </c>
      <c r="N129" s="38" t="b">
        <f t="shared" ref="N129:N137" si="24">IF($L$127=1,C9,IF($L$127=2,C24,IF($L$127=3,C39,IF($L$127=4,C54,IF($L$127=5,C69,IF($L$127=6,C84,IF($L$127=7,C99,IF($L$127=8,C114,IF($L$127=9,C129,IF($L$127=10,C144,IF($L$127=11,C159,IF($L$127=12,C174,IF($L$127=13,C189,IF($L$127=14,C204,IF($L$127=15,C219,IF($L$127=16,C234,IF($L$127=17,C249,IF($L$127=18,C264,IF($L$127=19,C279,IF($L$127=20,C294))))))))))))))))))))</f>
        <v>0</v>
      </c>
    </row>
    <row r="130" spans="1:14" ht="13.5" hidden="1" customHeight="1" thickBot="1" x14ac:dyDescent="0.25">
      <c r="A130" s="381"/>
      <c r="B130" s="25" t="s">
        <v>4</v>
      </c>
      <c r="C130" s="40" t="str">
        <f t="shared" si="21"/>
        <v xml:space="preserve">Tóth Tibor </v>
      </c>
      <c r="D130" s="40">
        <f t="shared" si="22"/>
        <v>1</v>
      </c>
      <c r="F130" s="381"/>
      <c r="G130" s="212" t="s">
        <v>4</v>
      </c>
      <c r="H130" s="36" t="b">
        <f t="shared" si="23"/>
        <v>0</v>
      </c>
      <c r="I130" s="7"/>
      <c r="J130" s="8"/>
      <c r="K130" s="9"/>
      <c r="L130" s="381"/>
      <c r="M130" s="212" t="s">
        <v>4</v>
      </c>
      <c r="N130" s="38" t="b">
        <f t="shared" si="24"/>
        <v>0</v>
      </c>
    </row>
    <row r="131" spans="1:14" ht="13.5" hidden="1" customHeight="1" thickBot="1" x14ac:dyDescent="0.25">
      <c r="A131" s="381"/>
      <c r="B131" s="25" t="s">
        <v>5</v>
      </c>
      <c r="C131" s="40" t="str">
        <f t="shared" si="21"/>
        <v>Diczkó Zsombor</v>
      </c>
      <c r="D131" s="40">
        <f t="shared" si="22"/>
        <v>1</v>
      </c>
      <c r="F131" s="381"/>
      <c r="G131" s="212" t="s">
        <v>5</v>
      </c>
      <c r="H131" s="36" t="b">
        <f t="shared" si="23"/>
        <v>0</v>
      </c>
      <c r="I131" s="7"/>
      <c r="J131" s="8"/>
      <c r="K131" s="9"/>
      <c r="L131" s="381"/>
      <c r="M131" s="212" t="s">
        <v>5</v>
      </c>
      <c r="N131" s="38" t="b">
        <f t="shared" si="24"/>
        <v>0</v>
      </c>
    </row>
    <row r="132" spans="1:14" ht="13.5" hidden="1" customHeight="1" thickBot="1" x14ac:dyDescent="0.25">
      <c r="A132" s="381"/>
      <c r="B132" s="25" t="s">
        <v>6</v>
      </c>
      <c r="C132" s="40" t="str">
        <f t="shared" si="21"/>
        <v>Papp László</v>
      </c>
      <c r="D132" s="40">
        <f t="shared" si="22"/>
        <v>1</v>
      </c>
      <c r="F132" s="381"/>
      <c r="G132" s="212" t="s">
        <v>6</v>
      </c>
      <c r="H132" s="36" t="b">
        <f t="shared" si="23"/>
        <v>0</v>
      </c>
      <c r="I132" s="7"/>
      <c r="J132" s="8"/>
      <c r="K132" s="9"/>
      <c r="L132" s="381"/>
      <c r="M132" s="212" t="s">
        <v>6</v>
      </c>
      <c r="N132" s="38" t="b">
        <f t="shared" si="24"/>
        <v>0</v>
      </c>
    </row>
    <row r="133" spans="1:14" ht="13.5" hidden="1" customHeight="1" thickBot="1" x14ac:dyDescent="0.25">
      <c r="A133" s="381"/>
      <c r="B133" s="25" t="s">
        <v>7</v>
      </c>
      <c r="C133" s="40" t="str">
        <f t="shared" si="21"/>
        <v>Ugyan Dániel</v>
      </c>
      <c r="D133" s="40">
        <f t="shared" si="22"/>
        <v>0.5</v>
      </c>
      <c r="F133" s="381"/>
      <c r="G133" s="212" t="s">
        <v>7</v>
      </c>
      <c r="H133" s="36" t="b">
        <f t="shared" si="23"/>
        <v>0</v>
      </c>
      <c r="I133" s="7"/>
      <c r="J133" s="8"/>
      <c r="K133" s="9"/>
      <c r="L133" s="381"/>
      <c r="M133" s="212" t="s">
        <v>7</v>
      </c>
      <c r="N133" s="38" t="b">
        <f t="shared" si="24"/>
        <v>0</v>
      </c>
    </row>
    <row r="134" spans="1:14" ht="13.5" hidden="1" thickBot="1" x14ac:dyDescent="0.25">
      <c r="A134" s="381"/>
      <c r="B134" s="25" t="s">
        <v>79</v>
      </c>
      <c r="C134" s="40" t="str">
        <f t="shared" si="21"/>
        <v>Dalanics Nikoletta</v>
      </c>
      <c r="D134" s="40">
        <f t="shared" si="22"/>
        <v>0</v>
      </c>
      <c r="F134" s="381"/>
      <c r="G134" s="212" t="s">
        <v>79</v>
      </c>
      <c r="H134" s="36" t="b">
        <f t="shared" si="23"/>
        <v>0</v>
      </c>
      <c r="I134" s="7"/>
      <c r="J134" s="8"/>
      <c r="K134" s="9"/>
      <c r="L134" s="381"/>
      <c r="M134" s="212" t="s">
        <v>79</v>
      </c>
      <c r="N134" s="38" t="b">
        <f t="shared" si="24"/>
        <v>0</v>
      </c>
    </row>
    <row r="135" spans="1:14" ht="13.5" hidden="1" thickBot="1" x14ac:dyDescent="0.25">
      <c r="A135" s="381"/>
      <c r="B135" s="25" t="s">
        <v>80</v>
      </c>
      <c r="C135" s="40" t="str">
        <f t="shared" si="21"/>
        <v>Szuhánszki Gergely</v>
      </c>
      <c r="D135" s="40">
        <f t="shared" si="22"/>
        <v>1</v>
      </c>
      <c r="F135" s="381"/>
      <c r="G135" s="212" t="s">
        <v>80</v>
      </c>
      <c r="H135" s="36" t="b">
        <f t="shared" si="23"/>
        <v>0</v>
      </c>
      <c r="I135" s="7"/>
      <c r="J135" s="8"/>
      <c r="K135" s="9"/>
      <c r="L135" s="381"/>
      <c r="M135" s="212" t="s">
        <v>80</v>
      </c>
      <c r="N135" s="38" t="b">
        <f t="shared" si="24"/>
        <v>0</v>
      </c>
    </row>
    <row r="136" spans="1:14" ht="13.5" hidden="1" thickBot="1" x14ac:dyDescent="0.25">
      <c r="A136" s="381"/>
      <c r="B136" s="25" t="s">
        <v>81</v>
      </c>
      <c r="C136" s="40" t="str">
        <f t="shared" si="21"/>
        <v>Fábián András</v>
      </c>
      <c r="D136" s="40">
        <f t="shared" si="22"/>
        <v>1</v>
      </c>
      <c r="F136" s="381"/>
      <c r="G136" s="212" t="s">
        <v>81</v>
      </c>
      <c r="H136" s="36" t="b">
        <f t="shared" si="23"/>
        <v>0</v>
      </c>
      <c r="I136" s="7"/>
      <c r="J136" s="8"/>
      <c r="K136" s="9"/>
      <c r="L136" s="381"/>
      <c r="M136" s="212" t="s">
        <v>81</v>
      </c>
      <c r="N136" s="38" t="b">
        <f t="shared" si="24"/>
        <v>0</v>
      </c>
    </row>
    <row r="137" spans="1:14" ht="13.5" hidden="1" thickBot="1" x14ac:dyDescent="0.25">
      <c r="A137" s="391"/>
      <c r="B137" s="25" t="s">
        <v>82</v>
      </c>
      <c r="C137" s="40" t="str">
        <f t="shared" si="21"/>
        <v>Blahota Marcell</v>
      </c>
      <c r="D137" s="40">
        <f t="shared" si="22"/>
        <v>1</v>
      </c>
      <c r="F137" s="382"/>
      <c r="G137" s="213" t="s">
        <v>82</v>
      </c>
      <c r="H137" s="36" t="b">
        <f t="shared" si="23"/>
        <v>0</v>
      </c>
      <c r="I137" s="7"/>
      <c r="J137" s="8"/>
      <c r="K137" s="9"/>
      <c r="L137" s="382"/>
      <c r="M137" s="213" t="s">
        <v>82</v>
      </c>
      <c r="N137" s="38" t="b">
        <f t="shared" si="24"/>
        <v>0</v>
      </c>
    </row>
    <row r="138" spans="1:14" ht="19.5" hidden="1" thickBot="1" x14ac:dyDescent="0.35">
      <c r="D138" s="41">
        <f>IF($F$7=9,I18,IF($L$7=9,K18,IF($F$22=9,I33,IF($L$22=9,K33,IF($F$37=9,I48,IF($L$37=9,K48,IF($F$52=9,I63,IF($L$52=9,K63,IF($F$67=9,I78,IF($L$67=9,K78,IF($F$82=9,I93,IF($L$82=9,K93,IF($F$97=9,I108,IF($L$97=9,K108,IF($F$112=9,I123,IF($L$112=9,K123,IF($F$127=9,I138,IF($L$127=9,K138,IF($F$142=9,I153,IF($L$142=9,K153))))))))))))))))))))</f>
        <v>8</v>
      </c>
      <c r="H138" s="37"/>
      <c r="I138" s="11">
        <f>SUM(I128:I137)</f>
        <v>0</v>
      </c>
      <c r="J138" s="10"/>
      <c r="K138" s="12">
        <f>SUM(K128:K137)</f>
        <v>0</v>
      </c>
      <c r="N138" s="37"/>
    </row>
    <row r="139" spans="1:14" ht="13.5" hidden="1" thickBot="1" x14ac:dyDescent="0.25">
      <c r="H139" s="37"/>
      <c r="N139" s="37"/>
    </row>
    <row r="140" spans="1:14" ht="13.5" hidden="1" thickBot="1" x14ac:dyDescent="0.25">
      <c r="H140" s="37"/>
      <c r="I140" s="410" t="s">
        <v>8</v>
      </c>
      <c r="J140" s="411"/>
      <c r="K140" s="412"/>
      <c r="N140" s="37"/>
    </row>
    <row r="141" spans="1:14" ht="16.5" hidden="1" thickBot="1" x14ac:dyDescent="0.3">
      <c r="A141" s="383" t="s">
        <v>0</v>
      </c>
      <c r="B141" s="409"/>
      <c r="C141" s="23" t="str">
        <f>'Input adatok'!C147</f>
        <v>Nagyhalászi SE</v>
      </c>
      <c r="F141" s="383" t="s">
        <v>0</v>
      </c>
      <c r="G141" s="384"/>
      <c r="H141" s="92" t="b">
        <f>IF($F$142=1,#REF!,IF($F$142=2,C21,IF($F$142=3,C36,IF($F$142=4,C51,IF($F$142=5,C66,IF($F$142=6,C81,IF($F$142=7,C96,IF($F$142=8,C111,IF($F$142=9,C126,IF($F$142=10,C141,IF($F$142=11,C156,IF($F$142=12,C171,IF($F$142=13,C186,IF($F$142=14,C201,IF($F$142=15,C216,IF($F$142=16,C231,IF($F$142=17,C246,IF($F$142=18,C261,IF($F$142=19,C276,IF($F$142=20,C291))))))))))))))))))))</f>
        <v>0</v>
      </c>
      <c r="I141" s="413" t="str">
        <f>$I$1</f>
        <v>7. forduló</v>
      </c>
      <c r="J141" s="414"/>
      <c r="K141" s="415"/>
      <c r="L141" s="383" t="s">
        <v>0</v>
      </c>
      <c r="M141" s="384"/>
      <c r="N141" s="93" t="b">
        <f>IF($L$142=1,#REF!,IF($L$142=2,C21,IF($L$142=3,C36,IF($L$142=4,C51,IF($L$142=5,C66,IF($L$142=6,C81,IF($L$142=7,C96,IF($L$142=8,C111,IF($L$142=9,C126,IF($L$142=10,C141,IF($L$142=11,C156,IF($L$142=12,C171,IF($L$142=13,C186,IF($L$142=14,C201,IF($L$142=15,C216,IF($L$142=16,C231,IF($L$142=17,C246,IF($L$142=18,C261,IF($L$142=19,C276,IF($L$142=20,C291))))))))))))))))))))</f>
        <v>0</v>
      </c>
    </row>
    <row r="142" spans="1:14" ht="13.5" hidden="1" customHeight="1" thickBot="1" x14ac:dyDescent="0.25">
      <c r="A142" s="380">
        <v>10</v>
      </c>
      <c r="B142" s="24"/>
      <c r="C142" s="23" t="str">
        <f>'Input adatok'!M148</f>
        <v>Játékos Neve:</v>
      </c>
      <c r="F142" s="380"/>
      <c r="G142" s="211"/>
      <c r="H142" s="92" t="b">
        <f>IF($F$142=1,C7,IF($F$142=2,C22,IF($F$142=3,C37,IF($F$142=4,C52,IF($F$142=5,C67,IF($F$142=6,C82,IF($F$142=7,C97,IF($F$142=8,C112,IF($F$142=9,C127,IF($F$142=10,C142,IF($F$142=11,C157,IF($F$142=12,C172,IF($F$142=13,C187,IF($F$142=14,C202,IF($F$142=15,C217,IF($F$142=16,C232,IF($F$142=17,C247,IF($F$142=18,C262,IF($F$142=19,C277,IF($F$142=20,C292))))))))))))))))))))</f>
        <v>0</v>
      </c>
      <c r="I142" s="416"/>
      <c r="J142" s="417"/>
      <c r="K142" s="418"/>
      <c r="L142" s="380"/>
      <c r="M142" s="211"/>
      <c r="N142" s="93" t="b">
        <f>IF($L$142=1,C7,IF($L$142=2,C22,IF($L$142=3,C37,IF($L$142=4,C52,IF($L$142=5,C67,IF($L$142=6,C82,IF($L$142=7,C97,IF($L$142=8,C112,IF($L$142=9,C127,IF($L$142=10,C142,IF($L$142=11,C157,IF($L$142=12,C172,IF($L$142=13,C187,IF($L$142=14,C202,IF($L$142=15,C217,IF($L$142=16,C232,IF($L$142=17,C247,IF($L$142=18,C262,IF($L$142=19,C277,IF($L$142=20,C292))))))))))))))))))))</f>
        <v>0</v>
      </c>
    </row>
    <row r="143" spans="1:14" ht="13.5" hidden="1" customHeight="1" thickBot="1" x14ac:dyDescent="0.25">
      <c r="A143" s="381"/>
      <c r="B143" s="25" t="s">
        <v>2</v>
      </c>
      <c r="C143" s="40" t="str">
        <f>IF($F$7=10,H8,IF($L$7=10,N8,IF($F$22=10,H23,IF($L$22=10,N23,IF($F$37=10,H38,IF($L$37=10,N38,IF($F$52=10,H53,IF($L$52=10,N53,IF($F$67=10,H68,IF($L$67=10,N68,IF($F$82=10,H83,IF($L$82=10,N83,IF($F$97=10,H98,IF($L$97=10,N98,IF($F$112=10,H113,IF($L$112=10,N113,IF($F$127=10,H128,IF($L$127=10,N128,IF($F$142=10,H143,IF($L$142=10,N143))))))))))))))))))))</f>
        <v>Kovalcsik Zoltán</v>
      </c>
      <c r="D143" s="40">
        <f>IF($F$7=10,I8,IF($L$7=10,K8,IF($F$22=10,I23,IF($L$22=10,K23,IF($F$37=10,I38,IF($L$37=10,K38,IF($F$52=10,I53,IF($L$52=10,K53,IF($F$67=10,I68,IF($L$67=10,K68,IF($F$82=10,I83,IF($L$82=10,K83,IF($F$97=10,I98,IF($L$97=10,K98,IF($F$112=10,I113,IF($L$112=10,K113,IF($F$127=10,I128,IF($L$127=10,K128,IF($F$142=10,I143,IF($L$142=10,K143))))))))))))))))))))</f>
        <v>0.5</v>
      </c>
      <c r="F143" s="381"/>
      <c r="G143" s="212" t="s">
        <v>2</v>
      </c>
      <c r="H143" s="36" t="b">
        <f>IF($F$142=1,C8,IF($F$142=2,C23,IF($F$142=3,C38,IF($F$142=4,C53,IF($F$142=5,C68,IF($F$142=6,C83,IF($F$142=7,C98,IF($F$142=8,C113,IF($F$142=9,C128,IF($F$142=10,C143,IF($F$142=11,C158,IF($F$142=12,C173,IF($F$142=13,C188,IF($F$142=14,C203,IF($F$142=15,C218,IF($F$142=16,C233,IF($F$142=17,C248,IF($F$142=18,C263,IF($F$142=19,C278,IF($F$142=20,C293))))))))))))))))))))</f>
        <v>0</v>
      </c>
      <c r="I143" s="4"/>
      <c r="J143" s="5"/>
      <c r="K143" s="6"/>
      <c r="L143" s="381"/>
      <c r="M143" s="212" t="s">
        <v>2</v>
      </c>
      <c r="N143" s="38" t="b">
        <f>IF($L$142=1,C8,IF($L$142=2,C23,IF($L$142=3,C38,IF($L$142=4,C53,IF($L$142=5,C68,IF($L$142=6,C83,IF($L$142=7,C98,IF($L$142=8,C113,IF($L$142=9,C128,IF($L$142=10,C143,IF($L$142=11,C158,IF($L$142=12,C173,IF($L$142=13,C188,IF($L$142=14,C203,IF($L$142=15,C218,IF($L$142=16,C233,IF($L$142=17,C248,IF($L$142=18,C263,IF($L$142=19,C278,IF($L$142=20,C293))))))))))))))))))))</f>
        <v>0</v>
      </c>
    </row>
    <row r="144" spans="1:14" ht="13.5" hidden="1" customHeight="1" thickBot="1" x14ac:dyDescent="0.25">
      <c r="A144" s="381"/>
      <c r="B144" s="25" t="s">
        <v>3</v>
      </c>
      <c r="C144" s="40" t="str">
        <f t="shared" ref="C144:C152" si="25">IF($F$7=10,H9,IF($L$7=10,N9,IF($F$22=10,H24,IF($L$22=10,N24,IF($F$37=10,H39,IF($L$37=10,N39,IF($F$52=10,H54,IF($L$52=10,N54,IF($F$67=10,H69,IF($L$67=10,N69,IF($F$82=10,H84,IF($L$82=10,N84,IF($F$97=10,H99,IF($L$97=10,N99,IF($F$112=10,H114,IF($L$112=10,N114,IF($F$127=10,H129,IF($L$127=10,N129,IF($F$142=10,H144,IF($L$142=10,N144))))))))))))))))))))</f>
        <v>Vitai Tamás</v>
      </c>
      <c r="D144" s="40">
        <f t="shared" ref="D144:D152" si="26">IF($F$7=10,I9,IF($L$7=10,K9,IF($F$22=10,I24,IF($L$22=10,K24,IF($F$37=10,I39,IF($L$37=10,K39,IF($F$52=10,I54,IF($L$52=10,K54,IF($F$67=10,I69,IF($L$67=10,K69,IF($F$82=10,I84,IF($L$82=10,K84,IF($F$97=10,I99,IF($L$97=10,K99,IF($F$112=10,I114,IF($L$112=10,K114,IF($F$127=10,I129,IF($L$127=10,K129,IF($F$142=10,I144,IF($L$142=10,K144))))))))))))))))))))</f>
        <v>0.5</v>
      </c>
      <c r="F144" s="381"/>
      <c r="G144" s="212" t="s">
        <v>3</v>
      </c>
      <c r="H144" s="36" t="b">
        <f t="shared" ref="H144:H152" si="27">IF($F$142=1,C9,IF($F$142=2,C24,IF($F$142=3,C39,IF($F$142=4,C54,IF($F$142=5,C69,IF($F$142=6,C84,IF($F$142=7,C99,IF($F$142=8,C114,IF($F$142=9,C129,IF($F$142=10,C144,IF($F$142=11,C159,IF($F$142=12,C174,IF($F$142=13,C189,IF($F$142=14,C204,IF($F$142=15,C219,IF($F$142=16,C234,IF($F$142=17,C249,IF($F$142=18,C264,IF($F$142=19,C279,IF($F$142=20,C294))))))))))))))))))))</f>
        <v>0</v>
      </c>
      <c r="I144" s="7"/>
      <c r="J144" s="8"/>
      <c r="K144" s="9"/>
      <c r="L144" s="381"/>
      <c r="M144" s="212" t="s">
        <v>3</v>
      </c>
      <c r="N144" s="38" t="b">
        <f t="shared" ref="N144:N152" si="28">IF($L$142=1,C9,IF($L$142=2,C24,IF($L$142=3,C39,IF($L$142=4,C54,IF($L$142=5,C69,IF($L$142=6,C84,IF($L$142=7,C99,IF($L$142=8,C114,IF($L$142=9,C129,IF($L$142=10,C144,IF($L$142=11,C159,IF($L$142=12,C174,IF($L$142=13,C189,IF($L$142=14,C204,IF($L$142=15,C219,IF($L$142=16,C234,IF($L$142=17,C249,IF($L$142=18,C264,IF($L$142=19,C279,IF($L$142=20,C294))))))))))))))))))))</f>
        <v>0</v>
      </c>
    </row>
    <row r="145" spans="1:14" ht="13.5" hidden="1" customHeight="1" thickBot="1" x14ac:dyDescent="0.25">
      <c r="A145" s="381"/>
      <c r="B145" s="25" t="s">
        <v>4</v>
      </c>
      <c r="C145" s="40" t="str">
        <f t="shared" si="25"/>
        <v xml:space="preserve"> Boros Zoltán </v>
      </c>
      <c r="D145" s="40">
        <f t="shared" si="26"/>
        <v>0.5</v>
      </c>
      <c r="F145" s="381"/>
      <c r="G145" s="212" t="s">
        <v>4</v>
      </c>
      <c r="H145" s="36" t="b">
        <f t="shared" si="27"/>
        <v>0</v>
      </c>
      <c r="I145" s="7"/>
      <c r="J145" s="8"/>
      <c r="K145" s="9"/>
      <c r="L145" s="381"/>
      <c r="M145" s="212" t="s">
        <v>4</v>
      </c>
      <c r="N145" s="38" t="b">
        <f t="shared" si="28"/>
        <v>0</v>
      </c>
    </row>
    <row r="146" spans="1:14" ht="13.5" hidden="1" customHeight="1" thickBot="1" x14ac:dyDescent="0.25">
      <c r="A146" s="381"/>
      <c r="B146" s="25" t="s">
        <v>5</v>
      </c>
      <c r="C146" s="40" t="str">
        <f t="shared" si="25"/>
        <v>Orosz Tóth Gábor</v>
      </c>
      <c r="D146" s="40">
        <f t="shared" si="26"/>
        <v>1</v>
      </c>
      <c r="F146" s="381"/>
      <c r="G146" s="212" t="s">
        <v>5</v>
      </c>
      <c r="H146" s="36" t="b">
        <f t="shared" si="27"/>
        <v>0</v>
      </c>
      <c r="I146" s="7"/>
      <c r="J146" s="8"/>
      <c r="K146" s="9"/>
      <c r="L146" s="381"/>
      <c r="M146" s="212" t="s">
        <v>5</v>
      </c>
      <c r="N146" s="38" t="b">
        <f t="shared" si="28"/>
        <v>0</v>
      </c>
    </row>
    <row r="147" spans="1:14" ht="13.5" hidden="1" customHeight="1" thickBot="1" x14ac:dyDescent="0.25">
      <c r="A147" s="381"/>
      <c r="B147" s="25" t="s">
        <v>6</v>
      </c>
      <c r="C147" s="40" t="str">
        <f t="shared" si="25"/>
        <v>Oroszt Tóúth Miklós</v>
      </c>
      <c r="D147" s="40">
        <f t="shared" si="26"/>
        <v>0.5</v>
      </c>
      <c r="F147" s="381"/>
      <c r="G147" s="212" t="s">
        <v>6</v>
      </c>
      <c r="H147" s="36" t="b">
        <f t="shared" si="27"/>
        <v>0</v>
      </c>
      <c r="I147" s="7"/>
      <c r="J147" s="8"/>
      <c r="K147" s="9"/>
      <c r="L147" s="381"/>
      <c r="M147" s="212" t="s">
        <v>6</v>
      </c>
      <c r="N147" s="38" t="b">
        <f t="shared" si="28"/>
        <v>0</v>
      </c>
    </row>
    <row r="148" spans="1:14" ht="13.5" hidden="1" customHeight="1" thickBot="1" x14ac:dyDescent="0.25">
      <c r="A148" s="381"/>
      <c r="B148" s="25" t="s">
        <v>7</v>
      </c>
      <c r="C148" s="40" t="str">
        <f t="shared" si="25"/>
        <v xml:space="preserve"> Béres István </v>
      </c>
      <c r="D148" s="40">
        <f t="shared" si="26"/>
        <v>0.5</v>
      </c>
      <c r="F148" s="381"/>
      <c r="G148" s="212" t="s">
        <v>7</v>
      </c>
      <c r="H148" s="36" t="b">
        <f t="shared" si="27"/>
        <v>0</v>
      </c>
      <c r="I148" s="7"/>
      <c r="J148" s="8"/>
      <c r="K148" s="9"/>
      <c r="L148" s="381"/>
      <c r="M148" s="212" t="s">
        <v>7</v>
      </c>
      <c r="N148" s="38" t="b">
        <f t="shared" si="28"/>
        <v>0</v>
      </c>
    </row>
    <row r="149" spans="1:14" ht="13.5" hidden="1" thickBot="1" x14ac:dyDescent="0.25">
      <c r="A149" s="381"/>
      <c r="B149" s="25" t="s">
        <v>79</v>
      </c>
      <c r="C149" s="40" t="str">
        <f t="shared" si="25"/>
        <v xml:space="preserve"> Tóth Enikő</v>
      </c>
      <c r="D149" s="40">
        <f t="shared" si="26"/>
        <v>0</v>
      </c>
      <c r="F149" s="381"/>
      <c r="G149" s="212" t="s">
        <v>79</v>
      </c>
      <c r="H149" s="36" t="b">
        <f t="shared" si="27"/>
        <v>0</v>
      </c>
      <c r="I149" s="7"/>
      <c r="J149" s="8"/>
      <c r="K149" s="9"/>
      <c r="L149" s="381"/>
      <c r="M149" s="212" t="s">
        <v>79</v>
      </c>
      <c r="N149" s="38" t="b">
        <f t="shared" si="28"/>
        <v>0</v>
      </c>
    </row>
    <row r="150" spans="1:14" ht="13.5" hidden="1" thickBot="1" x14ac:dyDescent="0.25">
      <c r="A150" s="381"/>
      <c r="B150" s="25" t="s">
        <v>80</v>
      </c>
      <c r="C150" s="40" t="str">
        <f t="shared" si="25"/>
        <v xml:space="preserve">  Badari Máté  </v>
      </c>
      <c r="D150" s="40">
        <f t="shared" si="26"/>
        <v>0</v>
      </c>
      <c r="F150" s="381"/>
      <c r="G150" s="212" t="s">
        <v>80</v>
      </c>
      <c r="H150" s="36" t="b">
        <f t="shared" si="27"/>
        <v>0</v>
      </c>
      <c r="I150" s="7"/>
      <c r="J150" s="8"/>
      <c r="K150" s="9"/>
      <c r="L150" s="381"/>
      <c r="M150" s="212" t="s">
        <v>80</v>
      </c>
      <c r="N150" s="38" t="b">
        <f t="shared" si="28"/>
        <v>0</v>
      </c>
    </row>
    <row r="151" spans="1:14" ht="13.5" hidden="1" thickBot="1" x14ac:dyDescent="0.25">
      <c r="A151" s="381"/>
      <c r="B151" s="25" t="s">
        <v>81</v>
      </c>
      <c r="C151" s="40" t="str">
        <f t="shared" si="25"/>
        <v xml:space="preserve"> Kiss Rebeka   </v>
      </c>
      <c r="D151" s="40">
        <f t="shared" si="26"/>
        <v>1</v>
      </c>
      <c r="F151" s="381"/>
      <c r="G151" s="212" t="s">
        <v>81</v>
      </c>
      <c r="H151" s="36" t="b">
        <f t="shared" si="27"/>
        <v>0</v>
      </c>
      <c r="I151" s="7"/>
      <c r="J151" s="8"/>
      <c r="K151" s="9"/>
      <c r="L151" s="381"/>
      <c r="M151" s="212" t="s">
        <v>81</v>
      </c>
      <c r="N151" s="38" t="b">
        <f t="shared" si="28"/>
        <v>0</v>
      </c>
    </row>
    <row r="152" spans="1:14" ht="13.5" hidden="1" thickBot="1" x14ac:dyDescent="0.25">
      <c r="A152" s="391"/>
      <c r="B152" s="25" t="s">
        <v>82</v>
      </c>
      <c r="C152" s="40" t="str">
        <f t="shared" si="25"/>
        <v> Ferenczi Zoltán</v>
      </c>
      <c r="D152" s="40">
        <f t="shared" si="26"/>
        <v>0</v>
      </c>
      <c r="F152" s="382"/>
      <c r="G152" s="213" t="s">
        <v>82</v>
      </c>
      <c r="H152" s="36" t="b">
        <f t="shared" si="27"/>
        <v>0</v>
      </c>
      <c r="I152" s="7"/>
      <c r="J152" s="8"/>
      <c r="K152" s="9"/>
      <c r="L152" s="382"/>
      <c r="M152" s="213" t="s">
        <v>82</v>
      </c>
      <c r="N152" s="38" t="b">
        <f t="shared" si="28"/>
        <v>0</v>
      </c>
    </row>
    <row r="153" spans="1:14" ht="19.5" hidden="1" thickBot="1" x14ac:dyDescent="0.35">
      <c r="C153" s="39"/>
      <c r="D153" s="41">
        <f>IF($F$7=10,I18,IF($L$7=10,K18,IF($F$22=10,I33,IF($L$22=10,K33,IF($F$37=10,I48,IF($L$37=10,K48,IF($F$52=10,I63,IF($L$52=10,K63,IF($F$67=10,I78,IF($L$67=10,K78,IF($F$82=10,I93,IF($L$82=10,K93,IF($F$97=10,I108,IF($L$97=10,K108,IF($F$112=10,I123,IF($L$112=10,K123,IF($F$127=10,I138,IF($L$127=10,K138,IF($F$142=10,I153,IF($L$142=10,K153))))))))))))))))))))</f>
        <v>4.5</v>
      </c>
      <c r="I153" s="12">
        <f>SUM(I143:I152)</f>
        <v>0</v>
      </c>
      <c r="J153" s="12"/>
      <c r="K153" s="12">
        <f>SUM(K143:K152)</f>
        <v>0</v>
      </c>
    </row>
    <row r="154" spans="1:14" x14ac:dyDescent="0.2">
      <c r="C154" s="39"/>
    </row>
    <row r="155" spans="1:14" ht="13.5" thickBot="1" x14ac:dyDescent="0.25">
      <c r="C155" s="39"/>
    </row>
    <row r="156" spans="1:14" ht="16.5" thickBot="1" x14ac:dyDescent="0.3">
      <c r="A156" s="383" t="s">
        <v>0</v>
      </c>
      <c r="B156" s="384"/>
      <c r="C156" s="23">
        <f>'Input adatok'!C163</f>
        <v>0</v>
      </c>
    </row>
    <row r="157" spans="1:14" ht="13.5" customHeight="1" thickBot="1" x14ac:dyDescent="0.25">
      <c r="A157" s="380">
        <v>11</v>
      </c>
      <c r="B157" s="24"/>
      <c r="C157" s="27" t="str">
        <f>'Input adatok'!M164</f>
        <v>Játékos Neve:</v>
      </c>
    </row>
    <row r="158" spans="1:14" ht="13.5" customHeight="1" x14ac:dyDescent="0.2">
      <c r="A158" s="381"/>
      <c r="B158" s="25" t="s">
        <v>2</v>
      </c>
      <c r="C158" s="40" t="b">
        <f>IF($F$7=11,H8,IF($L$7=11,N8,IF($F$22=11,H23,IF($L$22=11,N23,IF($F$37=11,H38,IF($L$37=11,N38,IF($F$52=11,H53,IF($L$52=11,N53,IF($F$67=11,H68,IF($L$67=11,N68,IF($F$82=11,H83,IF($L$82=11,N83,IF($F$97=11,H98,IF($L$97=11,N98,IF($F$112=11,H113,IF($L$112=11,N113,IF($F$127=11,H128,IF($L$127=11,N128,IF($F$142=11,H143,IF($L$142=11,N143))))))))))))))))))))</f>
        <v>0</v>
      </c>
      <c r="D158" s="40" t="b">
        <f>IF($F$7=11,I8,IF($L$7=11,K8,IF($F$22=11,I23,IF($L$22=11,K23,IF($F$37=11,I38,IF($L$37=11,K38,IF($F$52=11,I53,IF($L$52=11,K53,IF($F$67=11,I68,IF($L$67=11,K68,IF($F$82=11,I83,IF($L$82=11,K83,IF($F$97=11,I98,IF($L$97=11,K98,IF($F$112=11,I113,IF($L$112=11,K113,IF($F$127=11,I128,IF($L$127=11,K128,IF($F$142=11,I143,IF($L$142=11,K143))))))))))))))))))))</f>
        <v>0</v>
      </c>
    </row>
    <row r="159" spans="1:14" ht="13.5" customHeight="1" x14ac:dyDescent="0.2">
      <c r="A159" s="381"/>
      <c r="B159" s="25" t="s">
        <v>3</v>
      </c>
      <c r="C159" s="40" t="b">
        <f t="shared" ref="C159:C167" si="29">IF($F$7=11,H9,IF($L$7=11,N9,IF($F$22=11,H24,IF($L$22=11,N24,IF($F$37=11,H39,IF($L$37=11,N39,IF($F$52=11,H54,IF($L$52=11,N54,IF($F$67=11,H69,IF($L$67=11,N69,IF($F$82=11,H84,IF($L$82=11,N84,IF($F$97=11,H99,IF($L$97=11,N99,IF($F$112=11,H114,IF($L$112=11,N114,IF($F$127=11,H129,IF($L$127=11,N129,IF($F$142=11,H144,IF($L$142=11,N144))))))))))))))))))))</f>
        <v>0</v>
      </c>
      <c r="D159" s="40" t="b">
        <f t="shared" ref="D159:D167" si="30">IF($F$7=11,I9,IF($L$7=11,K9,IF($F$22=11,I24,IF($L$22=11,K24,IF($F$37=11,I39,IF($L$37=11,K39,IF($F$52=11,I54,IF($L$52=11,K54,IF($F$67=11,I69,IF($L$67=11,K69,IF($F$82=11,I84,IF($L$82=11,K84,IF($F$97=11,I99,IF($L$97=11,K99,IF($F$112=11,I114,IF($L$112=11,K114,IF($F$127=11,I129,IF($L$127=11,K129,IF($F$142=11,I144,IF($L$142=11,K144))))))))))))))))))))</f>
        <v>0</v>
      </c>
    </row>
    <row r="160" spans="1:14" ht="13.5" customHeight="1" x14ac:dyDescent="0.2">
      <c r="A160" s="381"/>
      <c r="B160" s="25" t="s">
        <v>4</v>
      </c>
      <c r="C160" s="40" t="b">
        <f t="shared" si="29"/>
        <v>0</v>
      </c>
      <c r="D160" s="40" t="b">
        <f t="shared" si="30"/>
        <v>0</v>
      </c>
    </row>
    <row r="161" spans="1:4" ht="13.5" customHeight="1" x14ac:dyDescent="0.2">
      <c r="A161" s="381"/>
      <c r="B161" s="25" t="s">
        <v>5</v>
      </c>
      <c r="C161" s="40" t="b">
        <f t="shared" si="29"/>
        <v>0</v>
      </c>
      <c r="D161" s="40" t="b">
        <f t="shared" si="30"/>
        <v>0</v>
      </c>
    </row>
    <row r="162" spans="1:4" ht="13.5" customHeight="1" x14ac:dyDescent="0.2">
      <c r="A162" s="381"/>
      <c r="B162" s="25" t="s">
        <v>6</v>
      </c>
      <c r="C162" s="40" t="b">
        <f t="shared" si="29"/>
        <v>0</v>
      </c>
      <c r="D162" s="40" t="b">
        <f t="shared" si="30"/>
        <v>0</v>
      </c>
    </row>
    <row r="163" spans="1:4" ht="13.5" customHeight="1" x14ac:dyDescent="0.2">
      <c r="A163" s="381"/>
      <c r="B163" s="25" t="s">
        <v>7</v>
      </c>
      <c r="C163" s="40" t="b">
        <f t="shared" si="29"/>
        <v>0</v>
      </c>
      <c r="D163" s="40" t="b">
        <f t="shared" si="30"/>
        <v>0</v>
      </c>
    </row>
    <row r="164" spans="1:4" ht="13.5" customHeight="1" x14ac:dyDescent="0.2">
      <c r="A164" s="381"/>
      <c r="B164" s="25" t="s">
        <v>79</v>
      </c>
      <c r="C164" s="40" t="b">
        <f t="shared" si="29"/>
        <v>0</v>
      </c>
      <c r="D164" s="40" t="b">
        <f t="shared" si="30"/>
        <v>0</v>
      </c>
    </row>
    <row r="165" spans="1:4" ht="13.5" customHeight="1" x14ac:dyDescent="0.2">
      <c r="A165" s="381"/>
      <c r="B165" s="25" t="s">
        <v>80</v>
      </c>
      <c r="C165" s="40" t="b">
        <f t="shared" si="29"/>
        <v>0</v>
      </c>
      <c r="D165" s="40" t="b">
        <f t="shared" si="30"/>
        <v>0</v>
      </c>
    </row>
    <row r="166" spans="1:4" ht="13.5" customHeight="1" x14ac:dyDescent="0.2">
      <c r="A166" s="381"/>
      <c r="B166" s="25" t="s">
        <v>81</v>
      </c>
      <c r="C166" s="40" t="b">
        <f t="shared" si="29"/>
        <v>0</v>
      </c>
      <c r="D166" s="40" t="b">
        <f t="shared" si="30"/>
        <v>0</v>
      </c>
    </row>
    <row r="167" spans="1:4" ht="13.5" customHeight="1" thickBot="1" x14ac:dyDescent="0.25">
      <c r="A167" s="391"/>
      <c r="B167" s="25" t="s">
        <v>82</v>
      </c>
      <c r="C167" s="40" t="b">
        <f t="shared" si="29"/>
        <v>0</v>
      </c>
      <c r="D167" s="40" t="b">
        <f t="shared" si="30"/>
        <v>0</v>
      </c>
    </row>
    <row r="168" spans="1:4" ht="19.5" thickBot="1" x14ac:dyDescent="0.35">
      <c r="C168" s="39"/>
      <c r="D168" s="41" t="b">
        <f>IF($F$7=11,I18,IF($L$7=11,K18,IF($F$22=11,I33,IF($L$22=11,K33,IF($F$37=11,I48,IF($L$37=11,K48,IF($F$52=11,I63,IF($L$52=11,K63,IF($F$67=11,I78,IF($L$67=11,K78,IF($F$82=11,I93,IF($L$82=11,K93,IF($F$97=11,I108,IF($L$97=11,K108,IF($F$112=11,I123,IF($L$112=11,K123,IF($F$127=11,I138,IF($L$127=11,K138,IF($F$142=11,I153,IF($L$142=11,K153))))))))))))))))))))</f>
        <v>0</v>
      </c>
    </row>
    <row r="169" spans="1:4" x14ac:dyDescent="0.2">
      <c r="C169" s="39"/>
    </row>
    <row r="170" spans="1:4" ht="13.5" thickBot="1" x14ac:dyDescent="0.25">
      <c r="C170" s="39"/>
    </row>
    <row r="171" spans="1:4" ht="16.5" thickBot="1" x14ac:dyDescent="0.3">
      <c r="A171" s="383" t="s">
        <v>0</v>
      </c>
      <c r="B171" s="409"/>
      <c r="C171" s="23">
        <f>'Input adatok'!C179</f>
        <v>0</v>
      </c>
    </row>
    <row r="172" spans="1:4" ht="13.5" customHeight="1" thickBot="1" x14ac:dyDescent="0.25">
      <c r="A172" s="380">
        <v>12</v>
      </c>
      <c r="B172" s="24"/>
      <c r="C172" s="27" t="str">
        <f>'Input adatok'!M180</f>
        <v>Játékos Neve:</v>
      </c>
    </row>
    <row r="173" spans="1:4" ht="13.5" customHeight="1" x14ac:dyDescent="0.2">
      <c r="A173" s="381"/>
      <c r="B173" s="25" t="s">
        <v>2</v>
      </c>
      <c r="C173" s="40" t="b">
        <f>IF($F$7=12,H8,IF($L$7=12,N8,IF($F$22=12,H23,IF($L$22=12,N23,IF($F$37=12,H38,IF($L$37=12,N38,IF($F$52=12,H53,IF($L$52=12,N53,IF($F$67=12,H68,IF($L$67=12,N68,IF($F$82=12,H83,IF($L$82=12,N83,IF($F$97=12,H98,IF($L$97=12,N98,IF($F$112=12,H113,IF($L$112=12,N113,IF($F$127=12,H128,IF($L$127=12,N128,IF($F$142=12,H143,IF($L$142=12,N143))))))))))))))))))))</f>
        <v>0</v>
      </c>
      <c r="D173" s="40" t="b">
        <f>IF($F$7=12,I8,IF($L$7=12,K8,IF($F$22=12,I23,IF($L$22=12,K23,IF($F$37=12,I38,IF($L$37=12,K38,IF($F$52=12,I53,IF($L$52=12,K53,IF($F$67=12,I68,IF($L$67=12,K68,IF($F$82=12,I83,IF($L$82=12,K83,IF($F$97=12,I98,IF($L$97=12,K98,IF($F$112=12,I113,IF($L$112=12,K113,IF($F$127=12,I128,IF($L$127=12,K128,IF($F$142=12,I143,IF($L$142=12,K143))))))))))))))))))))</f>
        <v>0</v>
      </c>
    </row>
    <row r="174" spans="1:4" ht="13.5" customHeight="1" x14ac:dyDescent="0.2">
      <c r="A174" s="381"/>
      <c r="B174" s="25" t="s">
        <v>3</v>
      </c>
      <c r="C174" s="40" t="b">
        <f t="shared" ref="C174:C182" si="31">IF($F$7=12,H9,IF($L$7=12,N9,IF($F$22=12,H24,IF($L$22=12,N24,IF($F$37=12,H39,IF($L$37=12,N39,IF($F$52=12,H54,IF($L$52=12,N54,IF($F$67=12,H69,IF($L$67=12,N69,IF($F$82=12,H84,IF($L$82=12,N84,IF($F$97=12,H99,IF($L$97=12,N99,IF($F$112=12,H114,IF($L$112=12,N114,IF($F$127=12,H129,IF($L$127=12,N129,IF($F$142=12,H144,IF($L$142=12,N144))))))))))))))))))))</f>
        <v>0</v>
      </c>
      <c r="D174" s="40" t="b">
        <f t="shared" ref="D174:D182" si="32">IF($F$7=12,I9,IF($L$7=12,K9,IF($F$22=12,I24,IF($L$22=12,K24,IF($F$37=12,I39,IF($L$37=12,K39,IF($F$52=12,I54,IF($L$52=12,K54,IF($F$67=12,I69,IF($L$67=12,K69,IF($F$82=12,I84,IF($L$82=12,K84,IF($F$97=12,I99,IF($L$97=12,K99,IF($F$112=12,I114,IF($L$112=12,K114,IF($F$127=12,I129,IF($L$127=12,K129,IF($F$142=12,I144,IF($L$142=12,K144))))))))))))))))))))</f>
        <v>0</v>
      </c>
    </row>
    <row r="175" spans="1:4" ht="13.5" customHeight="1" x14ac:dyDescent="0.2">
      <c r="A175" s="381"/>
      <c r="B175" s="25" t="s">
        <v>4</v>
      </c>
      <c r="C175" s="40" t="b">
        <f t="shared" si="31"/>
        <v>0</v>
      </c>
      <c r="D175" s="40" t="b">
        <f t="shared" si="32"/>
        <v>0</v>
      </c>
    </row>
    <row r="176" spans="1:4" ht="13.5" customHeight="1" x14ac:dyDescent="0.2">
      <c r="A176" s="381"/>
      <c r="B176" s="25" t="s">
        <v>5</v>
      </c>
      <c r="C176" s="40" t="b">
        <f t="shared" si="31"/>
        <v>0</v>
      </c>
      <c r="D176" s="40" t="b">
        <f t="shared" si="32"/>
        <v>0</v>
      </c>
    </row>
    <row r="177" spans="1:4" ht="13.5" customHeight="1" x14ac:dyDescent="0.2">
      <c r="A177" s="381"/>
      <c r="B177" s="25" t="s">
        <v>6</v>
      </c>
      <c r="C177" s="40" t="b">
        <f t="shared" si="31"/>
        <v>0</v>
      </c>
      <c r="D177" s="40" t="b">
        <f t="shared" si="32"/>
        <v>0</v>
      </c>
    </row>
    <row r="178" spans="1:4" ht="13.5" customHeight="1" x14ac:dyDescent="0.2">
      <c r="A178" s="381"/>
      <c r="B178" s="25" t="s">
        <v>7</v>
      </c>
      <c r="C178" s="40" t="b">
        <f t="shared" si="31"/>
        <v>0</v>
      </c>
      <c r="D178" s="40" t="b">
        <f t="shared" si="32"/>
        <v>0</v>
      </c>
    </row>
    <row r="179" spans="1:4" ht="13.5" customHeight="1" x14ac:dyDescent="0.2">
      <c r="A179" s="381"/>
      <c r="B179" s="25" t="s">
        <v>79</v>
      </c>
      <c r="C179" s="40" t="b">
        <f t="shared" si="31"/>
        <v>0</v>
      </c>
      <c r="D179" s="40" t="b">
        <f t="shared" si="32"/>
        <v>0</v>
      </c>
    </row>
    <row r="180" spans="1:4" ht="13.5" customHeight="1" x14ac:dyDescent="0.2">
      <c r="A180" s="381"/>
      <c r="B180" s="25" t="s">
        <v>80</v>
      </c>
      <c r="C180" s="40" t="b">
        <f t="shared" si="31"/>
        <v>0</v>
      </c>
      <c r="D180" s="40" t="b">
        <f t="shared" si="32"/>
        <v>0</v>
      </c>
    </row>
    <row r="181" spans="1:4" ht="13.5" customHeight="1" x14ac:dyDescent="0.2">
      <c r="A181" s="381"/>
      <c r="B181" s="25" t="s">
        <v>81</v>
      </c>
      <c r="C181" s="40" t="b">
        <f t="shared" si="31"/>
        <v>0</v>
      </c>
      <c r="D181" s="40" t="b">
        <f t="shared" si="32"/>
        <v>0</v>
      </c>
    </row>
    <row r="182" spans="1:4" ht="13.5" customHeight="1" thickBot="1" x14ac:dyDescent="0.25">
      <c r="A182" s="391"/>
      <c r="B182" s="25" t="s">
        <v>82</v>
      </c>
      <c r="C182" s="40" t="b">
        <f t="shared" si="31"/>
        <v>0</v>
      </c>
      <c r="D182" s="40" t="b">
        <f t="shared" si="32"/>
        <v>0</v>
      </c>
    </row>
    <row r="183" spans="1:4" ht="19.5" thickBot="1" x14ac:dyDescent="0.35">
      <c r="C183" s="39"/>
      <c r="D183" s="41" t="b">
        <f>IF($F$7=12,I18,IF($L$7=12,K18,IF($F$22=12,I33,IF($L$22=12,K33,IF($F$37=12,I48,IF($L$37=12,K48,IF($F$52=12,I63,IF($L$52=12,K63,IF($F$67=12,I78,IF($L$67=12,K78,IF($F$82=12,I93,IF($L$82=12,K93,IF($F$97=12,I108,IF($L$97=12,K108,IF($F$112=12,I123,IF($L$112=12,K123,IF($F$127=12,I138,IF($L$127=12,K138,IF($F$142=12,I153,IF($L$142=12,K153))))))))))))))))))))</f>
        <v>0</v>
      </c>
    </row>
    <row r="184" spans="1:4" x14ac:dyDescent="0.2">
      <c r="C184" s="39"/>
    </row>
    <row r="185" spans="1:4" ht="13.5" thickBot="1" x14ac:dyDescent="0.25">
      <c r="C185" s="39"/>
    </row>
    <row r="186" spans="1:4" ht="16.5" thickBot="1" x14ac:dyDescent="0.3">
      <c r="A186" s="383" t="s">
        <v>0</v>
      </c>
      <c r="B186" s="409"/>
      <c r="C186" s="23" t="str">
        <f>'Input adatok'!M195</f>
        <v>13cs</v>
      </c>
    </row>
    <row r="187" spans="1:4" ht="13.5" customHeight="1" thickBot="1" x14ac:dyDescent="0.25">
      <c r="A187" s="380">
        <v>13</v>
      </c>
      <c r="B187" s="24"/>
      <c r="C187" s="27" t="str">
        <f>'Input adatok'!M196</f>
        <v>Játékos Neve:</v>
      </c>
    </row>
    <row r="188" spans="1:4" ht="13.5" customHeight="1" thickBot="1" x14ac:dyDescent="0.25">
      <c r="A188" s="381"/>
      <c r="B188" s="25" t="s">
        <v>2</v>
      </c>
      <c r="C188" s="27" t="str">
        <f>'Input adatok'!M197</f>
        <v>13_1</v>
      </c>
      <c r="D188" s="40" t="b">
        <f>IF($F$7=13,I8,IF($L$7=13,K8,IF($F$22=13,I23,IF($L$22=13,K23,IF($F$37=13,I38,IF($L$37=13,K38,IF($F$52=13,I53,IF($L$52=13,K53,IF($F$67=13,I68,IF($L$67=13,K68,IF($F$82=13,I83,IF($L$82=13,K83,IF($F$97=13,I98,IF($L$97=13,K98,IF($F$112=13,I113,IF($L$112=13,K113,IF($F$127=13,I128,IF($L$127=13,K128,IF($F$142=13,I143,IF($L$142=13,K143))))))))))))))))))))</f>
        <v>0</v>
      </c>
    </row>
    <row r="189" spans="1:4" ht="13.5" customHeight="1" thickBot="1" x14ac:dyDescent="0.25">
      <c r="A189" s="381"/>
      <c r="B189" s="25" t="s">
        <v>3</v>
      </c>
      <c r="C189" s="27" t="str">
        <f>'Input adatok'!M198</f>
        <v>13_2</v>
      </c>
      <c r="D189" s="40" t="b">
        <f>IF($F$7=13,I9,IF($L$7=13,K9,IF($F$22=13,I24,IF($L$22=13,K24,IF($F$37=13,I39,IF($L$37=13,K39,IF($F$52=13,I54,IF($L$52=13,K54,IF($F$67=13,I69,IF($L$67=13,K69,IF($F$82=13,I84,IF($L$82=13,K84,IF($F$97=13,I99,IF($L$97=13,K99,IF($F$112=13,I114,IF($L$112=13,K114,IF($F$127=13,I129,IF($L$127=13,K129,IF($F$142=13,I144,IF($L$142=13,K144))))))))))))))))))))</f>
        <v>0</v>
      </c>
    </row>
    <row r="190" spans="1:4" ht="13.5" customHeight="1" thickBot="1" x14ac:dyDescent="0.25">
      <c r="A190" s="381"/>
      <c r="B190" s="25" t="s">
        <v>4</v>
      </c>
      <c r="C190" s="27" t="str">
        <f>'Input adatok'!M199</f>
        <v>13_3</v>
      </c>
      <c r="D190" s="40" t="b">
        <f>IF($F$7=13,I10,IF($L$7=13,K10,IF($F$22=13,I25,IF($L$22=13,K25,IF($F$37=13,I40,IF($L$37=13,K40,IF($F$52=13,I55,IF($L$52=13,K55,IF($F$67=13,I70,IF($L$67=13,K70,IF($F$82=13,I85,IF($L$82=13,K85,IF($F$97=13,I100,IF($L$97=13,K100,IF($F$112=13,I115,IF($L$112=13,K115,IF($F$127=13,I130,IF($L$127=13,K130,IF($F$142=13,I145,IF($L$142=13,K145))))))))))))))))))))</f>
        <v>0</v>
      </c>
    </row>
    <row r="191" spans="1:4" ht="13.5" customHeight="1" thickBot="1" x14ac:dyDescent="0.25">
      <c r="A191" s="381"/>
      <c r="B191" s="25" t="s">
        <v>5</v>
      </c>
      <c r="C191" s="27" t="str">
        <f>'Input adatok'!M200</f>
        <v>13_4</v>
      </c>
      <c r="D191" s="40" t="b">
        <f>IF($F$7=13,I11,IF($L$7=13,K11,IF($F$22=13,I26,IF($L$22=13,K26,IF($F$37=13,I41,IF($L$37=13,K41,IF($F$52=13,I56,IF($L$52=13,K56,IF($F$67=13,I71,IF($L$67=13,K71,IF($F$82=13,I86,IF($L$82=13,K86,IF($F$97=13,I101,IF($L$97=13,K101,IF($F$112=13,I116,IF($L$112=13,K116,IF($F$127=13,I131,IF($L$127=13,K131,IF($F$142=13,I146,IF($L$142=13,K146))))))))))))))))))))</f>
        <v>0</v>
      </c>
    </row>
    <row r="192" spans="1:4" ht="13.5" customHeight="1" thickBot="1" x14ac:dyDescent="0.25">
      <c r="A192" s="381"/>
      <c r="B192" s="25" t="s">
        <v>6</v>
      </c>
      <c r="C192" s="27" t="str">
        <f>'Input adatok'!M201</f>
        <v>13_5</v>
      </c>
      <c r="D192" s="40" t="b">
        <f t="shared" ref="D192:D197" si="33">IF($F$7=13,I12,IF($L$7=13,K12,IF($F$22=13,I27,IF($L$22=13,K27,IF($F$37=13,I42,IF($L$37=13,K42,IF($F$52=13,I57,IF($L$52=13,K57,IF($F$67=13,I72,IF($L$67=13,K72,IF($F$82=13,I87,IF($L$82=13,K87,IF($F$97=13,I102,IF($L$97=13,K102,IF($F$112=13,I117,IF($L$112=13,K117,IF($F$127=13,I132,IF($L$127=13,K132,IF($F$142=13,I147,IF($L$142=13,K147))))))))))))))))))))</f>
        <v>0</v>
      </c>
    </row>
    <row r="193" spans="1:4" ht="13.5" customHeight="1" thickBot="1" x14ac:dyDescent="0.25">
      <c r="A193" s="381"/>
      <c r="B193" s="25" t="s">
        <v>7</v>
      </c>
      <c r="C193" s="27" t="str">
        <f>'Input adatok'!M202</f>
        <v>13_6</v>
      </c>
      <c r="D193" s="40" t="b">
        <f t="shared" si="33"/>
        <v>0</v>
      </c>
    </row>
    <row r="194" spans="1:4" ht="13.5" customHeight="1" thickBot="1" x14ac:dyDescent="0.25">
      <c r="A194" s="381"/>
      <c r="B194" s="25" t="s">
        <v>79</v>
      </c>
      <c r="C194" s="27" t="str">
        <f>'Input adatok'!M203</f>
        <v>13_7</v>
      </c>
      <c r="D194" s="40" t="b">
        <f t="shared" si="33"/>
        <v>0</v>
      </c>
    </row>
    <row r="195" spans="1:4" ht="13.5" customHeight="1" thickBot="1" x14ac:dyDescent="0.25">
      <c r="A195" s="381"/>
      <c r="B195" s="25" t="s">
        <v>80</v>
      </c>
      <c r="C195" s="27" t="str">
        <f>'Input adatok'!M204</f>
        <v>13_8</v>
      </c>
      <c r="D195" s="40" t="b">
        <f t="shared" si="33"/>
        <v>0</v>
      </c>
    </row>
    <row r="196" spans="1:4" ht="13.5" customHeight="1" thickBot="1" x14ac:dyDescent="0.25">
      <c r="A196" s="381"/>
      <c r="B196" s="25" t="s">
        <v>81</v>
      </c>
      <c r="C196" s="27" t="str">
        <f>'Input adatok'!M205</f>
        <v>13_9</v>
      </c>
      <c r="D196" s="40" t="b">
        <f t="shared" si="33"/>
        <v>0</v>
      </c>
    </row>
    <row r="197" spans="1:4" ht="13.5" customHeight="1" thickBot="1" x14ac:dyDescent="0.25">
      <c r="A197" s="391"/>
      <c r="B197" s="25" t="s">
        <v>82</v>
      </c>
      <c r="C197" s="27" t="str">
        <f>'Input adatok'!M206</f>
        <v>13_10</v>
      </c>
      <c r="D197" s="40" t="b">
        <f t="shared" si="33"/>
        <v>0</v>
      </c>
    </row>
    <row r="198" spans="1:4" ht="16.5" thickBot="1" x14ac:dyDescent="0.3">
      <c r="C198" s="39"/>
      <c r="D198" s="43" t="b">
        <f>IF($F$7=13,I18,IF($L$7=13,K18,IF($F$22=13,I33,IF($L$22=13,K33,IF($F$37=13,I48,IF($L$37=13,K48,IF($F$52=13,I63,IF($L$52=13,K63,IF($F$67=13,I78,IF($L$67=13,K78,IF($F$82=13,I93,IF($L$82=13,K93,IF($F$97=13,I108,IF($L$97=13,K108,IF($F$112=13,I123,IF($L$112=13,K123,IF($F$127=13,I138,IF($L$127=13,K138,IF($F$142=13,I153,IF($L$142=13,K153))))))))))))))))))))</f>
        <v>0</v>
      </c>
    </row>
    <row r="199" spans="1:4" x14ac:dyDescent="0.2">
      <c r="C199" s="39"/>
    </row>
    <row r="200" spans="1:4" ht="13.5" thickBot="1" x14ac:dyDescent="0.25">
      <c r="C200" s="39"/>
    </row>
    <row r="201" spans="1:4" ht="16.5" thickBot="1" x14ac:dyDescent="0.3">
      <c r="A201" s="383" t="s">
        <v>0</v>
      </c>
      <c r="B201" s="409"/>
      <c r="C201" s="23" t="str">
        <f>'Input adatok'!M211</f>
        <v>14cs</v>
      </c>
    </row>
    <row r="202" spans="1:4" ht="13.5" customHeight="1" thickBot="1" x14ac:dyDescent="0.25">
      <c r="A202" s="380">
        <v>14</v>
      </c>
      <c r="B202" s="24"/>
      <c r="C202" s="27" t="str">
        <f>'Input adatok'!M212</f>
        <v>Játékos Neve:</v>
      </c>
    </row>
    <row r="203" spans="1:4" ht="13.5" customHeight="1" thickBot="1" x14ac:dyDescent="0.25">
      <c r="A203" s="381"/>
      <c r="B203" s="25" t="s">
        <v>2</v>
      </c>
      <c r="C203" s="27" t="str">
        <f>'Input adatok'!M213</f>
        <v>14_1</v>
      </c>
      <c r="D203" s="40" t="b">
        <f t="shared" ref="D203:D213" si="34">IF($F$7=14,I8,IF($L$7=14,K8,IF($F$22=14,I23,IF($L$22=14,K23,IF($F$37=14,I38,IF($L$37=14,K38,IF($F$52=14,I53,IF($L$52=14,K53,IF($F$67=14,I68,IF($L$67=14,K68,IF($F$82=14,I83,IF($L$82=14,K83,IF($F$97=14,I98,IF($L$97=14,K98,IF($F$112=14,I113,IF($L$112=14,K113,IF($F$127=14,I128,IF($L$127=14,K128,IF($F$142=14,I143,IF($L$142=14,K143))))))))))))))))))))</f>
        <v>0</v>
      </c>
    </row>
    <row r="204" spans="1:4" ht="13.5" customHeight="1" thickBot="1" x14ac:dyDescent="0.25">
      <c r="A204" s="381"/>
      <c r="B204" s="25" t="s">
        <v>3</v>
      </c>
      <c r="C204" s="27" t="str">
        <f>'Input adatok'!M214</f>
        <v>14_2</v>
      </c>
      <c r="D204" s="40" t="b">
        <f t="shared" si="34"/>
        <v>0</v>
      </c>
    </row>
    <row r="205" spans="1:4" ht="13.5" customHeight="1" thickBot="1" x14ac:dyDescent="0.25">
      <c r="A205" s="381"/>
      <c r="B205" s="25" t="s">
        <v>4</v>
      </c>
      <c r="C205" s="27" t="str">
        <f>'Input adatok'!M215</f>
        <v>14_3</v>
      </c>
      <c r="D205" s="40" t="b">
        <f t="shared" si="34"/>
        <v>0</v>
      </c>
    </row>
    <row r="206" spans="1:4" ht="13.5" customHeight="1" thickBot="1" x14ac:dyDescent="0.25">
      <c r="A206" s="381"/>
      <c r="B206" s="25" t="s">
        <v>5</v>
      </c>
      <c r="C206" s="27" t="str">
        <f>'Input adatok'!M216</f>
        <v>14_4</v>
      </c>
      <c r="D206" s="40" t="b">
        <f t="shared" si="34"/>
        <v>0</v>
      </c>
    </row>
    <row r="207" spans="1:4" ht="13.5" customHeight="1" thickBot="1" x14ac:dyDescent="0.25">
      <c r="A207" s="381"/>
      <c r="B207" s="25" t="s">
        <v>6</v>
      </c>
      <c r="C207" s="27" t="str">
        <f>'Input adatok'!M217</f>
        <v>14_5</v>
      </c>
      <c r="D207" s="40" t="b">
        <f t="shared" si="34"/>
        <v>0</v>
      </c>
    </row>
    <row r="208" spans="1:4" ht="13.5" customHeight="1" thickBot="1" x14ac:dyDescent="0.25">
      <c r="A208" s="381"/>
      <c r="B208" s="25" t="s">
        <v>7</v>
      </c>
      <c r="C208" s="27" t="str">
        <f>'Input adatok'!M218</f>
        <v>14_6</v>
      </c>
      <c r="D208" s="40" t="b">
        <f t="shared" si="34"/>
        <v>0</v>
      </c>
    </row>
    <row r="209" spans="1:4" ht="13.5" customHeight="1" thickBot="1" x14ac:dyDescent="0.25">
      <c r="A209" s="381"/>
      <c r="B209" s="25" t="s">
        <v>79</v>
      </c>
      <c r="C209" s="27" t="str">
        <f>'Input adatok'!M219</f>
        <v>14_7</v>
      </c>
      <c r="D209" s="40" t="b">
        <f t="shared" si="34"/>
        <v>0</v>
      </c>
    </row>
    <row r="210" spans="1:4" ht="13.5" customHeight="1" thickBot="1" x14ac:dyDescent="0.25">
      <c r="A210" s="381"/>
      <c r="B210" s="25" t="s">
        <v>80</v>
      </c>
      <c r="C210" s="27" t="str">
        <f>'Input adatok'!M220</f>
        <v>14_8</v>
      </c>
      <c r="D210" s="40" t="b">
        <f t="shared" si="34"/>
        <v>0</v>
      </c>
    </row>
    <row r="211" spans="1:4" ht="13.5" customHeight="1" thickBot="1" x14ac:dyDescent="0.25">
      <c r="A211" s="381"/>
      <c r="B211" s="25" t="s">
        <v>81</v>
      </c>
      <c r="C211" s="27" t="str">
        <f>'Input adatok'!M221</f>
        <v>14_9</v>
      </c>
      <c r="D211" s="40" t="b">
        <f t="shared" si="34"/>
        <v>0</v>
      </c>
    </row>
    <row r="212" spans="1:4" ht="13.5" customHeight="1" thickBot="1" x14ac:dyDescent="0.25">
      <c r="A212" s="391"/>
      <c r="B212" s="25" t="s">
        <v>82</v>
      </c>
      <c r="C212" s="27" t="str">
        <f>'Input adatok'!M222</f>
        <v>14_10</v>
      </c>
      <c r="D212" s="40" t="b">
        <f t="shared" si="34"/>
        <v>0</v>
      </c>
    </row>
    <row r="213" spans="1:4" ht="16.5" thickBot="1" x14ac:dyDescent="0.3">
      <c r="C213" s="39"/>
      <c r="D213" s="43" t="b">
        <f t="shared" si="34"/>
        <v>0</v>
      </c>
    </row>
    <row r="214" spans="1:4" x14ac:dyDescent="0.2">
      <c r="C214" s="39"/>
    </row>
    <row r="215" spans="1:4" ht="13.5" thickBot="1" x14ac:dyDescent="0.25">
      <c r="C215" s="39"/>
    </row>
    <row r="216" spans="1:4" ht="16.5" thickBot="1" x14ac:dyDescent="0.3">
      <c r="A216" s="383" t="s">
        <v>0</v>
      </c>
      <c r="B216" s="384"/>
      <c r="C216" s="23" t="str">
        <f>'Input adatok'!M227</f>
        <v>15cs</v>
      </c>
    </row>
    <row r="217" spans="1:4" ht="13.5" customHeight="1" thickBot="1" x14ac:dyDescent="0.25">
      <c r="A217" s="380">
        <v>15</v>
      </c>
      <c r="B217" s="1"/>
      <c r="C217" s="27" t="str">
        <f>'Input adatok'!M228</f>
        <v>Játékos Neve:</v>
      </c>
    </row>
    <row r="218" spans="1:4" ht="13.5" customHeight="1" thickBot="1" x14ac:dyDescent="0.25">
      <c r="A218" s="381"/>
      <c r="B218" s="25" t="s">
        <v>2</v>
      </c>
      <c r="C218" s="27" t="str">
        <f>'Input adatok'!M229</f>
        <v>15_1</v>
      </c>
      <c r="D218" s="40" t="b">
        <f t="shared" ref="D218:D228" si="35">IF($F$7=15,$I$8,IF($L$7=15,$K$8,IF($F$22=15,$I$23,IF($L$22=15,$K$23,IF($F$37=15,$I$38,IF($L$37=15,$K$38,IF($F$52=15,$I$53,IF($L$52=15,$K$53,IF($F$67=15,$I$68,IF($L$67=15,K68,IF($F$82=15,I83,IF($L$82=15,K83,IF($F$97=15,I98,IF($L$97=15,K98,IF($F$112=15,I113,IF($L$112=15,K113,IF($F$127=15,I128,IF($L$127=15,K128,IF($F$142=15,I143,IF($L$142=15,K143))))))))))))))))))))</f>
        <v>0</v>
      </c>
    </row>
    <row r="219" spans="1:4" ht="13.5" customHeight="1" thickBot="1" x14ac:dyDescent="0.25">
      <c r="A219" s="381"/>
      <c r="B219" s="25" t="s">
        <v>3</v>
      </c>
      <c r="C219" s="27" t="str">
        <f>'Input adatok'!M230</f>
        <v>15_2</v>
      </c>
      <c r="D219" s="40" t="b">
        <f t="shared" si="35"/>
        <v>0</v>
      </c>
    </row>
    <row r="220" spans="1:4" ht="13.5" customHeight="1" thickBot="1" x14ac:dyDescent="0.25">
      <c r="A220" s="381"/>
      <c r="B220" s="25" t="s">
        <v>4</v>
      </c>
      <c r="C220" s="27" t="str">
        <f>'Input adatok'!M231</f>
        <v>15_3</v>
      </c>
      <c r="D220" s="40" t="b">
        <f t="shared" si="35"/>
        <v>0</v>
      </c>
    </row>
    <row r="221" spans="1:4" ht="13.5" customHeight="1" thickBot="1" x14ac:dyDescent="0.25">
      <c r="A221" s="381"/>
      <c r="B221" s="25" t="s">
        <v>5</v>
      </c>
      <c r="C221" s="27" t="str">
        <f>'Input adatok'!M232</f>
        <v>15_4</v>
      </c>
      <c r="D221" s="40" t="b">
        <f t="shared" si="35"/>
        <v>0</v>
      </c>
    </row>
    <row r="222" spans="1:4" ht="13.5" customHeight="1" thickBot="1" x14ac:dyDescent="0.25">
      <c r="A222" s="381"/>
      <c r="B222" s="25" t="s">
        <v>6</v>
      </c>
      <c r="C222" s="27" t="str">
        <f>'Input adatok'!M233</f>
        <v>15_5</v>
      </c>
      <c r="D222" s="40" t="b">
        <f t="shared" si="35"/>
        <v>0</v>
      </c>
    </row>
    <row r="223" spans="1:4" ht="13.5" customHeight="1" thickBot="1" x14ac:dyDescent="0.25">
      <c r="A223" s="381"/>
      <c r="B223" s="25" t="s">
        <v>7</v>
      </c>
      <c r="C223" s="27" t="str">
        <f>'Input adatok'!M234</f>
        <v>15_6</v>
      </c>
      <c r="D223" s="40" t="b">
        <f t="shared" si="35"/>
        <v>0</v>
      </c>
    </row>
    <row r="224" spans="1:4" ht="13.5" customHeight="1" thickBot="1" x14ac:dyDescent="0.25">
      <c r="A224" s="381"/>
      <c r="B224" s="25" t="s">
        <v>79</v>
      </c>
      <c r="C224" s="27" t="str">
        <f>'Input adatok'!M235</f>
        <v>15_7</v>
      </c>
      <c r="D224" s="40" t="b">
        <f t="shared" si="35"/>
        <v>0</v>
      </c>
    </row>
    <row r="225" spans="1:4" ht="13.5" customHeight="1" thickBot="1" x14ac:dyDescent="0.25">
      <c r="A225" s="381"/>
      <c r="B225" s="25" t="s">
        <v>80</v>
      </c>
      <c r="C225" s="27" t="str">
        <f>'Input adatok'!M236</f>
        <v>15_8</v>
      </c>
      <c r="D225" s="40" t="b">
        <f t="shared" si="35"/>
        <v>0</v>
      </c>
    </row>
    <row r="226" spans="1:4" ht="13.5" customHeight="1" thickBot="1" x14ac:dyDescent="0.25">
      <c r="A226" s="381"/>
      <c r="B226" s="25" t="s">
        <v>81</v>
      </c>
      <c r="C226" s="27" t="str">
        <f>'Input adatok'!M237</f>
        <v>15_9</v>
      </c>
      <c r="D226" s="40" t="b">
        <f t="shared" si="35"/>
        <v>0</v>
      </c>
    </row>
    <row r="227" spans="1:4" ht="13.5" customHeight="1" thickBot="1" x14ac:dyDescent="0.25">
      <c r="A227" s="391"/>
      <c r="B227" s="25" t="s">
        <v>82</v>
      </c>
      <c r="C227" s="27" t="str">
        <f>'Input adatok'!M238</f>
        <v>15_10</v>
      </c>
      <c r="D227" s="40" t="b">
        <f t="shared" si="35"/>
        <v>0</v>
      </c>
    </row>
    <row r="228" spans="1:4" ht="16.5" thickBot="1" x14ac:dyDescent="0.3">
      <c r="C228" s="39"/>
      <c r="D228" s="43" t="b">
        <f t="shared" si="35"/>
        <v>0</v>
      </c>
    </row>
    <row r="229" spans="1:4" x14ac:dyDescent="0.2">
      <c r="C229" s="39"/>
    </row>
    <row r="230" spans="1:4" ht="13.5" thickBot="1" x14ac:dyDescent="0.25">
      <c r="C230" s="39"/>
    </row>
    <row r="231" spans="1:4" ht="16.5" thickBot="1" x14ac:dyDescent="0.3">
      <c r="A231" s="383" t="s">
        <v>0</v>
      </c>
      <c r="B231" s="384"/>
      <c r="C231" s="23" t="str">
        <f>'Input adatok'!M243</f>
        <v>16cs</v>
      </c>
    </row>
    <row r="232" spans="1:4" ht="13.5" customHeight="1" thickBot="1" x14ac:dyDescent="0.25">
      <c r="A232" s="380">
        <v>16</v>
      </c>
      <c r="B232" s="24"/>
      <c r="C232" s="27" t="str">
        <f>'Input adatok'!M244</f>
        <v>Játékos Neve:</v>
      </c>
    </row>
    <row r="233" spans="1:4" ht="13.5" customHeight="1" thickBot="1" x14ac:dyDescent="0.25">
      <c r="A233" s="381"/>
      <c r="B233" s="25" t="s">
        <v>2</v>
      </c>
      <c r="C233" s="27" t="str">
        <f>'Input adatok'!M245</f>
        <v>16_1</v>
      </c>
      <c r="D233" s="40" t="b">
        <f>IF($F$7=16,I8,IF($L$7=16,K8,IF($F$22=16,I23,IF($L$22=16,K23,IF($F$37=16,I38,IF($L$37=16,K38,IF($F$52=16,I53,IF($L$52=16,K53,IF($F$67=16,I68,IF($L$67=16,K68,IF($F$82=16,I83,IF($L$82=16,K83,IF($F$97=16,I98,IF($L$97=16,K98,IF($F$112=16,I113,IF($L$112=16,K113,IF($F$127=16,I128,IF($L$127=16,K128,IF($F$142=16,I143,IF($L$142=16,K143))))))))))))))))))))</f>
        <v>0</v>
      </c>
    </row>
    <row r="234" spans="1:4" ht="13.5" customHeight="1" thickBot="1" x14ac:dyDescent="0.25">
      <c r="A234" s="381"/>
      <c r="B234" s="25" t="s">
        <v>3</v>
      </c>
      <c r="C234" s="27" t="str">
        <f>'Input adatok'!M246</f>
        <v>16_2</v>
      </c>
      <c r="D234" s="40" t="b">
        <f>IF($F$7=16,I9,IF($L$7=16,K9,IF($F$22=16,I24,IF($L$22=16,K24,IF($F$37=16,I39,IF($L$37=16,K39,IF($F$52=16,I54,IF($L$52=16,K54,IF($F$67=16,I69,IF($L$67=16,K69,IF($F$82=16,I84,IF($L$82=16,K84,IF($F$97=16,I99,IF($L$97=16,K99,IF($F$112=16,I114,IF($L$112=16,K114,IF($F$127=16,I129,IF($L$127=16,K129,IF($F$142=16,I144,IF($L$142=16,K144))))))))))))))))))))</f>
        <v>0</v>
      </c>
    </row>
    <row r="235" spans="1:4" ht="13.5" customHeight="1" thickBot="1" x14ac:dyDescent="0.25">
      <c r="A235" s="381"/>
      <c r="B235" s="25" t="s">
        <v>4</v>
      </c>
      <c r="C235" s="27" t="str">
        <f>'Input adatok'!M247</f>
        <v>16_3</v>
      </c>
      <c r="D235" s="40" t="b">
        <f>IF($F$7=16,I10,IF($L$7=16,K10,IF($F$22=16,I25,IF($L$22=16,K25,IF($F$37=16,I40,IF($L$37=16,K40,IF($F$52=16,I55,IF($L$52=16,K55,IF($F$67=16,I70,IF($L$67=16,K70,IF($F$82=16,I85,IF($L$82=16,K85,IF($F$97=16,I100,IF($L$97=16,K100,IF($F$112=16,I115,IF($L$112=16,K115,IF($F$127=16,I130,IF($L$127=16,K130,IF($F$142=16,I145,IF($L$142=16,K145))))))))))))))))))))</f>
        <v>0</v>
      </c>
    </row>
    <row r="236" spans="1:4" ht="13.5" customHeight="1" thickBot="1" x14ac:dyDescent="0.25">
      <c r="A236" s="381"/>
      <c r="B236" s="25" t="s">
        <v>5</v>
      </c>
      <c r="C236" s="27" t="str">
        <f>'Input adatok'!M248</f>
        <v>16_4</v>
      </c>
      <c r="D236" s="40" t="b">
        <f>IF($F$7=16,I11,IF($L$7=16,K11,IF($F$22=16,I26,IF($L$22=16,K26,IF($F$37=16,I41,IF($L$37=16,K41,IF($F$52=16,I56,IF($L$52=16,K56,IF($F$67=16,I71,IF($L$67=16,K71,IF($F$82=16,I86,IF($L$82=16,K86,IF($F$97=16,I101,IF($L$97=16,K101,IF($F$112=16,I116,IF($L$112=16,K116,IF($F$127=16,I131,IF($L$127=16,K131,IF($F$142=16,I146,IF($L$142=16,K146))))))))))))))))))))</f>
        <v>0</v>
      </c>
    </row>
    <row r="237" spans="1:4" ht="13.5" customHeight="1" thickBot="1" x14ac:dyDescent="0.25">
      <c r="A237" s="381"/>
      <c r="B237" s="25" t="s">
        <v>6</v>
      </c>
      <c r="C237" s="27" t="str">
        <f>'Input adatok'!M249</f>
        <v>16_5</v>
      </c>
      <c r="D237" s="40" t="b">
        <f t="shared" ref="D237:D242" si="36">IF($F$7=16,I12,IF($L$7=16,K12,IF($F$22=16,I27,IF($L$22=16,K27,IF($F$37=16,I42,IF($L$37=16,K42,IF($F$52=16,I57,IF($L$52=16,K57,IF($F$67=16,I72,IF($L$67=16,K72,IF($F$82=16,I87,IF($L$82=16,K87,IF($F$97=16,I102,IF($L$97=16,K102,IF($F$112=16,I117,IF($L$112=16,K117,IF($F$127=16,I132,IF($L$127=16,K132,IF($F$142=16,I147,IF($L$142=16,K147))))))))))))))))))))</f>
        <v>0</v>
      </c>
    </row>
    <row r="238" spans="1:4" ht="13.5" customHeight="1" thickBot="1" x14ac:dyDescent="0.25">
      <c r="A238" s="381"/>
      <c r="B238" s="25" t="s">
        <v>7</v>
      </c>
      <c r="C238" s="27" t="str">
        <f>'Input adatok'!M250</f>
        <v>16_6</v>
      </c>
      <c r="D238" s="40" t="b">
        <f t="shared" si="36"/>
        <v>0</v>
      </c>
    </row>
    <row r="239" spans="1:4" ht="13.5" customHeight="1" thickBot="1" x14ac:dyDescent="0.25">
      <c r="A239" s="381"/>
      <c r="B239" s="25" t="s">
        <v>79</v>
      </c>
      <c r="C239" s="27" t="str">
        <f>'Input adatok'!M251</f>
        <v>16_7</v>
      </c>
      <c r="D239" s="40" t="b">
        <f t="shared" si="36"/>
        <v>0</v>
      </c>
    </row>
    <row r="240" spans="1:4" ht="13.5" customHeight="1" thickBot="1" x14ac:dyDescent="0.25">
      <c r="A240" s="381"/>
      <c r="B240" s="25" t="s">
        <v>80</v>
      </c>
      <c r="C240" s="27" t="str">
        <f>'Input adatok'!M252</f>
        <v>16_8</v>
      </c>
      <c r="D240" s="40" t="b">
        <f t="shared" si="36"/>
        <v>0</v>
      </c>
    </row>
    <row r="241" spans="1:4" ht="13.5" customHeight="1" thickBot="1" x14ac:dyDescent="0.25">
      <c r="A241" s="381"/>
      <c r="B241" s="25" t="s">
        <v>81</v>
      </c>
      <c r="C241" s="27" t="str">
        <f>'Input adatok'!M253</f>
        <v>16_9</v>
      </c>
      <c r="D241" s="40" t="b">
        <f t="shared" si="36"/>
        <v>0</v>
      </c>
    </row>
    <row r="242" spans="1:4" ht="13.5" customHeight="1" thickBot="1" x14ac:dyDescent="0.25">
      <c r="A242" s="391"/>
      <c r="B242" s="25" t="s">
        <v>82</v>
      </c>
      <c r="C242" s="27" t="str">
        <f>'Input adatok'!M254</f>
        <v>16_10</v>
      </c>
      <c r="D242" s="40" t="b">
        <f t="shared" si="36"/>
        <v>0</v>
      </c>
    </row>
    <row r="243" spans="1:4" ht="16.5" thickBot="1" x14ac:dyDescent="0.3">
      <c r="C243" s="39"/>
      <c r="D243" s="43" t="b">
        <f>IF($F$7=16,I18,IF($L$7=16,K18,IF($F$22=16,I33,IF($L$22=16,K33,IF($F$37=16,I48,IF($L$37=16,K48,IF($F$52=16,I63,IF($L$52=16,K63,IF($F$67=16,I78,IF($L$67=16,K78,IF($F$82=16,I93,IF($L$82=16,K93,IF($F$97=16,I108,IF($L$97=16,K108,IF($F$112=16,I123,IF($L$112=16,K123,IF($F$127=16,I138,IF($L$127=16,K138,IF($F$142=16,I153,IF($L$142=16,K153))))))))))))))))))))</f>
        <v>0</v>
      </c>
    </row>
    <row r="244" spans="1:4" x14ac:dyDescent="0.2">
      <c r="C244" s="39"/>
    </row>
    <row r="245" spans="1:4" ht="13.5" thickBot="1" x14ac:dyDescent="0.25">
      <c r="C245" s="39"/>
    </row>
    <row r="246" spans="1:4" ht="16.5" thickBot="1" x14ac:dyDescent="0.3">
      <c r="A246" s="383" t="s">
        <v>0</v>
      </c>
      <c r="B246" s="409"/>
      <c r="C246" s="23" t="str">
        <f>'Input adatok'!M259</f>
        <v>17cs</v>
      </c>
    </row>
    <row r="247" spans="1:4" ht="13.5" customHeight="1" thickBot="1" x14ac:dyDescent="0.25">
      <c r="A247" s="380">
        <v>17</v>
      </c>
      <c r="B247" s="24"/>
      <c r="C247" s="27" t="str">
        <f>'Input adatok'!M260</f>
        <v>Játékos Neve:</v>
      </c>
    </row>
    <row r="248" spans="1:4" ht="13.5" customHeight="1" thickBot="1" x14ac:dyDescent="0.25">
      <c r="A248" s="381"/>
      <c r="B248" s="25" t="s">
        <v>2</v>
      </c>
      <c r="C248" s="27" t="str">
        <f>'Input adatok'!M261</f>
        <v>17_1</v>
      </c>
      <c r="D248" s="40" t="b">
        <f>IF($F$7=17,I8,IF($L$7=17,K8,IF($F$22=17,I23,IF($L$22=17,K23,IF($F$37=17,I38,IF($L$37=17,K38,IF($F$52=17,I53,IF($L$52=17,K53,IF($F$67=17,I68,IF($L$67=17,K68,IF($F$82=17,I83,IF($L$82=17,K83,IF($F$97=17,I98,IF($L$97=17,K98,IF($F$112=17,I113,IF($L$112=17,K113,IF($F$127=17,I128,IF($L$127=17,K128,IF($F$142=17,I143,IF($L$142=17,K143))))))))))))))))))))</f>
        <v>0</v>
      </c>
    </row>
    <row r="249" spans="1:4" ht="13.5" customHeight="1" thickBot="1" x14ac:dyDescent="0.25">
      <c r="A249" s="381"/>
      <c r="B249" s="25" t="s">
        <v>3</v>
      </c>
      <c r="C249" s="27" t="str">
        <f>'Input adatok'!M262</f>
        <v>17_2</v>
      </c>
      <c r="D249" s="40" t="b">
        <f>IF($F$7=17,I9,IF($L$7=17,K9,IF($F$22=17,I24,IF($L$22=17,K24,IF($F$37=17,I39,IF($L$37=17,K39,IF($F$52=17,I54,IF($L$52=17,K54,IF($F$67=17,I69,IF($L$67=17,K69,IF($F$82=17,I84,IF($L$82=17,K84,IF($F$97=17,I99,IF($L$97=17,K99,IF($F$112=17,I114,IF($L$112=17,K114,IF($F$127=17,I129,IF($L$127=17,K129,IF($F$142=17,I144,IF($L$142=17,K144))))))))))))))))))))</f>
        <v>0</v>
      </c>
    </row>
    <row r="250" spans="1:4" ht="13.5" customHeight="1" thickBot="1" x14ac:dyDescent="0.25">
      <c r="A250" s="381"/>
      <c r="B250" s="25" t="s">
        <v>4</v>
      </c>
      <c r="C250" s="27" t="str">
        <f>'Input adatok'!M263</f>
        <v>17_3</v>
      </c>
      <c r="D250" s="40" t="b">
        <f>IF($F$7=17,I10,IF($L$7=17,K10,IF($F$22=17,I25,IF($L$22=17,K25,IF($F$37=17,I40,IF($L$37=17,K40,IF($F$52=17,I55,IF($L$52=17,K55,IF($F$67=17,I70,IF($L$67=17,K70,IF($F$82=17,I85,IF($L$82=17,K85,IF($F$97=17,I100,IF($L$97=17,K100,IF($F$112=17,I115,IF($L$112=17,K115,IF($F$127=17,I130,IF($L$127=17,K130,IF($F$142=17,I145,IF($L$142=17,K145))))))))))))))))))))</f>
        <v>0</v>
      </c>
    </row>
    <row r="251" spans="1:4" ht="13.5" customHeight="1" thickBot="1" x14ac:dyDescent="0.25">
      <c r="A251" s="381"/>
      <c r="B251" s="25" t="s">
        <v>5</v>
      </c>
      <c r="C251" s="27" t="str">
        <f>'Input adatok'!M264</f>
        <v>17_4</v>
      </c>
      <c r="D251" s="40" t="b">
        <f>IF($F$7=17,I11,IF($L$7=17,K11,IF($F$22=17,I26,IF($L$22=17,K26,IF($F$37=17,I41,IF($L$37=17,K41,IF($F$52=17,I56,IF($L$52=17,K56,IF($F$67=17,I71,IF($L$67=17,K71,IF($F$82=17,I86,IF($L$82=17,K86,IF($F$97=17,I101,IF($L$97=17,K101,IF($F$112=17,I116,IF($L$112=17,K116,IF($F$127=17,I131,IF($L$127=17,K131,IF($F$142=17,I146,IF($L$142=17,K146))))))))))))))))))))</f>
        <v>0</v>
      </c>
    </row>
    <row r="252" spans="1:4" ht="13.5" customHeight="1" thickBot="1" x14ac:dyDescent="0.25">
      <c r="A252" s="381"/>
      <c r="B252" s="25" t="s">
        <v>6</v>
      </c>
      <c r="C252" s="27" t="str">
        <f>'Input adatok'!M265</f>
        <v>17_5</v>
      </c>
      <c r="D252" s="40" t="b">
        <f t="shared" ref="D252:D257" si="37">IF($F$7=17,I12,IF($L$7=17,K12,IF($F$22=17,I27,IF($L$22=17,K27,IF($F$37=17,I42,IF($L$37=17,K42,IF($F$52=17,I57,IF($L$52=17,K57,IF($F$67=17,I72,IF($L$67=17,K72,IF($F$82=17,I87,IF($L$82=17,K87,IF($F$97=17,I102,IF($L$97=17,K102,IF($F$112=17,I117,IF($L$112=17,K117,IF($F$127=17,I132,IF($L$127=17,K132,IF($F$142=17,I147,IF($L$142=17,K147))))))))))))))))))))</f>
        <v>0</v>
      </c>
    </row>
    <row r="253" spans="1:4" ht="13.5" customHeight="1" thickBot="1" x14ac:dyDescent="0.25">
      <c r="A253" s="381"/>
      <c r="B253" s="25" t="s">
        <v>7</v>
      </c>
      <c r="C253" s="27" t="str">
        <f>'Input adatok'!M266</f>
        <v>17_6</v>
      </c>
      <c r="D253" s="40" t="b">
        <f t="shared" si="37"/>
        <v>0</v>
      </c>
    </row>
    <row r="254" spans="1:4" ht="13.5" customHeight="1" thickBot="1" x14ac:dyDescent="0.25">
      <c r="A254" s="381"/>
      <c r="B254" s="25" t="s">
        <v>79</v>
      </c>
      <c r="C254" s="27" t="str">
        <f>'Input adatok'!M267</f>
        <v>17_7</v>
      </c>
      <c r="D254" s="40" t="b">
        <f t="shared" si="37"/>
        <v>0</v>
      </c>
    </row>
    <row r="255" spans="1:4" ht="13.5" customHeight="1" thickBot="1" x14ac:dyDescent="0.25">
      <c r="A255" s="381"/>
      <c r="B255" s="25" t="s">
        <v>80</v>
      </c>
      <c r="C255" s="27" t="str">
        <f>'Input adatok'!M268</f>
        <v>17_8</v>
      </c>
      <c r="D255" s="40" t="b">
        <f t="shared" si="37"/>
        <v>0</v>
      </c>
    </row>
    <row r="256" spans="1:4" ht="13.5" customHeight="1" thickBot="1" x14ac:dyDescent="0.25">
      <c r="A256" s="381"/>
      <c r="B256" s="25" t="s">
        <v>81</v>
      </c>
      <c r="C256" s="27" t="str">
        <f>'Input adatok'!M269</f>
        <v>17_9</v>
      </c>
      <c r="D256" s="40" t="b">
        <f t="shared" si="37"/>
        <v>0</v>
      </c>
    </row>
    <row r="257" spans="1:4" ht="13.5" customHeight="1" thickBot="1" x14ac:dyDescent="0.25">
      <c r="A257" s="391"/>
      <c r="B257" s="25" t="s">
        <v>82</v>
      </c>
      <c r="C257" s="27" t="str">
        <f>'Input adatok'!M270</f>
        <v>17_10</v>
      </c>
      <c r="D257" s="40" t="b">
        <f t="shared" si="37"/>
        <v>0</v>
      </c>
    </row>
    <row r="258" spans="1:4" ht="16.5" thickBot="1" x14ac:dyDescent="0.3">
      <c r="C258" s="39"/>
      <c r="D258" s="43" t="b">
        <f>IF($F$7=17,I18,IF($L$7=17,K18,IF($F$22=17,I33,IF($L$22=17,K33,IF($F$37=17,I48,IF($L$37=17,K48,IF($F$52=17,I63,IF($L$52=17,K63,IF($F$67=17,I78,IF($L$67=17,K78,IF($F$82=17,I93,IF($L$82=17,K93,IF($F$97=17,I108,IF($L$97=17,K108,IF($F$112=17,I123,IF($L$112=17,K123,IF($F$127=17,I138,IF($L$127=17,K138,IF($F$142=17,I153,IF($L$142=17,K153))))))))))))))))))))</f>
        <v>0</v>
      </c>
    </row>
    <row r="259" spans="1:4" x14ac:dyDescent="0.2">
      <c r="C259" s="39"/>
    </row>
    <row r="260" spans="1:4" ht="13.5" thickBot="1" x14ac:dyDescent="0.25">
      <c r="C260" s="39"/>
    </row>
    <row r="261" spans="1:4" ht="16.5" thickBot="1" x14ac:dyDescent="0.3">
      <c r="A261" s="383" t="s">
        <v>0</v>
      </c>
      <c r="B261" s="409"/>
      <c r="C261" s="23" t="str">
        <f>'Input adatok'!M275</f>
        <v>18cs</v>
      </c>
    </row>
    <row r="262" spans="1:4" ht="13.5" customHeight="1" thickBot="1" x14ac:dyDescent="0.25">
      <c r="A262" s="380">
        <v>18</v>
      </c>
      <c r="B262" s="24"/>
      <c r="C262" s="27" t="str">
        <f>'Input adatok'!M276</f>
        <v>Játékos Neve:</v>
      </c>
    </row>
    <row r="263" spans="1:4" ht="13.5" customHeight="1" thickBot="1" x14ac:dyDescent="0.25">
      <c r="A263" s="381"/>
      <c r="B263" s="25" t="s">
        <v>2</v>
      </c>
      <c r="C263" s="27" t="str">
        <f>'Input adatok'!M277</f>
        <v>18_1</v>
      </c>
      <c r="D263" s="40" t="b">
        <f>IF($F$7=18,I8,IF($L$7=18,K8,IF($F$22=18,I23,IF($L$22=18,K23,IF($F$37=18,I38,IF($L$37=18,K38,IF($F$52=18,I53,IF($L$52=18,K53,IF($F$67=18,I68,IF($L$67=18,K68,IF($F$82=18,I83,IF($L$82=18,K83,IF($F$97=18,I98,IF($L$97=18,K98,IF($F$112=18,I113,IF($L$112=18,K113,IF($F$127=18,I128,IF($L$127=18,K128,IF($F$142=18,I143,IF($L$142=18,K143))))))))))))))))))))</f>
        <v>0</v>
      </c>
    </row>
    <row r="264" spans="1:4" ht="13.5" customHeight="1" thickBot="1" x14ac:dyDescent="0.25">
      <c r="A264" s="381"/>
      <c r="B264" s="25" t="s">
        <v>3</v>
      </c>
      <c r="C264" s="27" t="str">
        <f>'Input adatok'!M278</f>
        <v>18_2</v>
      </c>
      <c r="D264" s="40" t="b">
        <f>IF($F$7=18,I9,IF($L$7=18,K9,IF($F$22=18,I24,IF($L$22=18,K24,IF($F$37=18,I39,IF($L$37=18,K39,IF($F$52=18,I54,IF($L$52=18,K54,IF($F$67=18,I69,IF($L$67=18,K69,IF($F$82=18,I84,IF($L$82=18,K84,IF($F$97=18,I99,IF($L$97=18,K99,IF($F$112=18,I114,IF($L$112=18,K114,IF($F$127=18,I129,IF($L$127=18,K129,IF($F$142=18,I144,IF($L$142=18,K144))))))))))))))))))))</f>
        <v>0</v>
      </c>
    </row>
    <row r="265" spans="1:4" ht="13.5" customHeight="1" thickBot="1" x14ac:dyDescent="0.25">
      <c r="A265" s="381"/>
      <c r="B265" s="25" t="s">
        <v>4</v>
      </c>
      <c r="C265" s="27" t="str">
        <f>'Input adatok'!M279</f>
        <v>18_3</v>
      </c>
      <c r="D265" s="40" t="b">
        <f>IF($F$7=18,I10,IF($L$7=18,K10,IF($F$22=18,I25,IF($L$22=18,K25,IF($F$37=18,I40,IF($L$37=18,K40,IF($F$52=18,I55,IF($L$52=18,K55,IF($F$67=18,I70,IF($L$67=18,K70,IF($F$82=18,I85,IF($L$82=18,K85,IF($F$97=18,I100,IF($L$97=18,K100,IF($F$112=18,I115,IF($L$112=18,K115,IF($F$127=18,I130,IF($L$127=18,K130,IF($F$142=18,I145,IF($L$142=18,K145))))))))))))))))))))</f>
        <v>0</v>
      </c>
    </row>
    <row r="266" spans="1:4" ht="13.5" customHeight="1" thickBot="1" x14ac:dyDescent="0.25">
      <c r="A266" s="381"/>
      <c r="B266" s="25" t="s">
        <v>5</v>
      </c>
      <c r="C266" s="27" t="str">
        <f>'Input adatok'!M280</f>
        <v>18_4</v>
      </c>
      <c r="D266" s="40" t="b">
        <f>IF($F$7=18,I11,IF($L$7=18,K11,IF($F$22=18,I26,IF($L$22=18,K26,IF($F$37=18,I41,IF($L$37=18,K41,IF($F$52=18,I56,IF($L$52=18,K56,IF($F$67=18,I71,IF($L$67=18,K71,IF($F$82=18,I86,IF($L$82=18,K86,IF($F$97=18,I101,IF($L$97=18,K101,IF($F$112=18,I116,IF($L$112=18,K116,IF($F$127=18,I131,IF($L$127=18,K131,IF($F$142=18,I146,IF($L$142=18,K146))))))))))))))))))))</f>
        <v>0</v>
      </c>
    </row>
    <row r="267" spans="1:4" ht="13.5" customHeight="1" thickBot="1" x14ac:dyDescent="0.25">
      <c r="A267" s="381"/>
      <c r="B267" s="25" t="s">
        <v>6</v>
      </c>
      <c r="C267" s="27" t="str">
        <f>'Input adatok'!M281</f>
        <v>18_5</v>
      </c>
      <c r="D267" s="40" t="b">
        <f t="shared" ref="D267:D272" si="38">IF($F$7=18,I12,IF($L$7=18,K12,IF($F$22=18,I27,IF($L$22=18,K27,IF($F$37=18,I42,IF($L$37=18,K42,IF($F$52=18,I57,IF($L$52=18,K57,IF($F$67=18,I72,IF($L$67=18,K72,IF($F$82=18,I87,IF($L$82=18,K87,IF($F$97=18,I102,IF($L$97=18,K102,IF($F$112=18,I117,IF($L$112=18,K117,IF($F$127=18,I132,IF($L$127=18,K132,IF($F$142=18,I147,IF($L$142=18,K147))))))))))))))))))))</f>
        <v>0</v>
      </c>
    </row>
    <row r="268" spans="1:4" ht="13.5" customHeight="1" thickBot="1" x14ac:dyDescent="0.25">
      <c r="A268" s="381"/>
      <c r="B268" s="25" t="s">
        <v>7</v>
      </c>
      <c r="C268" s="27" t="str">
        <f>'Input adatok'!M282</f>
        <v>18_6</v>
      </c>
      <c r="D268" s="40" t="b">
        <f t="shared" si="38"/>
        <v>0</v>
      </c>
    </row>
    <row r="269" spans="1:4" ht="13.5" customHeight="1" thickBot="1" x14ac:dyDescent="0.25">
      <c r="A269" s="381"/>
      <c r="B269" s="25" t="s">
        <v>79</v>
      </c>
      <c r="C269" s="27" t="str">
        <f>'Input adatok'!M283</f>
        <v>18_7</v>
      </c>
      <c r="D269" s="40" t="b">
        <f t="shared" si="38"/>
        <v>0</v>
      </c>
    </row>
    <row r="270" spans="1:4" ht="13.5" customHeight="1" thickBot="1" x14ac:dyDescent="0.25">
      <c r="A270" s="381"/>
      <c r="B270" s="25" t="s">
        <v>80</v>
      </c>
      <c r="C270" s="27" t="str">
        <f>'Input adatok'!M284</f>
        <v>18_8</v>
      </c>
      <c r="D270" s="40" t="b">
        <f t="shared" si="38"/>
        <v>0</v>
      </c>
    </row>
    <row r="271" spans="1:4" ht="13.5" customHeight="1" thickBot="1" x14ac:dyDescent="0.25">
      <c r="A271" s="381"/>
      <c r="B271" s="25" t="s">
        <v>81</v>
      </c>
      <c r="C271" s="27" t="str">
        <f>'Input adatok'!M285</f>
        <v>18_9</v>
      </c>
      <c r="D271" s="40" t="b">
        <f t="shared" si="38"/>
        <v>0</v>
      </c>
    </row>
    <row r="272" spans="1:4" ht="13.5" customHeight="1" thickBot="1" x14ac:dyDescent="0.25">
      <c r="A272" s="391"/>
      <c r="B272" s="25" t="s">
        <v>82</v>
      </c>
      <c r="C272" s="27" t="str">
        <f>'Input adatok'!M286</f>
        <v>18_10</v>
      </c>
      <c r="D272" s="40" t="b">
        <f t="shared" si="38"/>
        <v>0</v>
      </c>
    </row>
    <row r="273" spans="1:4" ht="16.5" thickBot="1" x14ac:dyDescent="0.3">
      <c r="C273" s="39"/>
      <c r="D273" s="43" t="b">
        <f>IF($F$7=18,I18,IF($L$7=18,K18,IF($F$22=18,I33,IF($L$22=18,K33,IF($F$37=18,I48,IF($L$37=18,K48,IF($F$52=18,I63,IF($L$52=18,K63,IF($F$67=18,I78,IF($L$67=18,K78,IF($F$82=18,I93,IF($L$82=18,K93,IF($F$97=18,I108,IF($L$97=18,K108,IF($F$112=18,I123,IF($L$112=18,K123,IF($F$127=18,I138,IF($L$127=18,K138,IF($F$142=18,I153,IF($L$142=18,K153))))))))))))))))))))</f>
        <v>0</v>
      </c>
    </row>
    <row r="274" spans="1:4" x14ac:dyDescent="0.2">
      <c r="C274" s="39"/>
    </row>
    <row r="275" spans="1:4" ht="13.5" thickBot="1" x14ac:dyDescent="0.25">
      <c r="C275" s="39"/>
    </row>
    <row r="276" spans="1:4" ht="16.5" thickBot="1" x14ac:dyDescent="0.3">
      <c r="A276" s="383" t="s">
        <v>0</v>
      </c>
      <c r="B276" s="409"/>
      <c r="C276" s="23" t="str">
        <f>'Input adatok'!M291</f>
        <v>19cs</v>
      </c>
    </row>
    <row r="277" spans="1:4" ht="13.5" customHeight="1" thickBot="1" x14ac:dyDescent="0.25">
      <c r="A277" s="380">
        <v>19</v>
      </c>
      <c r="B277" s="24"/>
      <c r="C277" s="27" t="str">
        <f>'Input adatok'!M292</f>
        <v>Játékos Neve:</v>
      </c>
    </row>
    <row r="278" spans="1:4" ht="13.5" customHeight="1" thickBot="1" x14ac:dyDescent="0.25">
      <c r="A278" s="381"/>
      <c r="B278" s="25" t="s">
        <v>2</v>
      </c>
      <c r="C278" s="27" t="str">
        <f>'Input adatok'!M293</f>
        <v>19_1</v>
      </c>
      <c r="D278" s="40" t="b">
        <f>IF($F$7=19,$I$8,IF($L$7=19,$K$8,IF($F$22=19,$I$23,IF($L$22=19,$K$23,IF($F$37=19,$I$38,IF($L$37=19,$K$38,IF($F$52=19,$I$53,IF($L$52=19,$K$53,IF($F$67=19,$I$68,IF($L$67=19,K68,IF($F$82=19,I83,IF($L$82=19,K83,IF($F$97=19,I98,IF($L$97=19,K98,IF($F$112=19,I113,IF($L$112=19,K113,IF($F$127=19,I128,IF($L$127=19,K128,IF($F$142=19,I143,IF($L$142=19,K143))))))))))))))))))))</f>
        <v>0</v>
      </c>
    </row>
    <row r="279" spans="1:4" ht="13.5" customHeight="1" thickBot="1" x14ac:dyDescent="0.25">
      <c r="A279" s="381"/>
      <c r="B279" s="25" t="s">
        <v>3</v>
      </c>
      <c r="C279" s="27" t="str">
        <f>'Input adatok'!M294</f>
        <v>19_2</v>
      </c>
      <c r="D279" s="40" t="b">
        <f>IF($F$7=19,$I$8,IF($L$7=19,$K$8,IF($F$22=19,$I$23,IF($L$22=19,$K$23,IF($F$37=19,$I$38,IF($L$37=19,$K$38,IF($F$52=19,$I$53,IF($L$52=19,$K$53,IF($F$67=19,$I$68,IF($L$67=19,K69,IF($F$82=19,I84,IF($L$82=19,K84,IF($F$97=19,I99,IF($L$97=19,K99,IF($F$112=19,I114,IF($L$112=19,K114,IF($F$127=19,I129,IF($L$127=19,K129,IF($F$142=19,I144,IF($L$142=19,K144))))))))))))))))))))</f>
        <v>0</v>
      </c>
    </row>
    <row r="280" spans="1:4" ht="13.5" customHeight="1" thickBot="1" x14ac:dyDescent="0.25">
      <c r="A280" s="381"/>
      <c r="B280" s="25" t="s">
        <v>4</v>
      </c>
      <c r="C280" s="27" t="str">
        <f>'Input adatok'!M295</f>
        <v>19_3</v>
      </c>
      <c r="D280" s="40" t="b">
        <f>IF($F$7=19,$I$8,IF($L$7=19,$K$8,IF($F$22=19,$I$23,IF($L$22=19,$K$23,IF($F$37=19,$I$38,IF($L$37=19,$K$38,IF($F$52=19,$I$53,IF($L$52=19,$K$53,IF($F$67=19,$I$68,IF($L$67=19,K70,IF($F$82=19,I85,IF($L$82=19,K85,IF($F$97=19,I100,IF($L$97=19,K100,IF($F$112=19,I115,IF($L$112=19,K115,IF($F$127=19,I130,IF($L$127=19,K130,IF($F$142=19,I145,IF($L$142=19,K145))))))))))))))))))))</f>
        <v>0</v>
      </c>
    </row>
    <row r="281" spans="1:4" ht="13.5" customHeight="1" thickBot="1" x14ac:dyDescent="0.25">
      <c r="A281" s="381"/>
      <c r="B281" s="25" t="s">
        <v>5</v>
      </c>
      <c r="C281" s="27" t="str">
        <f>'Input adatok'!M296</f>
        <v>19_4</v>
      </c>
      <c r="D281" s="40" t="b">
        <f>IF($F$7=19,$I$8,IF($L$7=19,$K$8,IF($F$22=19,$I$23,IF($L$22=19,$K$23,IF($F$37=19,$I$38,IF($L$37=19,$K$38,IF($F$52=19,$I$53,IF($L$52=19,$K$53,IF($F$67=19,$I$68,IF($L$67=19,K71,IF($F$82=19,I86,IF($L$82=19,K86,IF($F$97=19,I101,IF($L$97=19,K101,IF($F$112=19,I116,IF($L$112=19,K116,IF($F$127=19,I131,IF($L$127=19,K131,IF($F$142=19,I146,IF($L$142=19,K146))))))))))))))))))))</f>
        <v>0</v>
      </c>
    </row>
    <row r="282" spans="1:4" ht="13.5" customHeight="1" thickBot="1" x14ac:dyDescent="0.25">
      <c r="A282" s="381"/>
      <c r="B282" s="25" t="s">
        <v>6</v>
      </c>
      <c r="C282" s="27" t="str">
        <f>'Input adatok'!M297</f>
        <v>19_5</v>
      </c>
      <c r="D282" s="40" t="b">
        <f t="shared" ref="D282:D287" si="39">IF($F$7=19,$I$8,IF($L$7=19,$K$8,IF($F$22=19,$I$23,IF($L$22=19,$K$23,IF($F$37=19,$I$38,IF($L$37=19,$K$38,IF($F$52=19,$I$53,IF($L$52=19,$K$53,IF($F$67=19,$I$68,IF($L$67=19,K72,IF($F$82=19,I87,IF($L$82=19,K87,IF($F$97=19,I102,IF($L$97=19,K102,IF($F$112=19,I117,IF($L$112=19,K117,IF($F$127=19,I132,IF($L$127=19,K132,IF($F$142=19,I147,IF($L$142=19,K147))))))))))))))))))))</f>
        <v>0</v>
      </c>
    </row>
    <row r="283" spans="1:4" ht="13.5" customHeight="1" thickBot="1" x14ac:dyDescent="0.25">
      <c r="A283" s="381"/>
      <c r="B283" s="25" t="s">
        <v>7</v>
      </c>
      <c r="C283" s="27" t="str">
        <f>'Input adatok'!M298</f>
        <v>19_6</v>
      </c>
      <c r="D283" s="40" t="b">
        <f t="shared" si="39"/>
        <v>0</v>
      </c>
    </row>
    <row r="284" spans="1:4" ht="13.5" customHeight="1" thickBot="1" x14ac:dyDescent="0.25">
      <c r="A284" s="381"/>
      <c r="B284" s="25" t="s">
        <v>79</v>
      </c>
      <c r="C284" s="27" t="str">
        <f>'Input adatok'!M299</f>
        <v>19_7</v>
      </c>
      <c r="D284" s="40" t="b">
        <f t="shared" si="39"/>
        <v>0</v>
      </c>
    </row>
    <row r="285" spans="1:4" ht="13.5" customHeight="1" thickBot="1" x14ac:dyDescent="0.25">
      <c r="A285" s="381"/>
      <c r="B285" s="25" t="s">
        <v>80</v>
      </c>
      <c r="C285" s="27" t="str">
        <f>'Input adatok'!M300</f>
        <v>19_8</v>
      </c>
      <c r="D285" s="40" t="b">
        <f t="shared" si="39"/>
        <v>0</v>
      </c>
    </row>
    <row r="286" spans="1:4" ht="13.5" customHeight="1" thickBot="1" x14ac:dyDescent="0.25">
      <c r="A286" s="381"/>
      <c r="B286" s="25" t="s">
        <v>81</v>
      </c>
      <c r="C286" s="27" t="str">
        <f>'Input adatok'!M301</f>
        <v>19_9</v>
      </c>
      <c r="D286" s="40" t="b">
        <f t="shared" si="39"/>
        <v>0</v>
      </c>
    </row>
    <row r="287" spans="1:4" ht="13.5" customHeight="1" thickBot="1" x14ac:dyDescent="0.25">
      <c r="A287" s="391"/>
      <c r="B287" s="25" t="s">
        <v>82</v>
      </c>
      <c r="C287" s="27" t="str">
        <f>'Input adatok'!M302</f>
        <v>19_10</v>
      </c>
      <c r="D287" s="40" t="b">
        <f t="shared" si="39"/>
        <v>0</v>
      </c>
    </row>
    <row r="288" spans="1:4" ht="16.5" thickBot="1" x14ac:dyDescent="0.3">
      <c r="C288" s="39"/>
      <c r="D288" s="43" t="b">
        <f>IF($F$7=19,$I$8,IF($L$7=19,$K$8,IF($F$22=19,$I$23,IF($L$22=19,$K$23,IF($F$37=19,$I$38,IF($L$37=19,$K$38,IF($F$52=19,$I$53,IF($L$52=19,$K$53,IF($F$67=19,$I$68,IF($L$67=19,K78,IF($F$82=19,I93,IF($L$82=19,K93,IF($F$97=19,I108,IF($L$97=19,K108,IF($F$112=19,I123,IF($L$112=19,K123,IF($F$127=19,I138,IF($L$127=19,K138,IF($F$142=19,I153,IF($L$142=19,K153))))))))))))))))))))</f>
        <v>0</v>
      </c>
    </row>
    <row r="289" spans="1:4" x14ac:dyDescent="0.2">
      <c r="C289" s="39"/>
    </row>
    <row r="290" spans="1:4" ht="13.5" thickBot="1" x14ac:dyDescent="0.25">
      <c r="C290" s="39"/>
    </row>
    <row r="291" spans="1:4" ht="16.5" thickBot="1" x14ac:dyDescent="0.3">
      <c r="A291" s="383" t="s">
        <v>0</v>
      </c>
      <c r="B291" s="409"/>
      <c r="C291" s="23" t="str">
        <f>'Input adatok'!M307</f>
        <v>20cs</v>
      </c>
    </row>
    <row r="292" spans="1:4" ht="13.5" customHeight="1" thickBot="1" x14ac:dyDescent="0.25">
      <c r="A292" s="380">
        <v>20</v>
      </c>
      <c r="B292" s="24"/>
      <c r="C292" s="27" t="str">
        <f>'Input adatok'!M308</f>
        <v>Játékos Neve:</v>
      </c>
    </row>
    <row r="293" spans="1:4" ht="13.5" customHeight="1" thickBot="1" x14ac:dyDescent="0.25">
      <c r="A293" s="381"/>
      <c r="B293" s="25" t="s">
        <v>2</v>
      </c>
      <c r="C293" s="27" t="str">
        <f>'Input adatok'!M309</f>
        <v>20_1</v>
      </c>
      <c r="D293" s="40" t="b">
        <f>IF($F$7=20,I8,IF($L$7=20,K8,IF($F$22=20,I23,IF($L$22=20,K23,IF($F$37=20,I38,IF($L$37=20,K38,IF($F$52=20,I53,IF($L$52=20,K53,IF($F$67=20,I68,IF($L$67=20,K68,IF($F$82=20,I83,IF($L$82=20,K83,IF($F$97=20,I98,IF($L$97=20,K98,IF($F$112=20,I113,IF($L$112=20,K113,IF($F$127=20,I128,IF($L$127=20,K128,IF($F$142=20,I143,IF($L$142=20,K143))))))))))))))))))))</f>
        <v>0</v>
      </c>
    </row>
    <row r="294" spans="1:4" ht="13.5" customHeight="1" thickBot="1" x14ac:dyDescent="0.25">
      <c r="A294" s="381"/>
      <c r="B294" s="25" t="s">
        <v>3</v>
      </c>
      <c r="C294" s="27" t="str">
        <f>'Input adatok'!M310</f>
        <v>20_2</v>
      </c>
      <c r="D294" s="40" t="b">
        <f>IF($F$7=20,I9,IF($L$7=20,K9,IF($F$22=20,I24,IF($L$22=20,K24,IF($F$37=20,I39,IF($L$37=20,K39,IF($F$52=20,I54,IF($L$52=20,K54,IF($F$67=20,I69,IF($L$67=20,K69,IF($F$82=20,I84,IF($L$82=20,K84,IF($F$97=20,I99,IF($L$97=20,K99,IF($F$112=20,I114,IF($L$112=20,K114,IF($F$127=20,I129,IF($L$127=20,K129,IF($F$142=20,I144,IF($L$142=20,K144))))))))))))))))))))</f>
        <v>0</v>
      </c>
    </row>
    <row r="295" spans="1:4" ht="13.5" customHeight="1" thickBot="1" x14ac:dyDescent="0.25">
      <c r="A295" s="381"/>
      <c r="B295" s="25" t="s">
        <v>4</v>
      </c>
      <c r="C295" s="27" t="str">
        <f>'Input adatok'!M311</f>
        <v>20_3</v>
      </c>
      <c r="D295" s="40" t="b">
        <f>IF($F$7=20,I10,IF($L$7=20,K10,IF($F$22=20,I25,IF($L$22=20,K25,IF($F$37=20,I40,IF($L$37=20,K40,IF($F$52=20,I55,IF($L$52=20,K55,IF($F$67=20,I70,IF($L$67=20,K70,IF($F$82=20,I85,IF($L$82=20,K85,IF($F$97=20,I100,IF($L$97=20,K100,IF($F$112=20,I115,IF($L$112=20,K115,IF($F$127=20,I130,IF($L$127=20,K130,IF($F$142=20,I145,IF($L$142=20,K145))))))))))))))))))))</f>
        <v>0</v>
      </c>
    </row>
    <row r="296" spans="1:4" ht="13.5" customHeight="1" thickBot="1" x14ac:dyDescent="0.25">
      <c r="A296" s="381"/>
      <c r="B296" s="25" t="s">
        <v>5</v>
      </c>
      <c r="C296" s="27" t="str">
        <f>'Input adatok'!M312</f>
        <v>20_4</v>
      </c>
      <c r="D296" s="40" t="b">
        <f>IF($F$7=20,I11,IF($L$7=20,K11,IF($F$22=20,I26,IF($L$22=20,K26,IF($F$37=20,I41,IF($L$37=20,K41,IF($F$52=20,I56,IF($L$52=20,K56,IF($F$67=20,I71,IF($L$67=20,K71,IF($F$82=20,I86,IF($L$82=20,K86,IF($F$97=20,I101,IF($L$97=20,K101,IF($F$112=20,I116,IF($L$112=20,K116,IF($F$127=20,I131,IF($L$127=20,K131,IF($F$142=20,I146,IF($L$142=20,K146))))))))))))))))))))</f>
        <v>0</v>
      </c>
    </row>
    <row r="297" spans="1:4" ht="13.5" customHeight="1" thickBot="1" x14ac:dyDescent="0.25">
      <c r="A297" s="381"/>
      <c r="B297" s="25" t="s">
        <v>6</v>
      </c>
      <c r="C297" s="27" t="str">
        <f>'Input adatok'!M313</f>
        <v>20_5</v>
      </c>
      <c r="D297" s="40" t="b">
        <f t="shared" ref="D297:D302" si="40">IF($F$7=20,I12,IF($L$7=20,K12,IF($F$22=20,I27,IF($L$22=20,K27,IF($F$37=20,I42,IF($L$37=20,K42,IF($F$52=20,I57,IF($L$52=20,K57,IF($F$67=20,I72,IF($L$67=20,K72,IF($F$82=20,I87,IF($L$82=20,K87,IF($F$97=20,I102,IF($L$97=20,K102,IF($F$112=20,I117,IF($L$112=20,K117,IF($F$127=20,I132,IF($L$127=20,K132,IF($F$142=20,I147,IF($L$142=20,K147))))))))))))))))))))</f>
        <v>0</v>
      </c>
    </row>
    <row r="298" spans="1:4" ht="13.5" customHeight="1" thickBot="1" x14ac:dyDescent="0.25">
      <c r="A298" s="381"/>
      <c r="B298" s="25" t="s">
        <v>7</v>
      </c>
      <c r="C298" s="27" t="str">
        <f>'Input adatok'!M314</f>
        <v>20_6</v>
      </c>
      <c r="D298" s="40" t="b">
        <f t="shared" si="40"/>
        <v>0</v>
      </c>
    </row>
    <row r="299" spans="1:4" ht="13.5" customHeight="1" thickBot="1" x14ac:dyDescent="0.25">
      <c r="A299" s="381"/>
      <c r="B299" s="25" t="s">
        <v>79</v>
      </c>
      <c r="C299" s="27" t="str">
        <f>'Input adatok'!M315</f>
        <v>20_7</v>
      </c>
      <c r="D299" s="40" t="b">
        <f t="shared" si="40"/>
        <v>0</v>
      </c>
    </row>
    <row r="300" spans="1:4" ht="13.5" customHeight="1" thickBot="1" x14ac:dyDescent="0.25">
      <c r="A300" s="381"/>
      <c r="B300" s="25" t="s">
        <v>80</v>
      </c>
      <c r="C300" s="27" t="str">
        <f>'Input adatok'!M316</f>
        <v>20_8</v>
      </c>
      <c r="D300" s="40" t="b">
        <f t="shared" si="40"/>
        <v>0</v>
      </c>
    </row>
    <row r="301" spans="1:4" ht="13.5" customHeight="1" thickBot="1" x14ac:dyDescent="0.25">
      <c r="A301" s="381"/>
      <c r="B301" s="25" t="s">
        <v>81</v>
      </c>
      <c r="C301" s="27" t="str">
        <f>'Input adatok'!M317</f>
        <v>20_9</v>
      </c>
      <c r="D301" s="40" t="b">
        <f t="shared" si="40"/>
        <v>0</v>
      </c>
    </row>
    <row r="302" spans="1:4" ht="13.5" customHeight="1" thickBot="1" x14ac:dyDescent="0.25">
      <c r="A302" s="391"/>
      <c r="B302" s="25" t="s">
        <v>82</v>
      </c>
      <c r="C302" s="27" t="str">
        <f>'Input adatok'!M318</f>
        <v>20_10</v>
      </c>
      <c r="D302" s="40" t="b">
        <f t="shared" si="40"/>
        <v>0</v>
      </c>
    </row>
    <row r="303" spans="1:4" ht="16.5" thickBot="1" x14ac:dyDescent="0.3">
      <c r="D303" s="43" t="b">
        <f>IF($F$7=20,I18,IF($L$7=20,K18,IF($F$22=20,I33,IF($L$22=20,K33,IF($F$37=20,I48,IF($L$37=20,K48,IF($F$52=20,I63,IF($L$52=20,K63,IF($F$67=20,I78,IF($L$67=20,K78,IF($F$82=20,I93,IF($L$82=20,K93,IF($F$97=20,I108,IF($L$97=20,K108,IF($F$112=20,I123,IF($L$112=20,K123,IF($F$127=20,I138,IF($L$127=20,K138,IF($F$142=20,I153,IF($L$142=20,K153))))))))))))))))))))</f>
        <v>0</v>
      </c>
    </row>
  </sheetData>
  <sheetProtection password="CC53" sheet="1" objects="1" scenarios="1"/>
  <mergeCells count="101">
    <mergeCell ref="A291:B291"/>
    <mergeCell ref="A292:A302"/>
    <mergeCell ref="A246:B246"/>
    <mergeCell ref="A247:A257"/>
    <mergeCell ref="A261:B261"/>
    <mergeCell ref="A262:A272"/>
    <mergeCell ref="A276:B276"/>
    <mergeCell ref="A277:A287"/>
    <mergeCell ref="A201:B201"/>
    <mergeCell ref="A202:A212"/>
    <mergeCell ref="A216:B216"/>
    <mergeCell ref="A217:A227"/>
    <mergeCell ref="A231:B231"/>
    <mergeCell ref="A232:A242"/>
    <mergeCell ref="A156:B156"/>
    <mergeCell ref="A157:A167"/>
    <mergeCell ref="A171:B171"/>
    <mergeCell ref="A172:A182"/>
    <mergeCell ref="A186:B186"/>
    <mergeCell ref="A187:A197"/>
    <mergeCell ref="I140:K140"/>
    <mergeCell ref="A141:B141"/>
    <mergeCell ref="F141:G141"/>
    <mergeCell ref="I141:K142"/>
    <mergeCell ref="L141:M141"/>
    <mergeCell ref="A142:A152"/>
    <mergeCell ref="F142:F152"/>
    <mergeCell ref="L142:L152"/>
    <mergeCell ref="I125:K125"/>
    <mergeCell ref="A126:B126"/>
    <mergeCell ref="F126:G126"/>
    <mergeCell ref="I126:K127"/>
    <mergeCell ref="L126:M126"/>
    <mergeCell ref="A127:A137"/>
    <mergeCell ref="F127:F137"/>
    <mergeCell ref="L127:L137"/>
    <mergeCell ref="I110:K110"/>
    <mergeCell ref="A111:B111"/>
    <mergeCell ref="F111:G111"/>
    <mergeCell ref="I111:K112"/>
    <mergeCell ref="L111:M111"/>
    <mergeCell ref="A112:A122"/>
    <mergeCell ref="F112:F122"/>
    <mergeCell ref="L112:L122"/>
    <mergeCell ref="I95:K95"/>
    <mergeCell ref="A96:B96"/>
    <mergeCell ref="F96:G96"/>
    <mergeCell ref="I96:K97"/>
    <mergeCell ref="L96:M96"/>
    <mergeCell ref="A97:A107"/>
    <mergeCell ref="F97:F107"/>
    <mergeCell ref="L97:L107"/>
    <mergeCell ref="I80:K80"/>
    <mergeCell ref="A81:B81"/>
    <mergeCell ref="F81:G81"/>
    <mergeCell ref="I81:K82"/>
    <mergeCell ref="L81:M81"/>
    <mergeCell ref="A82:A92"/>
    <mergeCell ref="F82:F92"/>
    <mergeCell ref="L82:L92"/>
    <mergeCell ref="I65:K65"/>
    <mergeCell ref="A66:B66"/>
    <mergeCell ref="F66:G66"/>
    <mergeCell ref="I66:K67"/>
    <mergeCell ref="L66:M66"/>
    <mergeCell ref="A67:A77"/>
    <mergeCell ref="F67:F77"/>
    <mergeCell ref="L67:L77"/>
    <mergeCell ref="I50:K50"/>
    <mergeCell ref="A51:B51"/>
    <mergeCell ref="F51:G51"/>
    <mergeCell ref="I51:K52"/>
    <mergeCell ref="L51:M51"/>
    <mergeCell ref="A52:A62"/>
    <mergeCell ref="F52:F62"/>
    <mergeCell ref="L52:L62"/>
    <mergeCell ref="I35:K35"/>
    <mergeCell ref="A36:B36"/>
    <mergeCell ref="F36:G36"/>
    <mergeCell ref="I36:K37"/>
    <mergeCell ref="L36:M36"/>
    <mergeCell ref="A37:A47"/>
    <mergeCell ref="F37:F47"/>
    <mergeCell ref="L37:L47"/>
    <mergeCell ref="I20:K20"/>
    <mergeCell ref="A21:B21"/>
    <mergeCell ref="F21:G21"/>
    <mergeCell ref="I21:K22"/>
    <mergeCell ref="L21:M21"/>
    <mergeCell ref="A22:A32"/>
    <mergeCell ref="F22:F32"/>
    <mergeCell ref="L22:L32"/>
    <mergeCell ref="I1:K3"/>
    <mergeCell ref="I5:K5"/>
    <mergeCell ref="A6:B6"/>
    <mergeCell ref="F6:G6"/>
    <mergeCell ref="I6:K7"/>
    <mergeCell ref="L6:M6"/>
    <mergeCell ref="A7:A17"/>
    <mergeCell ref="F7:F17"/>
    <mergeCell ref="L7:L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303"/>
  <sheetViews>
    <sheetView topLeftCell="F1" workbookViewId="0">
      <selection activeCell="N157" sqref="N157"/>
    </sheetView>
  </sheetViews>
  <sheetFormatPr defaultRowHeight="12.75" x14ac:dyDescent="0.2"/>
  <cols>
    <col min="1" max="2" width="9.140625" hidden="1" customWidth="1"/>
    <col min="3" max="3" width="16.42578125" style="31" hidden="1" customWidth="1"/>
    <col min="4" max="5" width="9.140625" hidden="1" customWidth="1"/>
    <col min="7" max="7" width="9" customWidth="1"/>
    <col min="8" max="8" width="32.42578125" bestFit="1" customWidth="1"/>
    <col min="13" max="13" width="8.42578125" customWidth="1"/>
    <col min="14" max="14" width="32.85546875" bestFit="1" customWidth="1"/>
    <col min="15" max="15" width="2.42578125" customWidth="1"/>
  </cols>
  <sheetData>
    <row r="1" spans="1:14" ht="12.75" customHeight="1" x14ac:dyDescent="0.2">
      <c r="F1" s="280"/>
      <c r="G1" s="280"/>
      <c r="H1" s="280"/>
      <c r="I1" s="429" t="s">
        <v>27</v>
      </c>
      <c r="J1" s="430"/>
      <c r="K1" s="431"/>
      <c r="L1" s="280"/>
      <c r="M1" s="280"/>
      <c r="N1" s="280"/>
    </row>
    <row r="2" spans="1:14" ht="12.75" customHeight="1" x14ac:dyDescent="0.25">
      <c r="F2" s="280"/>
      <c r="G2" s="280"/>
      <c r="H2" s="280"/>
      <c r="I2" s="432"/>
      <c r="J2" s="433"/>
      <c r="K2" s="434"/>
      <c r="L2" s="280"/>
      <c r="M2" s="280"/>
      <c r="N2" s="281"/>
    </row>
    <row r="3" spans="1:14" ht="16.5" customHeight="1" thickBot="1" x14ac:dyDescent="0.3">
      <c r="F3" s="280"/>
      <c r="G3" s="280"/>
      <c r="H3" s="280"/>
      <c r="I3" s="435"/>
      <c r="J3" s="436"/>
      <c r="K3" s="437"/>
      <c r="L3" s="280"/>
      <c r="M3" s="280"/>
      <c r="N3" s="281">
        <v>41707</v>
      </c>
    </row>
    <row r="4" spans="1:14" ht="13.5" thickBot="1" x14ac:dyDescent="0.25">
      <c r="F4" s="280"/>
      <c r="G4" s="280"/>
      <c r="H4" s="280"/>
      <c r="I4" s="282"/>
      <c r="J4" s="282"/>
      <c r="K4" s="282"/>
      <c r="L4" s="280"/>
      <c r="M4" s="280"/>
      <c r="N4" s="280"/>
    </row>
    <row r="5" spans="1:14" ht="13.5" customHeight="1" thickTop="1" thickBot="1" x14ac:dyDescent="0.25">
      <c r="F5" s="280"/>
      <c r="G5" s="280"/>
      <c r="H5" s="280"/>
      <c r="I5" s="420" t="s">
        <v>8</v>
      </c>
      <c r="J5" s="420"/>
      <c r="K5" s="420"/>
      <c r="L5" s="280"/>
      <c r="M5" s="280"/>
      <c r="N5" s="280"/>
    </row>
    <row r="6" spans="1:14" ht="16.5" customHeight="1" thickTop="1" thickBot="1" x14ac:dyDescent="0.35">
      <c r="A6" s="383" t="str">
        <f>'Input adatok'!A3</f>
        <v>Csapat Neve:</v>
      </c>
      <c r="B6" s="384"/>
      <c r="C6" s="45" t="str">
        <f>'Input adatok'!$C$3</f>
        <v>Nyírbátor SE</v>
      </c>
      <c r="F6" s="421" t="s">
        <v>0</v>
      </c>
      <c r="G6" s="422"/>
      <c r="H6" s="283" t="str">
        <f t="shared" ref="H6:H7" si="0">IF($F$7=1,C6,IF($F$7=2,C21,IF($F$7=3,C36,IF($F$7=4,C51,IF($F$7=5,C66,IF($F$7=6,C81,IF($F$7=7,C96,IF($F$7=8,C111,IF($F$7=9,C126,IF($F$7=10,C141,IF($F$7=11,C156,IF($F$7=12,C171,IF($F$7=13,C186,IF($F$7=14,C201,IF($F$7=15,C216,IF($F$7=16,C231,IF($F$7=17,C246,IF($F$7=18,C261,IF($F$7=19,C276,IF($F$7=20,C291))))))))))))))))))))</f>
        <v>Nagyhalászi SE</v>
      </c>
      <c r="I6" s="419" t="str">
        <f>$I$1</f>
        <v>8. forduló</v>
      </c>
      <c r="J6" s="419"/>
      <c r="K6" s="419"/>
      <c r="L6" s="421" t="s">
        <v>0</v>
      </c>
      <c r="M6" s="422"/>
      <c r="N6" s="283" t="str">
        <f>IF($L$7=1,C6,IF($L$7=2,C21,IF($L$7=3,C36,IF($L$7=4,C51,IF($L$7=5,C66,IF($L$7=6,C81,IF($L$7=7,C96,IF($L$7=8,C111,IF($L$7=9,C126,IF($L$7=10,C141,IF($L$7=11,C156,IF($L$7=12,C171,IF($L$7=13,C186,IF($L$7=14,C201,IF($L$7=15,C216,IF($L$7=16,C231,IF($L$7=17,C246,IF($L$7=18,C261,IF($L$7=19,C276,IF($L$7=20,C291))))))))))))))))))))</f>
        <v>Nyh. Sakkiskola SE</v>
      </c>
    </row>
    <row r="7" spans="1:14" ht="13.5" customHeight="1" thickBot="1" x14ac:dyDescent="0.25">
      <c r="A7" s="380">
        <v>1</v>
      </c>
      <c r="B7" s="24"/>
      <c r="C7" s="26" t="str">
        <f>'Input adatok'!M4</f>
        <v>Játékos Neve:</v>
      </c>
      <c r="F7" s="423">
        <v>10</v>
      </c>
      <c r="G7" s="284"/>
      <c r="H7" s="285" t="str">
        <f t="shared" si="0"/>
        <v>Játékos Neve:</v>
      </c>
      <c r="I7" s="419"/>
      <c r="J7" s="419"/>
      <c r="K7" s="419"/>
      <c r="L7" s="426">
        <v>9</v>
      </c>
      <c r="M7" s="284"/>
      <c r="N7" s="285" t="str">
        <f>IF($L$7=1,C7,IF($L$7=2,C22,IF($L$7=3,C37,IF($L$7=4,C52,IF($L$7=5,C67,IF($L$7=6,C82,IF($L$7=7,C97,IF($L$7=8,C112,IF($L$7=9,C127,IF($L$7=10,C142,IF($L$7=11,C157,IF($L$7=12,C172,IF($L$7=13,C187,IF($L$7=14,C202,IF($L$7=15,C217,IF($L$7=16,C232,IF($L$7=17,C247,IF($L$7=18,C262,IF($L$7=19,C277,IF($L$7=20,C292))))))))))))))))))))</f>
        <v>Játékos Neve:</v>
      </c>
    </row>
    <row r="8" spans="1:14" ht="12.75" customHeight="1" thickBot="1" x14ac:dyDescent="0.25">
      <c r="A8" s="381"/>
      <c r="B8" s="25" t="s">
        <v>2</v>
      </c>
      <c r="C8" s="40" t="str">
        <f>IF($F$7=1,H8,IF($L$7=1,N8,IF($F$22=1,H23,IF($L$22=1,N23,IF($F$37=1,H38,IF($L$37=1,N38,IF($F$52=1,H53,IF($L$52=1,N53,IF($F$67=1,H68,IF($L$67,N68,IF($F$82=1,H83,IF($L$82,N83,IF($F$97,H98,IF($L$97=1,N98,IF($F$112=1,H113,IF($L$112=1,N113,IF($F$127=1,H128,IF($L$127=1,N128,IF($F$142=1,H143,IF($L$142=1,N143))))))))))))))))))))</f>
        <v xml:space="preserve">Baracsi S. </v>
      </c>
      <c r="D8" s="40">
        <f>IF($F$7=1,I8,IF($L$7=1,K8,IF($F$22=1,I23,IF($L$22=1,K23,IF($F$37=1,I38,IF($L$37=1,K38,IF($F$52=1,I53,IF($L$52=1,K53,IF($F$67=1,I68,IF($L$67,K68,IF($F$82=1,I83,IF($L$82,K83,IF($F$97,I98,IF($L$97=1,K98,IF($F$112=1,I113,IF($L$112=1,K113,IF($F$127=1,I128,IF($L$127=1,K128,IF($F$142=1,I143,IF($L$142=1,K143))))))))))))))))))))</f>
        <v>0.5</v>
      </c>
      <c r="F8" s="424"/>
      <c r="G8" s="286" t="s">
        <v>2</v>
      </c>
      <c r="H8" s="287" t="s">
        <v>765</v>
      </c>
      <c r="I8" s="288">
        <v>0</v>
      </c>
      <c r="J8" s="288"/>
      <c r="K8" s="288">
        <v>1</v>
      </c>
      <c r="L8" s="427"/>
      <c r="M8" s="286" t="s">
        <v>2</v>
      </c>
      <c r="N8" s="289" t="s">
        <v>775</v>
      </c>
    </row>
    <row r="9" spans="1:14" ht="12.75" customHeight="1" thickBot="1" x14ac:dyDescent="0.25">
      <c r="A9" s="381"/>
      <c r="B9" s="25" t="s">
        <v>3</v>
      </c>
      <c r="C9" s="40" t="str">
        <f t="shared" ref="C9:C17" si="1">IF($F$7=1,H9,IF($L$7=1,N9,IF($F$22=1,H24,IF($L$22=1,N24,IF($F$37=1,H39,IF($L$37=1,N39,IF($F$52=1,H54,IF($L$52=1,N54,IF($F$67=1,H69,IF($L$67,N69,IF($F$82=1,H84,IF($L$82,N84,IF($F$97,H99,IF($L$97=1,N99,IF($F$112=1,H114,IF($L$112=1,N114,IF($F$127=1,H129,IF($L$127=1,N129,IF($F$142=1,H144,IF($L$142=1,N144))))))))))))))))))))</f>
        <v>Kádár J.  </v>
      </c>
      <c r="D9" s="40">
        <f t="shared" ref="D9:D17" si="2">IF($F$7=1,I9,IF($L$7=1,K9,IF($F$22=1,I24,IF($L$22=1,K24,IF($F$37=1,I39,IF($L$37=1,K39,IF($F$52=1,I54,IF($L$52=1,K54,IF($F$67=1,I69,IF($L$67,K69,IF($F$82=1,I84,IF($L$82,K84,IF($F$97,I99,IF($L$97=1,K99,IF($F$112=1,I114,IF($L$112=1,K114,IF($F$127=1,I129,IF($L$127=1,K129,IF($F$142=1,I144,IF($L$142=1,K144))))))))))))))))))))</f>
        <v>0.5</v>
      </c>
      <c r="F9" s="424"/>
      <c r="G9" s="286" t="s">
        <v>3</v>
      </c>
      <c r="H9" s="287" t="s">
        <v>766</v>
      </c>
      <c r="I9" s="288">
        <v>0.5</v>
      </c>
      <c r="J9" s="288"/>
      <c r="K9" s="288">
        <v>0.5</v>
      </c>
      <c r="L9" s="427"/>
      <c r="M9" s="286" t="s">
        <v>3</v>
      </c>
      <c r="N9" s="290" t="s">
        <v>776</v>
      </c>
    </row>
    <row r="10" spans="1:14" ht="12.75" customHeight="1" thickBot="1" x14ac:dyDescent="0.25">
      <c r="A10" s="381"/>
      <c r="B10" s="25" t="s">
        <v>4</v>
      </c>
      <c r="C10" s="40" t="str">
        <f t="shared" si="1"/>
        <v xml:space="preserve"> Tóth J.  </v>
      </c>
      <c r="D10" s="40">
        <f t="shared" si="2"/>
        <v>0.5</v>
      </c>
      <c r="F10" s="424"/>
      <c r="G10" s="286" t="s">
        <v>4</v>
      </c>
      <c r="H10" s="287" t="s">
        <v>767</v>
      </c>
      <c r="I10" s="288">
        <v>0</v>
      </c>
      <c r="J10" s="288"/>
      <c r="K10" s="288">
        <v>1</v>
      </c>
      <c r="L10" s="427"/>
      <c r="M10" s="286" t="s">
        <v>4</v>
      </c>
      <c r="N10" s="290" t="s">
        <v>315</v>
      </c>
    </row>
    <row r="11" spans="1:14" ht="12.75" customHeight="1" thickBot="1" x14ac:dyDescent="0.25">
      <c r="A11" s="381"/>
      <c r="B11" s="25" t="s">
        <v>5</v>
      </c>
      <c r="C11" s="40" t="str">
        <f t="shared" si="1"/>
        <v>Józsa L.  </v>
      </c>
      <c r="D11" s="40">
        <f t="shared" si="2"/>
        <v>0</v>
      </c>
      <c r="F11" s="424"/>
      <c r="G11" s="286" t="s">
        <v>5</v>
      </c>
      <c r="H11" s="287" t="s">
        <v>768</v>
      </c>
      <c r="I11" s="288">
        <v>0</v>
      </c>
      <c r="J11" s="288"/>
      <c r="K11" s="288">
        <v>1</v>
      </c>
      <c r="L11" s="427"/>
      <c r="M11" s="286" t="s">
        <v>5</v>
      </c>
      <c r="N11" s="290" t="s">
        <v>433</v>
      </c>
    </row>
    <row r="12" spans="1:14" ht="12.75" customHeight="1" thickBot="1" x14ac:dyDescent="0.25">
      <c r="A12" s="381"/>
      <c r="B12" s="25" t="s">
        <v>6</v>
      </c>
      <c r="C12" s="40" t="str">
        <f t="shared" si="1"/>
        <v>Orosz F.  </v>
      </c>
      <c r="D12" s="40">
        <f t="shared" si="2"/>
        <v>1</v>
      </c>
      <c r="F12" s="424"/>
      <c r="G12" s="286" t="s">
        <v>6</v>
      </c>
      <c r="H12" s="287" t="s">
        <v>769</v>
      </c>
      <c r="I12" s="288">
        <v>1</v>
      </c>
      <c r="J12" s="288"/>
      <c r="K12" s="288">
        <v>0</v>
      </c>
      <c r="L12" s="427"/>
      <c r="M12" s="286" t="s">
        <v>6</v>
      </c>
      <c r="N12" s="290" t="s">
        <v>317</v>
      </c>
    </row>
    <row r="13" spans="1:14" ht="13.5" customHeight="1" thickBot="1" x14ac:dyDescent="0.25">
      <c r="A13" s="381"/>
      <c r="B13" s="25" t="s">
        <v>7</v>
      </c>
      <c r="C13" s="40" t="str">
        <f t="shared" si="1"/>
        <v xml:space="preserve"> Kónya I.  </v>
      </c>
      <c r="D13" s="40">
        <f t="shared" si="2"/>
        <v>0</v>
      </c>
      <c r="F13" s="424"/>
      <c r="G13" s="286" t="s">
        <v>7</v>
      </c>
      <c r="H13" s="287" t="s">
        <v>770</v>
      </c>
      <c r="I13" s="288">
        <v>0</v>
      </c>
      <c r="J13" s="288"/>
      <c r="K13" s="288">
        <v>1</v>
      </c>
      <c r="L13" s="427"/>
      <c r="M13" s="286" t="s">
        <v>7</v>
      </c>
      <c r="N13" s="290" t="s">
        <v>777</v>
      </c>
    </row>
    <row r="14" spans="1:14" ht="17.25" customHeight="1" thickBot="1" x14ac:dyDescent="0.25">
      <c r="A14" s="381"/>
      <c r="B14" s="25" t="s">
        <v>79</v>
      </c>
      <c r="C14" s="40" t="str">
        <f t="shared" si="1"/>
        <v xml:space="preserve"> Hetei F.    </v>
      </c>
      <c r="D14" s="40">
        <f t="shared" si="2"/>
        <v>0</v>
      </c>
      <c r="F14" s="424"/>
      <c r="G14" s="286" t="s">
        <v>79</v>
      </c>
      <c r="H14" s="287" t="s">
        <v>771</v>
      </c>
      <c r="I14" s="288">
        <v>0</v>
      </c>
      <c r="J14" s="288"/>
      <c r="K14" s="288">
        <v>1</v>
      </c>
      <c r="L14" s="427"/>
      <c r="M14" s="286" t="s">
        <v>79</v>
      </c>
      <c r="N14" s="290" t="s">
        <v>778</v>
      </c>
    </row>
    <row r="15" spans="1:14" ht="13.5" customHeight="1" thickBot="1" x14ac:dyDescent="0.25">
      <c r="A15" s="381"/>
      <c r="B15" s="25" t="s">
        <v>80</v>
      </c>
      <c r="C15" s="40" t="str">
        <f t="shared" si="1"/>
        <v xml:space="preserve">Molnár I.     </v>
      </c>
      <c r="D15" s="40">
        <f t="shared" si="2"/>
        <v>0.5</v>
      </c>
      <c r="F15" s="424"/>
      <c r="G15" s="286" t="s">
        <v>80</v>
      </c>
      <c r="H15" s="287" t="s">
        <v>772</v>
      </c>
      <c r="I15" s="288">
        <v>0</v>
      </c>
      <c r="J15" s="288"/>
      <c r="K15" s="288">
        <v>1</v>
      </c>
      <c r="L15" s="427"/>
      <c r="M15" s="286" t="s">
        <v>80</v>
      </c>
      <c r="N15" s="290" t="s">
        <v>779</v>
      </c>
    </row>
    <row r="16" spans="1:14" ht="13.5" customHeight="1" thickBot="1" x14ac:dyDescent="0.25">
      <c r="A16" s="381"/>
      <c r="B16" s="25" t="s">
        <v>81</v>
      </c>
      <c r="C16" s="40" t="str">
        <f t="shared" si="1"/>
        <v>Kádár K.  </v>
      </c>
      <c r="D16" s="40">
        <f t="shared" si="2"/>
        <v>0</v>
      </c>
      <c r="F16" s="424"/>
      <c r="G16" s="286" t="s">
        <v>81</v>
      </c>
      <c r="H16" s="287" t="s">
        <v>773</v>
      </c>
      <c r="I16" s="288">
        <v>0</v>
      </c>
      <c r="J16" s="288"/>
      <c r="K16" s="288">
        <v>1</v>
      </c>
      <c r="L16" s="427"/>
      <c r="M16" s="286" t="s">
        <v>81</v>
      </c>
      <c r="N16" s="290" t="s">
        <v>780</v>
      </c>
    </row>
    <row r="17" spans="1:14" ht="17.25" customHeight="1" thickBot="1" x14ac:dyDescent="0.25">
      <c r="A17" s="382"/>
      <c r="B17" s="25" t="s">
        <v>82</v>
      </c>
      <c r="C17" s="40" t="str">
        <f t="shared" si="1"/>
        <v xml:space="preserve">Kádár V.     </v>
      </c>
      <c r="D17" s="40">
        <f t="shared" si="2"/>
        <v>0</v>
      </c>
      <c r="F17" s="425"/>
      <c r="G17" s="291" t="s">
        <v>82</v>
      </c>
      <c r="H17" s="292" t="s">
        <v>774</v>
      </c>
      <c r="I17" s="293">
        <v>1</v>
      </c>
      <c r="J17" s="293"/>
      <c r="K17" s="293">
        <v>0</v>
      </c>
      <c r="L17" s="428"/>
      <c r="M17" s="291" t="s">
        <v>82</v>
      </c>
      <c r="N17" s="294" t="s">
        <v>781</v>
      </c>
    </row>
    <row r="18" spans="1:14" ht="13.5" customHeight="1" thickTop="1" thickBot="1" x14ac:dyDescent="0.3">
      <c r="C18" s="32"/>
      <c r="D18" s="43">
        <f>IF($F$7=1,I18,IF($L$7=1,K18,IF($F$22=1,I33,IF($L$22=1,K33,IF($F$37=1,I48,IF($L$37=1,K48,IF($F$52=1,I63,IF($L$52=1,K63,IF($F$67=1,I78,IF($L$67,K78,IF($F$82=1,I93,IF($L$82,K93,IF($F$97,I108,IF($L$97=1,K108,IF($F$112=1,I123,IF($L$112=1,K123,IF($F$127=1,I138,IF($L$127=1,K138,IF($F$142=1,I153,IF($L$142=1,K153))))))))))))))))))))</f>
        <v>3</v>
      </c>
      <c r="F18" s="295"/>
      <c r="G18" s="296"/>
      <c r="H18" s="297"/>
      <c r="I18" s="298">
        <f>SUM(I8:I17)</f>
        <v>2.5</v>
      </c>
      <c r="J18" s="299"/>
      <c r="K18" s="298">
        <f>SUM(K8:K17)</f>
        <v>7.5</v>
      </c>
      <c r="L18" s="295"/>
      <c r="M18" s="296"/>
      <c r="N18" s="297"/>
    </row>
    <row r="19" spans="1:14" ht="12.75" customHeight="1" thickBot="1" x14ac:dyDescent="0.25">
      <c r="C19" s="32"/>
      <c r="H19" s="37"/>
      <c r="I19" s="300"/>
      <c r="J19" s="300"/>
      <c r="K19" s="301"/>
      <c r="N19" s="37"/>
    </row>
    <row r="20" spans="1:14" ht="12.75" customHeight="1" thickTop="1" thickBot="1" x14ac:dyDescent="0.25">
      <c r="C20" s="32"/>
      <c r="F20" s="280"/>
      <c r="G20" s="280"/>
      <c r="H20" s="280"/>
      <c r="I20" s="420" t="s">
        <v>8</v>
      </c>
      <c r="J20" s="420"/>
      <c r="K20" s="420"/>
      <c r="L20" s="280"/>
      <c r="M20" s="280"/>
      <c r="N20" s="280"/>
    </row>
    <row r="21" spans="1:14" ht="20.25" thickTop="1" thickBot="1" x14ac:dyDescent="0.35">
      <c r="A21" s="383" t="s">
        <v>0</v>
      </c>
      <c r="B21" s="409"/>
      <c r="C21" s="26" t="str">
        <f>'Input adatok'!C19</f>
        <v>Refi SC</v>
      </c>
      <c r="F21" s="421" t="s">
        <v>0</v>
      </c>
      <c r="G21" s="422"/>
      <c r="H21" s="283" t="str">
        <f>IF($F$22=1,C6,IF($F$22=2,C21,IF($F$22=3,C36,IF($F$22=4,C51,IF($F$22=5,C66,IF($F$22=6,C81,IF($F$22=7,C96,IF($F$22=8,C111,IF($F$22=9,C126,IF($F$22=10,C141,IF($F$22=11,C156,IF($F$22=12,C171,IF($F$22=13,C186,IF($F$22=14,C201,IF($F$22=15,C216,IF($F$22=16,C231,IF($F$22=17,C246,IF($F$22=18,C261,IF($F$22=19,C276,IF($F$22=20,C291))))))))))))))))))))</f>
        <v>Nyírbátor SE</v>
      </c>
      <c r="I21" s="419" t="str">
        <f>$I$1</f>
        <v>8. forduló</v>
      </c>
      <c r="J21" s="419"/>
      <c r="K21" s="419"/>
      <c r="L21" s="421" t="s">
        <v>0</v>
      </c>
      <c r="M21" s="422"/>
      <c r="N21" s="283" t="str">
        <f>IF($L$22=1,C6,IF($L$22=2,C21,IF($L$22=3,C36,IF($L$22=4,C51,IF($L$22=5,C66,IF($L$22=6,C81,IF($L$22=7,C96,IF($L$22=8,C111,IF($L$22=9,C126,IF($L$22=10,C141,IF($L$22=11,C156,IF($L$22=12,C171,IF($L$22=13,C186,IF($L$22=14,C201,IF($L$22=15,C216,IF($L$22=16,C231,IF($L$22=17,C246,IF($L$22=18,C261,IF($L$22=19,C276,IF($L$22=20,C291))))))))))))))))))))</f>
        <v>II. Rákóczi SE Vaja</v>
      </c>
    </row>
    <row r="22" spans="1:14" ht="12.75" customHeight="1" thickBot="1" x14ac:dyDescent="0.25">
      <c r="A22" s="380">
        <v>2</v>
      </c>
      <c r="B22" s="24"/>
      <c r="C22" s="26" t="str">
        <f>'Input adatok'!M20</f>
        <v>Játékos Neve:</v>
      </c>
      <c r="F22" s="423">
        <v>1</v>
      </c>
      <c r="G22" s="284"/>
      <c r="H22" s="285" t="str">
        <f>IF($F$22=1,C7,IF($F$22=2,C22,IF($F$22=3,C37,IF($F$22=4,C52,IF($F$22=5,C67,IF($F$22=6,C82,IF($F$22=7,C97,IF($F$22=8,C112,IF($F$22=9,C127,IF($F$22=10,C142,IF($F$22=11,C157,IF($F$22=12,C172,IF($F$22=13,C187,IF($F$22=14,C202,IF($F$22=15,C217,IF($F$22=16,C232,IF($F$22=17,C247,IF($F$22=18,C262,IF($F$22=19,C277,IF($F$22=20,C292))))))))))))))))))))</f>
        <v>Játékos Neve:</v>
      </c>
      <c r="I22" s="419"/>
      <c r="J22" s="419"/>
      <c r="K22" s="419"/>
      <c r="L22" s="426">
        <v>8</v>
      </c>
      <c r="M22" s="284"/>
      <c r="N22" s="285" t="str">
        <f>IF($L$22=1,C7,IF($L$22=2,C22,IF($L$22=3,C37,IF($L$22=4,C52,IF($L$22=5,C67,IF($L$22=6,C82,IF($L$22=7,C97,IF($L$22=8,C112,IF($L$22=9,C127,IF($L$22=10,C142,IF($L$22=11,C157,IF($L$22=12,C172,IF($L$22=13,C187,IF($L$22=14,C202,IF($L$22=15,C217,IF($L$22=16,C232,IF($L$22=17,C247,IF($L$22=18,C262,IF($L$22=19,C277,IF($L$22=20,C292))))))))))))))))))))</f>
        <v>Játékos Neve:</v>
      </c>
    </row>
    <row r="23" spans="1:14" ht="12.75" customHeight="1" thickBot="1" x14ac:dyDescent="0.25">
      <c r="A23" s="381"/>
      <c r="B23" s="25" t="s">
        <v>2</v>
      </c>
      <c r="C23" s="40" t="str">
        <f>IF($F$7=2,H8,IF($L$7=2,N8,IF($F$22=2,H23,IF($L$22=2,N23,IF($F$37=2,H38,IF($L$37=2,N38,IF($F$52=2,H53,IF($L$52=2,N53,IF($F$67=2,H68,IF($L$67=2,N68,IF($F$82=2,H83,IF($L$82=2,N83,IF($F$97=2,H98,IF($L$97=2,N98,IF($F$112=2,H113,IF($L$112=2,N113,IF($F$127=2,H128,IF($L$127=2,N128,IF($F$142=2,H143,IF($L$142=2,N143))))))))))))))))))))</f>
        <v>Lengyel László 2002</v>
      </c>
      <c r="D23" s="40">
        <f>IF($F$7=2,I8,IF($L$7=2,K8,IF($F$22=2,I23,IF($L$22=2,K23,IF($F$37=2,I38,IF($L$37=2,K38,IF($F$52=2,I53,IF($L$52=2,K53,IF($F$67=2,I68,IF($L$67=2,K68,IF($F$82=2,I83,IF($L$82=2,K83,IF($F$97=2,I98,IF($L$97=2,K98,IF($F$112=2,I113,IF($L$112=2,K113,IF($F$127=2,I128,IF($L$127=2,K128,IF($F$142=2,I143,IF($L$142=2,K143))))))))))))))))))))</f>
        <v>1</v>
      </c>
      <c r="F23" s="424"/>
      <c r="G23" s="286" t="s">
        <v>2</v>
      </c>
      <c r="H23" s="287" t="s">
        <v>722</v>
      </c>
      <c r="I23" s="288">
        <v>0.5</v>
      </c>
      <c r="J23" s="288"/>
      <c r="K23" s="288">
        <v>0.5</v>
      </c>
      <c r="L23" s="427"/>
      <c r="M23" s="286" t="s">
        <v>2</v>
      </c>
      <c r="N23" s="289" t="s">
        <v>730</v>
      </c>
    </row>
    <row r="24" spans="1:14" ht="13.5" customHeight="1" thickBot="1" x14ac:dyDescent="0.25">
      <c r="A24" s="381"/>
      <c r="B24" s="25" t="s">
        <v>3</v>
      </c>
      <c r="C24" s="40" t="str">
        <f t="shared" ref="C24:C32" si="3">IF($F$7=2,H9,IF($L$7=2,N9,IF($F$22=2,H24,IF($L$22=2,N24,IF($F$37=2,H39,IF($L$37=2,N39,IF($F$52=2,H54,IF($L$52=2,N54,IF($F$67=2,H69,IF($L$67=2,N69,IF($F$82=2,H84,IF($L$82=2,N84,IF($F$97=2,H99,IF($L$97=2,N99,IF($F$112=2,H114,IF($L$112=2,N114,IF($F$127=2,H129,IF($L$127=2,N129,IF($F$142=2,H144,IF($L$142=2,N144))))))))))))))))))))</f>
        <v>Lakatos Krisztián 1924</v>
      </c>
      <c r="D24" s="40">
        <f t="shared" ref="D24:D32" si="4">IF($F$7=2,I9,IF($L$7=2,K9,IF($F$22=2,I24,IF($L$22=2,K24,IF($F$37=2,I39,IF($L$37=2,K39,IF($F$52=2,I54,IF($L$52=2,K54,IF($F$67=2,I69,IF($L$67=2,K69,IF($F$82=2,I84,IF($L$82=2,K84,IF($F$97=2,I99,IF($L$97=2,K99,IF($F$112=2,I114,IF($L$112=2,K114,IF($F$127=2,I129,IF($L$127=2,K129,IF($F$142=2,I144,IF($L$142=2,K144))))))))))))))))))))</f>
        <v>1</v>
      </c>
      <c r="F24" s="424"/>
      <c r="G24" s="286" t="s">
        <v>3</v>
      </c>
      <c r="H24" s="287" t="s">
        <v>721</v>
      </c>
      <c r="I24" s="288">
        <v>0.5</v>
      </c>
      <c r="J24" s="288"/>
      <c r="K24" s="288">
        <v>0.5</v>
      </c>
      <c r="L24" s="427"/>
      <c r="M24" s="286" t="s">
        <v>3</v>
      </c>
      <c r="N24" s="290" t="s">
        <v>731</v>
      </c>
    </row>
    <row r="25" spans="1:14" ht="16.5" customHeight="1" thickBot="1" x14ac:dyDescent="0.25">
      <c r="A25" s="381"/>
      <c r="B25" s="25" t="s">
        <v>4</v>
      </c>
      <c r="C25" s="40" t="str">
        <f t="shared" si="3"/>
        <v>Molnár János 1934</v>
      </c>
      <c r="D25" s="40">
        <f t="shared" si="4"/>
        <v>1</v>
      </c>
      <c r="F25" s="424"/>
      <c r="G25" s="286" t="s">
        <v>4</v>
      </c>
      <c r="H25" s="287" t="s">
        <v>723</v>
      </c>
      <c r="I25" s="288">
        <v>0.5</v>
      </c>
      <c r="J25" s="288"/>
      <c r="K25" s="288">
        <v>0.5</v>
      </c>
      <c r="L25" s="427"/>
      <c r="M25" s="286" t="s">
        <v>4</v>
      </c>
      <c r="N25" s="290" t="s">
        <v>732</v>
      </c>
    </row>
    <row r="26" spans="1:14" ht="13.5" customHeight="1" thickBot="1" x14ac:dyDescent="0.25">
      <c r="A26" s="381"/>
      <c r="B26" s="25" t="s">
        <v>5</v>
      </c>
      <c r="C26" s="40" t="str">
        <f t="shared" si="3"/>
        <v>Boros László 1892</v>
      </c>
      <c r="D26" s="40">
        <f t="shared" si="4"/>
        <v>1</v>
      </c>
      <c r="F26" s="424"/>
      <c r="G26" s="286" t="s">
        <v>5</v>
      </c>
      <c r="H26" s="287" t="s">
        <v>724</v>
      </c>
      <c r="I26" s="288">
        <v>0</v>
      </c>
      <c r="J26" s="288"/>
      <c r="K26" s="288">
        <v>1</v>
      </c>
      <c r="L26" s="427"/>
      <c r="M26" s="286" t="s">
        <v>5</v>
      </c>
      <c r="N26" s="290" t="s">
        <v>733</v>
      </c>
    </row>
    <row r="27" spans="1:14" ht="13.5" customHeight="1" thickBot="1" x14ac:dyDescent="0.25">
      <c r="A27" s="381"/>
      <c r="B27" s="25" t="s">
        <v>6</v>
      </c>
      <c r="C27" s="40" t="str">
        <f t="shared" si="3"/>
        <v>Révész István 1865</v>
      </c>
      <c r="D27" s="40">
        <f t="shared" si="4"/>
        <v>0.5</v>
      </c>
      <c r="F27" s="424"/>
      <c r="G27" s="286" t="s">
        <v>6</v>
      </c>
      <c r="H27" s="287" t="s">
        <v>725</v>
      </c>
      <c r="I27" s="288">
        <v>1</v>
      </c>
      <c r="J27" s="288"/>
      <c r="K27" s="288">
        <v>0</v>
      </c>
      <c r="L27" s="427"/>
      <c r="M27" s="286" t="s">
        <v>6</v>
      </c>
      <c r="N27" s="290" t="s">
        <v>734</v>
      </c>
    </row>
    <row r="28" spans="1:14" ht="13.5" customHeight="1" thickBot="1" x14ac:dyDescent="0.25">
      <c r="A28" s="381"/>
      <c r="B28" s="25" t="s">
        <v>7</v>
      </c>
      <c r="C28" s="40" t="str">
        <f t="shared" si="3"/>
        <v xml:space="preserve"> Kozma Ádám 1726</v>
      </c>
      <c r="D28" s="40">
        <f t="shared" si="4"/>
        <v>1</v>
      </c>
      <c r="F28" s="424"/>
      <c r="G28" s="286" t="s">
        <v>7</v>
      </c>
      <c r="H28" s="287" t="s">
        <v>726</v>
      </c>
      <c r="I28" s="288">
        <v>0</v>
      </c>
      <c r="J28" s="288"/>
      <c r="K28" s="288">
        <v>1</v>
      </c>
      <c r="L28" s="427"/>
      <c r="M28" s="286" t="s">
        <v>7</v>
      </c>
      <c r="N28" s="290" t="s">
        <v>735</v>
      </c>
    </row>
    <row r="29" spans="1:14" ht="16.5" customHeight="1" thickBot="1" x14ac:dyDescent="0.25">
      <c r="A29" s="381"/>
      <c r="B29" s="25" t="s">
        <v>79</v>
      </c>
      <c r="C29" s="40" t="str">
        <f t="shared" si="3"/>
        <v>Mester János 1641</v>
      </c>
      <c r="D29" s="40">
        <f t="shared" si="4"/>
        <v>1</v>
      </c>
      <c r="F29" s="424"/>
      <c r="G29" s="286" t="s">
        <v>79</v>
      </c>
      <c r="H29" s="287" t="s">
        <v>727</v>
      </c>
      <c r="I29" s="288">
        <v>0</v>
      </c>
      <c r="J29" s="288"/>
      <c r="K29" s="288">
        <v>1</v>
      </c>
      <c r="L29" s="427"/>
      <c r="M29" s="286" t="s">
        <v>79</v>
      </c>
      <c r="N29" s="290" t="s">
        <v>736</v>
      </c>
    </row>
    <row r="30" spans="1:14" ht="13.5" customHeight="1" thickBot="1" x14ac:dyDescent="0.25">
      <c r="A30" s="381"/>
      <c r="B30" s="25" t="s">
        <v>80</v>
      </c>
      <c r="C30" s="40" t="str">
        <f t="shared" si="3"/>
        <v>Igaz Géza 1657</v>
      </c>
      <c r="D30" s="40">
        <f t="shared" si="4"/>
        <v>1</v>
      </c>
      <c r="F30" s="424"/>
      <c r="G30" s="286" t="s">
        <v>80</v>
      </c>
      <c r="H30" s="287" t="s">
        <v>728</v>
      </c>
      <c r="I30" s="288">
        <v>0.5</v>
      </c>
      <c r="J30" s="288"/>
      <c r="K30" s="288">
        <v>0.5</v>
      </c>
      <c r="L30" s="427"/>
      <c r="M30" s="286" t="s">
        <v>80</v>
      </c>
      <c r="N30" s="290" t="s">
        <v>737</v>
      </c>
    </row>
    <row r="31" spans="1:14" ht="12.75" customHeight="1" thickBot="1" x14ac:dyDescent="0.25">
      <c r="A31" s="381"/>
      <c r="B31" s="25" t="s">
        <v>81</v>
      </c>
      <c r="C31" s="40" t="str">
        <f t="shared" si="3"/>
        <v>Rózsa Miklós 1381</v>
      </c>
      <c r="D31" s="40">
        <f t="shared" si="4"/>
        <v>0</v>
      </c>
      <c r="F31" s="424"/>
      <c r="G31" s="286" t="s">
        <v>81</v>
      </c>
      <c r="H31" s="287" t="s">
        <v>729</v>
      </c>
      <c r="I31" s="288">
        <v>0</v>
      </c>
      <c r="J31" s="288"/>
      <c r="K31" s="288">
        <v>1</v>
      </c>
      <c r="L31" s="427"/>
      <c r="M31" s="286" t="s">
        <v>81</v>
      </c>
      <c r="N31" s="290" t="s">
        <v>738</v>
      </c>
    </row>
    <row r="32" spans="1:14" ht="13.5" customHeight="1" thickBot="1" x14ac:dyDescent="0.25">
      <c r="A32" s="382"/>
      <c r="B32" s="25" t="s">
        <v>82</v>
      </c>
      <c r="C32" s="40" t="str">
        <f t="shared" si="3"/>
        <v xml:space="preserve">Janecskó Pál </v>
      </c>
      <c r="D32" s="40">
        <f t="shared" si="4"/>
        <v>1</v>
      </c>
      <c r="F32" s="425"/>
      <c r="G32" s="291" t="s">
        <v>82</v>
      </c>
      <c r="H32" s="292" t="s">
        <v>280</v>
      </c>
      <c r="I32" s="293">
        <v>0</v>
      </c>
      <c r="J32" s="293"/>
      <c r="K32" s="293">
        <v>1</v>
      </c>
      <c r="L32" s="428"/>
      <c r="M32" s="291" t="s">
        <v>82</v>
      </c>
      <c r="N32" s="294" t="s">
        <v>739</v>
      </c>
    </row>
    <row r="33" spans="1:14" ht="12.75" customHeight="1" thickTop="1" thickBot="1" x14ac:dyDescent="0.3">
      <c r="C33" s="32"/>
      <c r="D33" s="43">
        <f>IF($F$7=2,I18,IF($L$7=2,K18,IF($F$22=2,I33,IF($L$22=2,K33,IF($F$37=2,I48,IF($L$37=2,K48,IF($F$52=2,I63,IF($L$52=2,K63,IF($F$67=2,I78,IF($L$67=2,K78,IF($F$82=2,I93,IF($L$82=2,K93,IF($F$97=2,I108,IF($L$97=2,K108,IF($F$112=2,I123,IF($L$112=2,K123,IF($F$127=2,I138,IF($L$127=2,K138,IF($F$142=2,I153,IF($L$142=2,K153))))))))))))))))))))</f>
        <v>8.5</v>
      </c>
      <c r="F33" s="295"/>
      <c r="G33" s="296"/>
      <c r="H33" s="297"/>
      <c r="I33" s="298">
        <f>SUM(I23:I32)</f>
        <v>3</v>
      </c>
      <c r="J33" s="299"/>
      <c r="K33" s="298">
        <f>SUM(K23:K32)</f>
        <v>7</v>
      </c>
      <c r="L33" s="295"/>
      <c r="M33" s="296"/>
      <c r="N33" s="297"/>
    </row>
    <row r="34" spans="1:14" ht="12.75" customHeight="1" thickBot="1" x14ac:dyDescent="0.25">
      <c r="C34" s="32"/>
      <c r="H34" s="37"/>
      <c r="I34" s="300"/>
      <c r="J34" s="300"/>
      <c r="K34" s="301"/>
      <c r="N34" s="37"/>
    </row>
    <row r="35" spans="1:14" ht="12.75" customHeight="1" thickTop="1" thickBot="1" x14ac:dyDescent="0.25">
      <c r="C35" s="32"/>
      <c r="F35" s="280"/>
      <c r="G35" s="280"/>
      <c r="H35" s="280"/>
      <c r="I35" s="420" t="s">
        <v>8</v>
      </c>
      <c r="J35" s="420"/>
      <c r="K35" s="420"/>
      <c r="L35" s="280"/>
      <c r="M35" s="280"/>
      <c r="N35" s="280"/>
    </row>
    <row r="36" spans="1:14" ht="20.25" thickTop="1" thickBot="1" x14ac:dyDescent="0.35">
      <c r="A36" s="383" t="s">
        <v>0</v>
      </c>
      <c r="B36" s="409"/>
      <c r="C36" s="26" t="str">
        <f>'Input adatok'!C35</f>
        <v>Fehérgyarmat SE</v>
      </c>
      <c r="F36" s="421" t="s">
        <v>0</v>
      </c>
      <c r="G36" s="422"/>
      <c r="H36" s="283" t="str">
        <f>IF($F$37=1,C6,IF($F$37=2,C21,IF($F$37=3,C36,IF($F$37=4,C51,IF($F$37=5,C66,IF($F$37=6,C81,IF($F$37=7,C96,IF($F$37=8,C111,IF($F$37=9,C126,IF($F$37=10,C141,IF($F$37=11,C156,IF($F$37=12,C171,IF($F$37=13,C186,IF($F$37=14,C201,IF($F$37=15,C216,IF($F$37=16,C231,IF($F$37=17,C246,IF($F$37=18,C261,IF($F$37=19,C276,IF($F$37=20,C291))))))))))))))))))))</f>
        <v>Refi SC</v>
      </c>
      <c r="I36" s="419" t="str">
        <f>$I$1</f>
        <v>8. forduló</v>
      </c>
      <c r="J36" s="419"/>
      <c r="K36" s="419"/>
      <c r="L36" s="421" t="s">
        <v>0</v>
      </c>
      <c r="M36" s="422"/>
      <c r="N36" s="283" t="str">
        <f>IF($L$37=1,C6,IF($L$37=2,C21,IF($L$37=3,C36,IF($L$37=4,C51,IF($L$37=5,C66,IF($L$37=6,C81,IF($L$37=7,C96,IF($L$37=8,C111,IF($L$37=9,C126,IF($L$37=10,C141,IF($L$37=11,C156,IF($L$37=12,C171,IF($L$37=13,C186,IF($L$37=14,C201,IF($L$37=15,C216,IF($L$37=16,C231,IF($L$37=17,C246,IF($L$37=18,C261,IF($L$37=19,C276,IF($L$37=20,C291))))))))))))))))))))</f>
        <v>Balkány SE</v>
      </c>
    </row>
    <row r="37" spans="1:14" ht="16.5" customHeight="1" thickBot="1" x14ac:dyDescent="0.25">
      <c r="A37" s="380">
        <v>3</v>
      </c>
      <c r="B37" s="24"/>
      <c r="C37" s="26" t="str">
        <f>'Input adatok'!M36</f>
        <v>Játékos Neve:</v>
      </c>
      <c r="F37" s="423">
        <v>2</v>
      </c>
      <c r="G37" s="284"/>
      <c r="H37" s="285" t="str">
        <f>IF($F$37=1,C7,IF($F$37=2,C22,IF($F$37=3,C37,IF($F$37=4,C52,IF($F$37=5,C67,IF($F$37=6,C82,IF($F$37=7,C97,IF($F$37=8,C112,IF($F$37=9,C127,IF($F$37=10,C142,IF($F$37=11,C157,IF($F$37=12,C172,IF($F$37=13,C187,IF($F$37=14,C202,IF($F$37=15,C217,IF($F$37=16,C232,IF($F$37=17,C247,IF($F$37=18,C262,IF($F$37=19,C277,IF($F$37=20,C292))))))))))))))))))))</f>
        <v>Játékos Neve:</v>
      </c>
      <c r="I37" s="419"/>
      <c r="J37" s="419"/>
      <c r="K37" s="419"/>
      <c r="L37" s="426">
        <v>7</v>
      </c>
      <c r="M37" s="284"/>
      <c r="N37" s="285" t="str">
        <f>IF($L$37=1,C7,IF($L$37=2,C22,IF($L$37=3,C37,IF($L$37=4,C52,IF($L$37=5,C67,IF($L$37=6,C82,IF($L$37=7,C97,IF($L$37=8,C112,IF($L$37=9,C127,IF($L$37=10,C142,IF($L$37=11,C157,IF($L$37=12,C172,IF($L$37=13,C187,IF($L$37=14,C202,IF($L$37=15,C217,IF($L$37=16,C232,IF($L$37=17,C247,IF($L$37=18,C262,IF($L$37=19,C277,IF($L$37=20,C292))))))))))))))))))))</f>
        <v>Játékos Neve:</v>
      </c>
    </row>
    <row r="38" spans="1:14" ht="13.5" customHeight="1" thickBot="1" x14ac:dyDescent="0.25">
      <c r="A38" s="381"/>
      <c r="B38" s="25" t="s">
        <v>2</v>
      </c>
      <c r="C38" s="40" t="str">
        <f>IF($F$7=3,H8,IF($L$7=3,N8,IF($F$22=3,H23,IF($L$22=3,N23,IF($F$37=3,H38,IF($L$37=3,N38,IF($F$52=3,H53,IF($L$52=3,N53,IF($F$67=3,H68,IF($L$67=3,N68,IF($F$82=3,H83,IF($L$82=3,N83,IF($F$97=3,H98,IF($L$97=3,N98,IF($F$112=3,H113,IF($L$112=3,N113,IF($F$127=3,H128,IF($L$127=3,N128,IF($F$142=3,H143,IF($L$142=3,N143))))))))))))))))))))</f>
        <v xml:space="preserve">1. Tábla: Berki József 1969 </v>
      </c>
      <c r="D38" s="40">
        <f>IF($F$7=3,I8,IF($L$7=3,K8,IF($F$22=3,I23,IF($L$22=3,K23,IF($F$37=3,I38,IF($L$37=3,K38,IF($F$52=3,I53,IF($L$52=3,K53,IF($F$67=3,I68,IF($L$67=3,K68,IF($F$82=3,I83,IF($L$82=3,K83,IF($F$97=3,I98,IF($L$97=3,K98,IF($F$112=3,I113,IF($L$112=3,K113,IF($F$127=3,I128,IF($L$127=3,K128,IF($F$142=3,I143,IF($L$142=3,K143))))))))))))))))))))</f>
        <v>0.5</v>
      </c>
      <c r="F38" s="424"/>
      <c r="G38" s="286" t="s">
        <v>2</v>
      </c>
      <c r="H38" s="287" t="s">
        <v>410</v>
      </c>
      <c r="I38" s="288">
        <v>1</v>
      </c>
      <c r="J38" s="288"/>
      <c r="K38" s="288">
        <v>0</v>
      </c>
      <c r="L38" s="427"/>
      <c r="M38" s="286" t="s">
        <v>2</v>
      </c>
      <c r="N38" s="289" t="s">
        <v>741</v>
      </c>
    </row>
    <row r="39" spans="1:14" ht="13.5" customHeight="1" thickBot="1" x14ac:dyDescent="0.25">
      <c r="A39" s="381"/>
      <c r="B39" s="25" t="s">
        <v>3</v>
      </c>
      <c r="C39" s="40" t="str">
        <f t="shared" ref="C39:C47" si="5">IF($F$7=3,H9,IF($L$7=3,N9,IF($F$22=3,H24,IF($L$22=3,N24,IF($F$37=3,H39,IF($L$37=3,N39,IF($F$52=3,H54,IF($L$52=3,N54,IF($F$67=3,H69,IF($L$67=3,N69,IF($F$82=3,H84,IF($L$82=3,N84,IF($F$97=3,H99,IF($L$97=3,N99,IF($F$112=3,H114,IF($L$112=3,N114,IF($F$127=3,H129,IF($L$127=3,N129,IF($F$142=3,H144,IF($L$142=3,N144))))))))))))))))))))</f>
        <v xml:space="preserve">2. Tábla: Jr. Farkas József 2016 </v>
      </c>
      <c r="D39" s="40">
        <f t="shared" ref="D39:D47" si="6">IF($F$7=3,I9,IF($L$7=3,K9,IF($F$22=3,I24,IF($L$22=3,K24,IF($F$37=3,I39,IF($L$37=3,K39,IF($F$52=3,I54,IF($L$52=3,K54,IF($F$67=3,I69,IF($L$67=3,K69,IF($F$82=3,I84,IF($L$82=3,K84,IF($F$97=3,I99,IF($L$97=3,K99,IF($F$112=3,I114,IF($L$112=3,K114,IF($F$127=3,I129,IF($L$127=3,K129,IF($F$142=3,I144,IF($L$142=3,K144))))))))))))))))))))</f>
        <v>1</v>
      </c>
      <c r="F39" s="424"/>
      <c r="G39" s="286" t="s">
        <v>3</v>
      </c>
      <c r="H39" s="287" t="s">
        <v>411</v>
      </c>
      <c r="I39" s="288">
        <v>1</v>
      </c>
      <c r="J39" s="288"/>
      <c r="K39" s="288">
        <v>0</v>
      </c>
      <c r="L39" s="427"/>
      <c r="M39" s="286" t="s">
        <v>3</v>
      </c>
      <c r="N39" s="290" t="s">
        <v>742</v>
      </c>
    </row>
    <row r="40" spans="1:14" ht="13.5" customHeight="1" thickBot="1" x14ac:dyDescent="0.25">
      <c r="A40" s="381"/>
      <c r="B40" s="25" t="s">
        <v>4</v>
      </c>
      <c r="C40" s="40" t="str">
        <f t="shared" si="5"/>
        <v xml:space="preserve">3. Tábla: Bartha Gábor 1850 </v>
      </c>
      <c r="D40" s="40">
        <f t="shared" si="6"/>
        <v>0.5</v>
      </c>
      <c r="F40" s="424"/>
      <c r="G40" s="286" t="s">
        <v>4</v>
      </c>
      <c r="H40" s="287" t="s">
        <v>519</v>
      </c>
      <c r="I40" s="288">
        <v>1</v>
      </c>
      <c r="J40" s="288"/>
      <c r="K40" s="288">
        <v>0</v>
      </c>
      <c r="L40" s="427"/>
      <c r="M40" s="286" t="s">
        <v>4</v>
      </c>
      <c r="N40" s="290" t="s">
        <v>743</v>
      </c>
    </row>
    <row r="41" spans="1:14" ht="13.5" customHeight="1" thickBot="1" x14ac:dyDescent="0.25">
      <c r="A41" s="381"/>
      <c r="B41" s="25" t="s">
        <v>5</v>
      </c>
      <c r="C41" s="40" t="str">
        <f t="shared" si="5"/>
        <v xml:space="preserve">4. Tábla: Gulyás Ferenc 1826 </v>
      </c>
      <c r="D41" s="40">
        <f t="shared" si="6"/>
        <v>0.5</v>
      </c>
      <c r="F41" s="424"/>
      <c r="G41" s="286" t="s">
        <v>5</v>
      </c>
      <c r="H41" s="287" t="s">
        <v>413</v>
      </c>
      <c r="I41" s="288">
        <v>1</v>
      </c>
      <c r="J41" s="288"/>
      <c r="K41" s="288">
        <v>0</v>
      </c>
      <c r="L41" s="427"/>
      <c r="M41" s="286" t="s">
        <v>5</v>
      </c>
      <c r="N41" s="290" t="s">
        <v>744</v>
      </c>
    </row>
    <row r="42" spans="1:14" ht="12.75" customHeight="1" thickBot="1" x14ac:dyDescent="0.25">
      <c r="A42" s="381"/>
      <c r="B42" s="25" t="s">
        <v>6</v>
      </c>
      <c r="C42" s="40" t="str">
        <f t="shared" si="5"/>
        <v>5. Tábla: Pásztor Sándor 1726</v>
      </c>
      <c r="D42" s="40">
        <f t="shared" si="6"/>
        <v>0.5</v>
      </c>
      <c r="F42" s="424"/>
      <c r="G42" s="286" t="s">
        <v>6</v>
      </c>
      <c r="H42" s="287" t="s">
        <v>414</v>
      </c>
      <c r="I42" s="288">
        <v>0.5</v>
      </c>
      <c r="J42" s="288"/>
      <c r="K42" s="288">
        <v>0.5</v>
      </c>
      <c r="L42" s="427"/>
      <c r="M42" s="286" t="s">
        <v>6</v>
      </c>
      <c r="N42" s="290" t="s">
        <v>745</v>
      </c>
    </row>
    <row r="43" spans="1:14" ht="12.75" customHeight="1" thickBot="1" x14ac:dyDescent="0.25">
      <c r="A43" s="381"/>
      <c r="B43" s="25" t="s">
        <v>7</v>
      </c>
      <c r="C43" s="40" t="str">
        <f t="shared" si="5"/>
        <v xml:space="preserve">6. Tábla: Gaál Gergő 1721 </v>
      </c>
      <c r="D43" s="40">
        <f t="shared" si="6"/>
        <v>0.5</v>
      </c>
      <c r="F43" s="424"/>
      <c r="G43" s="286" t="s">
        <v>7</v>
      </c>
      <c r="H43" s="287" t="s">
        <v>598</v>
      </c>
      <c r="I43" s="288">
        <v>1</v>
      </c>
      <c r="J43" s="288"/>
      <c r="K43" s="288">
        <v>0</v>
      </c>
      <c r="L43" s="427"/>
      <c r="M43" s="286" t="s">
        <v>7</v>
      </c>
      <c r="N43" s="290" t="s">
        <v>746</v>
      </c>
    </row>
    <row r="44" spans="1:14" ht="12.75" customHeight="1" thickBot="1" x14ac:dyDescent="0.25">
      <c r="A44" s="381"/>
      <c r="B44" s="25" t="s">
        <v>79</v>
      </c>
      <c r="C44" s="40" t="str">
        <f t="shared" si="5"/>
        <v xml:space="preserve">7. Tábla: Sr. Farkas József </v>
      </c>
      <c r="D44" s="40">
        <f t="shared" si="6"/>
        <v>0.5</v>
      </c>
      <c r="F44" s="424"/>
      <c r="G44" s="286" t="s">
        <v>79</v>
      </c>
      <c r="H44" s="287" t="s">
        <v>416</v>
      </c>
      <c r="I44" s="288">
        <v>1</v>
      </c>
      <c r="J44" s="288"/>
      <c r="K44" s="288">
        <v>0</v>
      </c>
      <c r="L44" s="427"/>
      <c r="M44" s="286" t="s">
        <v>79</v>
      </c>
      <c r="N44" s="290" t="s">
        <v>497</v>
      </c>
    </row>
    <row r="45" spans="1:14" ht="12.75" customHeight="1" thickBot="1" x14ac:dyDescent="0.25">
      <c r="A45" s="381"/>
      <c r="B45" s="25" t="s">
        <v>80</v>
      </c>
      <c r="C45" s="40" t="str">
        <f t="shared" si="5"/>
        <v xml:space="preserve">8. Tábla: Szabó Bertalan </v>
      </c>
      <c r="D45" s="40">
        <f t="shared" si="6"/>
        <v>0</v>
      </c>
      <c r="F45" s="424"/>
      <c r="G45" s="286" t="s">
        <v>80</v>
      </c>
      <c r="H45" s="287" t="s">
        <v>567</v>
      </c>
      <c r="I45" s="288">
        <v>1</v>
      </c>
      <c r="J45" s="288"/>
      <c r="K45" s="288">
        <v>0</v>
      </c>
      <c r="L45" s="427"/>
      <c r="M45" s="286" t="s">
        <v>80</v>
      </c>
      <c r="N45" s="290" t="s">
        <v>397</v>
      </c>
    </row>
    <row r="46" spans="1:14" ht="13.5" customHeight="1" thickBot="1" x14ac:dyDescent="0.25">
      <c r="A46" s="381"/>
      <c r="B46" s="25" t="s">
        <v>81</v>
      </c>
      <c r="C46" s="40" t="str">
        <f t="shared" si="5"/>
        <v xml:space="preserve">9. Tábla: Jakab Xavér Barnabás </v>
      </c>
      <c r="D46" s="40">
        <f t="shared" si="6"/>
        <v>0</v>
      </c>
      <c r="F46" s="424"/>
      <c r="G46" s="286" t="s">
        <v>81</v>
      </c>
      <c r="H46" s="287" t="s">
        <v>523</v>
      </c>
      <c r="I46" s="288">
        <v>0</v>
      </c>
      <c r="J46" s="288"/>
      <c r="K46" s="288">
        <v>1</v>
      </c>
      <c r="L46" s="427"/>
      <c r="M46" s="286" t="s">
        <v>81</v>
      </c>
      <c r="N46" s="290" t="s">
        <v>747</v>
      </c>
    </row>
    <row r="47" spans="1:14" ht="13.5" customHeight="1" thickBot="1" x14ac:dyDescent="0.25">
      <c r="A47" s="391"/>
      <c r="B47" s="25" t="s">
        <v>82</v>
      </c>
      <c r="C47" s="40" t="str">
        <f t="shared" si="5"/>
        <v>10. Tábla: Buda Zoltán -</v>
      </c>
      <c r="D47" s="40">
        <f t="shared" si="6"/>
        <v>0</v>
      </c>
      <c r="F47" s="425"/>
      <c r="G47" s="291" t="s">
        <v>82</v>
      </c>
      <c r="H47" s="292" t="s">
        <v>524</v>
      </c>
      <c r="I47" s="293">
        <v>1</v>
      </c>
      <c r="J47" s="293"/>
      <c r="K47" s="293">
        <v>0</v>
      </c>
      <c r="L47" s="428"/>
      <c r="M47" s="291" t="s">
        <v>82</v>
      </c>
      <c r="N47" s="294" t="s">
        <v>498</v>
      </c>
    </row>
    <row r="48" spans="1:14" ht="12.75" customHeight="1" thickTop="1" thickBot="1" x14ac:dyDescent="0.3">
      <c r="C48" s="32"/>
      <c r="D48" s="43">
        <f>IF($F$7=3,I18,IF($L$7=3,K18,IF($F$22=3,I33,IF($L$22=3,K33,IF($F$37=3,I48,IF($L$37=3,K48,IF($F$52=3,I63,IF($L$52=3,K63,IF($F$67=3,I78,IF($L$67=3,K78,IF($F$82=3,I93,IF($L$82=3,K93,IF($F$97=3,I108,IF($L$97=3,K108,IF($F$112=3,I123,IF($L$112=3,K123,IF($F$127=3,I138,IF($L$127=3,K138,IF($F$142=3,I153,IF($L$142=3,K153))))))))))))))))))))</f>
        <v>4</v>
      </c>
      <c r="F48" s="295"/>
      <c r="G48" s="296"/>
      <c r="H48" s="297"/>
      <c r="I48" s="298">
        <f>SUM(I38:I47)</f>
        <v>8.5</v>
      </c>
      <c r="J48" s="299"/>
      <c r="K48" s="298">
        <f>SUM(K38:K47)</f>
        <v>1.5</v>
      </c>
      <c r="L48" s="295"/>
      <c r="M48" s="296"/>
      <c r="N48" s="297"/>
    </row>
    <row r="49" spans="1:14" ht="13.5" thickBot="1" x14ac:dyDescent="0.25">
      <c r="C49" s="32"/>
      <c r="H49" s="37"/>
      <c r="I49" s="300"/>
      <c r="J49" s="300"/>
      <c r="K49" s="301"/>
      <c r="N49" s="37"/>
    </row>
    <row r="50" spans="1:14" ht="16.5" thickTop="1" thickBot="1" x14ac:dyDescent="0.25">
      <c r="C50" s="32"/>
      <c r="F50" s="280"/>
      <c r="G50" s="280"/>
      <c r="H50" s="280"/>
      <c r="I50" s="420" t="s">
        <v>8</v>
      </c>
      <c r="J50" s="420"/>
      <c r="K50" s="420"/>
      <c r="L50" s="280"/>
      <c r="M50" s="280"/>
      <c r="N50" s="280"/>
    </row>
    <row r="51" spans="1:14" ht="20.25" thickTop="1" thickBot="1" x14ac:dyDescent="0.35">
      <c r="A51" s="383" t="s">
        <v>0</v>
      </c>
      <c r="B51" s="409"/>
      <c r="C51" s="26" t="str">
        <f>'Input adatok'!C51</f>
        <v>Dávid SC</v>
      </c>
      <c r="F51" s="421" t="s">
        <v>0</v>
      </c>
      <c r="G51" s="422"/>
      <c r="H51" s="283" t="str">
        <f>IF($F$52=1,C6,IF($F$52=2,C21,IF($F$52=3,C36,IF($F$52=4,C51,IF($F$52=5,C66,IF($F$52=6,C81,IF($F$52=7,C96,IF($F$52=8,C111,IF($F$52=9,C126,IF($F$52=10,C141,IF($F$52=11,C156,IF($F$52=12,C171,IF($F$52=13,C186,IF($F$52=14,C201,IF($F$52=15,C216,IF($F$52=16,C231,IF($F$52=17,C246,IF($F$52=18,C261,IF($F$52=19,C276,IF($F$52=20,C291))))))))))))))))))))</f>
        <v>Fehérgyarmat SE</v>
      </c>
      <c r="I51" s="419" t="str">
        <f>$I$1</f>
        <v>8. forduló</v>
      </c>
      <c r="J51" s="419"/>
      <c r="K51" s="419"/>
      <c r="L51" s="421" t="s">
        <v>0</v>
      </c>
      <c r="M51" s="422"/>
      <c r="N51" s="283" t="str">
        <f>IF($L$52=1,C6,IF($L$52=2,C21,IF($L$52=3,C36,IF($L$52=4,C51,IF($L$52=5,C66,IF($L$52=6,C81,IF($L$52=7,C96,IF($L$52=8,C111,IF($L$52=9,C126,IF($L$52=10,C141,IF($L$52=11,C156,IF($L$52=12,C171,IF($L$52=13,C186,IF($L$52=14,C201,IF($L$52=15,C216,IF($L$52=16,C231,IF($L$52=17,C246,IF($L$52=18,C261,IF($L$52=19,C276,IF($L$52=20,C291))))))))))))))))))))</f>
        <v>Piremon SE</v>
      </c>
    </row>
    <row r="52" spans="1:14" ht="13.5" customHeight="1" thickBot="1" x14ac:dyDescent="0.25">
      <c r="A52" s="380">
        <v>4</v>
      </c>
      <c r="B52" s="24"/>
      <c r="C52" s="26" t="str">
        <f>'Input adatok'!M52</f>
        <v>Játékos Neve:</v>
      </c>
      <c r="F52" s="423">
        <v>3</v>
      </c>
      <c r="G52" s="284"/>
      <c r="H52" s="285" t="str">
        <f>IF($F$52=1,C7,IF($F$52=2,C22,IF($F$52=3,C37,IF($F$52=4,C52,IF($F$52=5,C67,IF($F$52=6,C82,IF($F$52=7,C97,IF($F$52=8,C112,IF($F$52=9,C127,IF($F$52=10,C142,IF($F$52=11,C157,IF($F$52=12,C172,IF($F$52=13,C187,IF($F$52=14,C202,IF($F$52=15,C217,IF($F$52=16,C232,IF($F$52=17,C247,IF($F$52=18,C262,IF($F$52=19,C277,IF($F$52=20,C292))))))))))))))))))))</f>
        <v>Játékos Neve:</v>
      </c>
      <c r="I52" s="419"/>
      <c r="J52" s="419"/>
      <c r="K52" s="419"/>
      <c r="L52" s="426">
        <v>6</v>
      </c>
      <c r="M52" s="284"/>
      <c r="N52" s="285" t="str">
        <f>IF($L$52=1,C7,IF($L$52=2,C22,IF($L$52=3,C37,IF($L$52=4,C52,IF($L$52=5,C67,IF($L$52=6,C82,IF($L$52=7,C97,IF($L$52=8,C112,IF($L$52=9,C127,IF($L$52=10,C142,IF($L$52=11,C157,IF($L$52=12,C172,IF($L$52=13,C187,IF($L$52=14,C202,IF($L$52=15,C217,IF($L$52=16,C232,IF($L$52=17,C247,IF($L$52=18,C262,IF($L$52=19,C277,IF($L$52=20,C292))))))))))))))))))))</f>
        <v>Játékos Neve:</v>
      </c>
    </row>
    <row r="53" spans="1:14" ht="13.5" customHeight="1" thickBot="1" x14ac:dyDescent="0.25">
      <c r="A53" s="381"/>
      <c r="B53" s="25" t="s">
        <v>2</v>
      </c>
      <c r="C53" s="40" t="str">
        <f>IF($F$7=4,H8,IF($L$7=4,N8,IF($F$22=4,H23,IF($L$22=4,N23,IF($F$37=4,H38,IF($L$37=4,N38,IF($F$52=4,H53,IF($L$52=4,N53,IF($F$67=4,H68,IF($L$67=4,N68,IF($F$82=4,H83,IF($L$82=4,N83,IF($F$97=4,H98,IF($L$97=4,N98,IF($F$112=4,H113,IF($L$112=4,N113,IF($F$127=4,H128,IF($L$127=4,N128,IF($F$142=4,H143,IF($L$142=4,N143))))))))))))))))))))</f>
        <v>Giraszin, Gergo</v>
      </c>
      <c r="D53" s="40">
        <f>IF($F$7=4,I8,IF($L$7=4,K8,IF($F$22=4,I23,IF($L$22=4,K23,IF($F$37=4,I38,IF($L$37=4,K38,IF($F$52=4,I53,IF($L$52=4,K53,IF($F$67=4,I68,IF($L$67=4,K68,IF($F$82=4,I83,IF($L$82=4,K83,IF($F$97=4,I98,IF($L$97=4,K98,IF($F$112=4,I113,IF($L$112=4,K113,IF($F$127=4,I128,IF($L$127=4,K128,IF($F$142=4,I143,IF($L$142=4,K143))))))))))))))))))))</f>
        <v>0</v>
      </c>
      <c r="F53" s="424"/>
      <c r="G53" s="286" t="s">
        <v>2</v>
      </c>
      <c r="H53" s="287" t="s">
        <v>755</v>
      </c>
      <c r="I53" s="288">
        <v>0.5</v>
      </c>
      <c r="J53" s="288"/>
      <c r="K53" s="288">
        <v>0.5</v>
      </c>
      <c r="L53" s="427"/>
      <c r="M53" s="286" t="s">
        <v>2</v>
      </c>
      <c r="N53" s="289" t="s">
        <v>352</v>
      </c>
    </row>
    <row r="54" spans="1:14" ht="12.75" customHeight="1" thickBot="1" x14ac:dyDescent="0.25">
      <c r="A54" s="381"/>
      <c r="B54" s="25" t="s">
        <v>3</v>
      </c>
      <c r="C54" s="40" t="str">
        <f t="shared" ref="C54:C62" si="7">IF($F$7=4,H9,IF($L$7=4,N9,IF($F$22=4,H24,IF($L$22=4,N24,IF($F$37=4,H39,IF($L$37=4,N39,IF($F$52=4,H54,IF($L$52=4,N54,IF($F$67=4,H69,IF($L$67=4,N69,IF($F$82=4,H84,IF($L$82=4,N84,IF($F$97=4,H99,IF($L$97=4,N99,IF($F$112=4,H114,IF($L$112=4,N114,IF($F$127=4,H129,IF($L$127=4,N129,IF($F$142=4,H144,IF($L$142=4,N144))))))))))))))))))))</f>
        <v>Szabo, Krisztian</v>
      </c>
      <c r="D54" s="40">
        <f t="shared" ref="D54:D62" si="8">IF($F$7=4,I9,IF($L$7=4,K9,IF($F$22=4,I24,IF($L$22=4,K24,IF($F$37=4,I39,IF($L$37=4,K39,IF($F$52=4,I54,IF($L$52=4,K54,IF($F$67=4,I69,IF($L$67=4,K69,IF($F$82=4,I84,IF($L$82=4,K84,IF($F$97=4,I99,IF($L$97=4,K99,IF($F$112=4,I114,IF($L$112=4,K114,IF($F$127=4,I129,IF($L$127=4,K129,IF($F$142=4,I144,IF($L$142=4,K144))))))))))))))))))))</f>
        <v>0</v>
      </c>
      <c r="F54" s="424"/>
      <c r="G54" s="286" t="s">
        <v>3</v>
      </c>
      <c r="H54" s="287" t="s">
        <v>756</v>
      </c>
      <c r="I54" s="288">
        <v>1</v>
      </c>
      <c r="J54" s="288"/>
      <c r="K54" s="288">
        <v>0</v>
      </c>
      <c r="L54" s="427"/>
      <c r="M54" s="286" t="s">
        <v>3</v>
      </c>
      <c r="N54" s="290" t="s">
        <v>353</v>
      </c>
    </row>
    <row r="55" spans="1:14" ht="12.75" customHeight="1" thickBot="1" x14ac:dyDescent="0.25">
      <c r="A55" s="381"/>
      <c r="B55" s="25" t="s">
        <v>4</v>
      </c>
      <c r="C55" s="40" t="str">
        <f t="shared" si="7"/>
        <v>Illes, Attila</v>
      </c>
      <c r="D55" s="40">
        <f t="shared" si="8"/>
        <v>0</v>
      </c>
      <c r="F55" s="424"/>
      <c r="G55" s="286" t="s">
        <v>4</v>
      </c>
      <c r="H55" s="287" t="s">
        <v>757</v>
      </c>
      <c r="I55" s="288">
        <v>0.5</v>
      </c>
      <c r="J55" s="288"/>
      <c r="K55" s="288">
        <v>0.5</v>
      </c>
      <c r="L55" s="427"/>
      <c r="M55" s="286" t="s">
        <v>4</v>
      </c>
      <c r="N55" s="290" t="s">
        <v>354</v>
      </c>
    </row>
    <row r="56" spans="1:14" ht="12.75" customHeight="1" thickBot="1" x14ac:dyDescent="0.25">
      <c r="A56" s="381"/>
      <c r="B56" s="25" t="s">
        <v>5</v>
      </c>
      <c r="C56" s="40" t="str">
        <f t="shared" si="7"/>
        <v>Guraly, Laszlo Andras</v>
      </c>
      <c r="D56" s="40">
        <f t="shared" si="8"/>
        <v>0</v>
      </c>
      <c r="F56" s="424"/>
      <c r="G56" s="286" t="s">
        <v>5</v>
      </c>
      <c r="H56" s="287" t="s">
        <v>758</v>
      </c>
      <c r="I56" s="288">
        <v>0.5</v>
      </c>
      <c r="J56" s="288"/>
      <c r="K56" s="288">
        <v>0.5</v>
      </c>
      <c r="L56" s="427"/>
      <c r="M56" s="286" t="s">
        <v>5</v>
      </c>
      <c r="N56" s="290" t="s">
        <v>355</v>
      </c>
    </row>
    <row r="57" spans="1:14" ht="13.5" customHeight="1" thickBot="1" x14ac:dyDescent="0.25">
      <c r="A57" s="381"/>
      <c r="B57" s="25" t="s">
        <v>6</v>
      </c>
      <c r="C57" s="40" t="str">
        <f t="shared" si="7"/>
        <v>Viszokai, Istvan</v>
      </c>
      <c r="D57" s="40">
        <f t="shared" si="8"/>
        <v>0.5</v>
      </c>
      <c r="F57" s="424"/>
      <c r="G57" s="286" t="s">
        <v>6</v>
      </c>
      <c r="H57" s="287" t="s">
        <v>759</v>
      </c>
      <c r="I57" s="288">
        <v>0.5</v>
      </c>
      <c r="J57" s="288"/>
      <c r="K57" s="288">
        <v>0.5</v>
      </c>
      <c r="L57" s="427"/>
      <c r="M57" s="286" t="s">
        <v>6</v>
      </c>
      <c r="N57" s="290" t="s">
        <v>430</v>
      </c>
    </row>
    <row r="58" spans="1:14" ht="13.5" customHeight="1" thickBot="1" x14ac:dyDescent="0.25">
      <c r="A58" s="381"/>
      <c r="B58" s="25" t="s">
        <v>7</v>
      </c>
      <c r="C58" s="40" t="str">
        <f t="shared" si="7"/>
        <v>Vannai, Laszlo</v>
      </c>
      <c r="D58" s="40">
        <f t="shared" si="8"/>
        <v>1</v>
      </c>
      <c r="F58" s="424"/>
      <c r="G58" s="286" t="s">
        <v>7</v>
      </c>
      <c r="H58" s="287" t="s">
        <v>760</v>
      </c>
      <c r="I58" s="288">
        <v>0.5</v>
      </c>
      <c r="J58" s="288"/>
      <c r="K58" s="288">
        <v>0.5</v>
      </c>
      <c r="L58" s="427"/>
      <c r="M58" s="286" t="s">
        <v>7</v>
      </c>
      <c r="N58" s="290" t="s">
        <v>357</v>
      </c>
    </row>
    <row r="59" spans="1:14" ht="13.5" customHeight="1" thickBot="1" x14ac:dyDescent="0.25">
      <c r="A59" s="381"/>
      <c r="B59" s="25" t="s">
        <v>79</v>
      </c>
      <c r="C59" s="40" t="str">
        <f t="shared" si="7"/>
        <v>Petho, David</v>
      </c>
      <c r="D59" s="40">
        <f t="shared" si="8"/>
        <v>1</v>
      </c>
      <c r="F59" s="424"/>
      <c r="G59" s="286" t="s">
        <v>79</v>
      </c>
      <c r="H59" s="287" t="s">
        <v>761</v>
      </c>
      <c r="I59" s="288">
        <v>0.5</v>
      </c>
      <c r="J59" s="288"/>
      <c r="K59" s="288">
        <v>0.5</v>
      </c>
      <c r="L59" s="427"/>
      <c r="M59" s="286" t="s">
        <v>79</v>
      </c>
      <c r="N59" s="290" t="s">
        <v>358</v>
      </c>
    </row>
    <row r="60" spans="1:14" ht="13.5" customHeight="1" thickBot="1" x14ac:dyDescent="0.25">
      <c r="A60" s="381"/>
      <c r="B60" s="25" t="s">
        <v>80</v>
      </c>
      <c r="C60" s="40" t="str">
        <f t="shared" si="7"/>
        <v>Olah, Mihaly Janos</v>
      </c>
      <c r="D60" s="40">
        <f t="shared" si="8"/>
        <v>0</v>
      </c>
      <c r="F60" s="424"/>
      <c r="G60" s="286" t="s">
        <v>80</v>
      </c>
      <c r="H60" s="287" t="s">
        <v>762</v>
      </c>
      <c r="I60" s="288">
        <v>0</v>
      </c>
      <c r="J60" s="288"/>
      <c r="K60" s="288">
        <v>1</v>
      </c>
      <c r="L60" s="427"/>
      <c r="M60" s="286" t="s">
        <v>80</v>
      </c>
      <c r="N60" s="290" t="s">
        <v>433</v>
      </c>
    </row>
    <row r="61" spans="1:14" ht="13.5" customHeight="1" thickBot="1" x14ac:dyDescent="0.25">
      <c r="A61" s="381"/>
      <c r="B61" s="25" t="s">
        <v>81</v>
      </c>
      <c r="C61" s="40" t="str">
        <f t="shared" si="7"/>
        <v>Biro, Greta Evelin</v>
      </c>
      <c r="D61" s="40">
        <f t="shared" si="8"/>
        <v>1</v>
      </c>
      <c r="F61" s="424"/>
      <c r="G61" s="286" t="s">
        <v>81</v>
      </c>
      <c r="H61" s="287" t="s">
        <v>763</v>
      </c>
      <c r="I61" s="288">
        <v>0</v>
      </c>
      <c r="J61" s="288"/>
      <c r="K61" s="288">
        <v>1</v>
      </c>
      <c r="L61" s="427"/>
      <c r="M61" s="286" t="s">
        <v>81</v>
      </c>
      <c r="N61" s="290" t="s">
        <v>482</v>
      </c>
    </row>
    <row r="62" spans="1:14" ht="13.5" customHeight="1" thickBot="1" x14ac:dyDescent="0.25">
      <c r="A62" s="391"/>
      <c r="B62" s="25" t="s">
        <v>82</v>
      </c>
      <c r="C62" s="40" t="str">
        <f t="shared" si="7"/>
        <v>Szabo, Pal</v>
      </c>
      <c r="D62" s="40">
        <f t="shared" si="8"/>
        <v>1</v>
      </c>
      <c r="F62" s="425"/>
      <c r="G62" s="291" t="s">
        <v>82</v>
      </c>
      <c r="H62" s="292" t="s">
        <v>764</v>
      </c>
      <c r="I62" s="293">
        <v>0</v>
      </c>
      <c r="J62" s="293"/>
      <c r="K62" s="293">
        <v>1</v>
      </c>
      <c r="L62" s="428"/>
      <c r="M62" s="291" t="s">
        <v>82</v>
      </c>
      <c r="N62" s="294" t="s">
        <v>740</v>
      </c>
    </row>
    <row r="63" spans="1:14" ht="13.5" customHeight="1" thickTop="1" thickBot="1" x14ac:dyDescent="0.3">
      <c r="C63" s="32"/>
      <c r="D63" s="43">
        <f>IF($F$7=4,I18,IF($L$7=4,K18,IF($F$22=4,I33,IF($L$22=4,K33,IF($F$37=4,I48,IF($L$37=4,K48,IF($F$52=4,I63,IF($L$52=4,K63,IF($F$67=4,I78,IF($L$67=4,K78,IF($F$82=4,I93,IF($L$82=4,K93,IF($F$97=4,I108,IF($L$97=4,K108,IF($F$112=4,I123,IF($L$112=4,K123,IF($F$127=4,I138,IF($L$127=4,K138,IF($F$142=4,I153,IF($L$142=4,K153))))))))))))))))))))</f>
        <v>4.5</v>
      </c>
      <c r="F63" s="295"/>
      <c r="G63" s="296"/>
      <c r="H63" s="297"/>
      <c r="I63" s="298">
        <f>SUM(I53:I62)</f>
        <v>4</v>
      </c>
      <c r="J63" s="299"/>
      <c r="K63" s="298">
        <f>SUM(K53:K62)</f>
        <v>6</v>
      </c>
      <c r="L63" s="295"/>
      <c r="M63" s="296"/>
      <c r="N63" s="297"/>
    </row>
    <row r="64" spans="1:14" ht="13.5" customHeight="1" thickBot="1" x14ac:dyDescent="0.25">
      <c r="C64" s="32"/>
      <c r="H64" s="37"/>
      <c r="I64" s="300"/>
      <c r="J64" s="300"/>
      <c r="K64" s="301"/>
      <c r="N64" s="37"/>
    </row>
    <row r="65" spans="1:14" ht="12.75" customHeight="1" thickTop="1" thickBot="1" x14ac:dyDescent="0.25">
      <c r="C65" s="32"/>
      <c r="F65" s="280"/>
      <c r="G65" s="280"/>
      <c r="H65" s="280"/>
      <c r="I65" s="420" t="s">
        <v>8</v>
      </c>
      <c r="J65" s="420"/>
      <c r="K65" s="420"/>
      <c r="L65" s="280"/>
      <c r="M65" s="280"/>
      <c r="N65" s="280"/>
    </row>
    <row r="66" spans="1:14" ht="20.25" thickTop="1" thickBot="1" x14ac:dyDescent="0.35">
      <c r="A66" s="383" t="s">
        <v>0</v>
      </c>
      <c r="B66" s="384"/>
      <c r="C66" s="23" t="str">
        <f>'Input adatok'!C67</f>
        <v>Fetivíz SE</v>
      </c>
      <c r="F66" s="421" t="s">
        <v>0</v>
      </c>
      <c r="G66" s="422"/>
      <c r="H66" s="283" t="str">
        <f>IF($F$67=1,C6,IF($F$67=2,C21,IF($F$67=3,C36,IF($F$67=4,C51,IF($F$67=5,C66,IF($F$67=6,C81,IF($F$67=7,C96,IF($F$67=8,C111,IF($F$67=9,C126,IF($F$67=10,C141,IF($F$67=11,C156,IF($F$67=12,C171,IF($F$67=13,C186,IF($F$67=14,C201,IF($F$67=15,C216,IF($F$67=16,C231,IF($F$67=17,C246,IF($F$67=18,C261,IF($F$67=19,C276,IF($F$67=20,C291))))))))))))))))))))</f>
        <v>Dávid SC</v>
      </c>
      <c r="I66" s="419" t="str">
        <f>$I$1</f>
        <v>8. forduló</v>
      </c>
      <c r="J66" s="419"/>
      <c r="K66" s="419"/>
      <c r="L66" s="421" t="s">
        <v>0</v>
      </c>
      <c r="M66" s="422"/>
      <c r="N66" s="283" t="str">
        <f>IF($L$67=1,C6,IF($L$67=2,C21,IF($L$67=3,C36,IF($L$67=4,C51,IF($L$67=5,C66,IF($L$67=6,C81,IF($L$67=7,72,IF($L$67=8,$C111,IF($L$67=9,C126,IF($L$67=10,C141,IF($L$67=11,C156,IF($L$67=12,C171,IF($L$67=13,C186,IF($L$67=14,C201,IF($L$67=15,C216,IF($L$67=16,C231,IF($L$67=17,C246,IF($L$67=18,C261,IF($L$67=19,C276,IF($L$67=20,C291))))))))))))))))))))</f>
        <v>Fetivíz SE</v>
      </c>
    </row>
    <row r="67" spans="1:14" ht="12.75" customHeight="1" thickBot="1" x14ac:dyDescent="0.25">
      <c r="A67" s="380">
        <v>5</v>
      </c>
      <c r="B67" s="1"/>
      <c r="C67" s="26" t="str">
        <f>'Input adatok'!M68</f>
        <v>Játékos Neve:</v>
      </c>
      <c r="F67" s="423">
        <v>4</v>
      </c>
      <c r="G67" s="284"/>
      <c r="H67" s="285" t="str">
        <f>IF($F$67=1,C7,IF($F$67=2,C22,IF($F$67=3,C37,IF($F$67=4,C52,IF($F$67=5,C67,IF($F$67=6,C82,IF($F$67=7,C97,IF($F$67=8,C112,IF($F$67=9,C127,IF($F$67=10,C142,IF($F$67=11,C157,IF($F$67=12,C172,IF($F$67=13,C187,IF($F$67=14,C202,IF($F$67=15,C217,IF($F$67=16,C232,IF($F$67=17,C247,IF($F$67=18,C262,IF($F$67=19,C277,IF($F$67=20,C292))))))))))))))))))))</f>
        <v>Játékos Neve:</v>
      </c>
      <c r="I67" s="419"/>
      <c r="J67" s="419"/>
      <c r="K67" s="419"/>
      <c r="L67" s="426">
        <v>5</v>
      </c>
      <c r="M67" s="284"/>
      <c r="N67" s="285" t="str">
        <f>IF($L$67=1,C7,IF($L$67=2,C22,IF($L$67=3,C37,IF($L$67=4,C52,IF($L$67=5,C67,IF($L$67=6,C82,IF($L$67=7,72,IF($L$67=8,$C112,IF($L$67=9,C127,IF($L$67=10,C142,IF($L$67=11,C157,IF($L$67=12,C172,IF($L$67=13,C187,IF($L$67=14,C202,IF($L$67=15,C217,IF($L$67=16,C232,IF($L$67=17,C247,IF($L$67=18,C262,IF($L$67=19,C277,IF($L$67=20,C292))))))))))))))))))))</f>
        <v>Játékos Neve:</v>
      </c>
    </row>
    <row r="68" spans="1:14" ht="13.5" customHeight="1" thickBot="1" x14ac:dyDescent="0.25">
      <c r="A68" s="381"/>
      <c r="B68" s="25" t="s">
        <v>2</v>
      </c>
      <c r="C68" s="40" t="str">
        <f>IF($F$7=5,H8,IF($L$7=5,N8,IF($F$22=5,H23,IF($L$22=5,N23,IF($F$37=5,H38,IF($L$37=5,N38,IF($F$52=5,H53,IF($L$52=5,N53,IF($F$67=5,H68,IF($L$67=5,N68,IF($F$82=5,H83,IF($L$82=5,N83,IF($F$97=5,H98,IF($L$97=5,N98,IF($F$112=5,H113,IF($L$112=5,N113,IF($F$127=5,H128,IF($L$127=5,N128,IF($F$142=5,H143,IF($L$142=5,N143))))))))))))))))))))</f>
        <v>Szulics, Imre</v>
      </c>
      <c r="D68" s="40">
        <f>IF($F$7=5,I8,IF($L$7=5,K8,IF($F$22=5,I23,IF($L$22=5,K23,IF($F$37=5,I38,IF($L$37=5,K38,IF($F$52=5,I53,IF($L$52=5,K53,IF($F$67=5,I68,IF($L$67=5,K68,IF($F$82=5,I83,IF($L$82=5,K83,IF($F$97=5,I98,IF($L$97=5,K98,IF($F$112=5,I113,IF($L$112=5,K113,IF($F$127=5,I128,IF($L$127=5,K128,IF($F$142=5,I143,IF($L$142=5,K143))))))))))))))))))))</f>
        <v>1</v>
      </c>
      <c r="F68" s="424"/>
      <c r="G68" s="286" t="s">
        <v>2</v>
      </c>
      <c r="H68" s="287" t="s">
        <v>782</v>
      </c>
      <c r="I68" s="288">
        <v>0</v>
      </c>
      <c r="J68" s="288"/>
      <c r="K68" s="288">
        <v>1</v>
      </c>
      <c r="L68" s="427"/>
      <c r="M68" s="286" t="s">
        <v>2</v>
      </c>
      <c r="N68" s="289" t="s">
        <v>783</v>
      </c>
    </row>
    <row r="69" spans="1:14" ht="18.75" customHeight="1" thickBot="1" x14ac:dyDescent="0.25">
      <c r="A69" s="381"/>
      <c r="B69" s="25" t="s">
        <v>3</v>
      </c>
      <c r="C69" s="40" t="str">
        <f t="shared" ref="C69:C77" si="9">IF($F$7=5,H9,IF($L$7=5,N9,IF($F$22=5,H24,IF($L$22=5,N24,IF($F$37=5,H39,IF($L$37=5,N39,IF($F$52=5,H54,IF($L$52=5,N54,IF($F$67=5,H69,IF($L$67=5,N69,IF($F$82=5,H84,IF($L$82=5,N84,IF($F$97=5,H99,IF($L$97=5,N99,IF($F$112=5,H114,IF($L$112=5,N114,IF($F$127=5,H129,IF($L$127=5,N129,IF($F$142=5,H144,IF($L$142=5,N144))))))))))))))))))))</f>
        <v>Szilagyi, Sandor</v>
      </c>
      <c r="D69" s="40">
        <f t="shared" ref="D69:D77" si="10">IF($F$7=5,I9,IF($L$7=5,K9,IF($F$22=5,I24,IF($L$22=5,K24,IF($F$37=5,I39,IF($L$37=5,K39,IF($F$52=5,I54,IF($L$52=5,K54,IF($F$67=5,I69,IF($L$67=5,K69,IF($F$82=5,I84,IF($L$82=5,K84,IF($F$97=5,I99,IF($L$97=5,K99,IF($F$112=5,I114,IF($L$112=5,K114,IF($F$127=5,I129,IF($L$127=5,K129,IF($F$142=5,I144,IF($L$142=5,K144))))))))))))))))))))</f>
        <v>1</v>
      </c>
      <c r="F69" s="424"/>
      <c r="G69" s="286" t="s">
        <v>3</v>
      </c>
      <c r="H69" s="287" t="s">
        <v>784</v>
      </c>
      <c r="I69" s="288">
        <v>0</v>
      </c>
      <c r="J69" s="288"/>
      <c r="K69" s="288">
        <v>1</v>
      </c>
      <c r="L69" s="427"/>
      <c r="M69" s="286" t="s">
        <v>3</v>
      </c>
      <c r="N69" s="290" t="s">
        <v>785</v>
      </c>
    </row>
    <row r="70" spans="1:14" ht="13.5" customHeight="1" thickBot="1" x14ac:dyDescent="0.25">
      <c r="A70" s="381"/>
      <c r="B70" s="25" t="s">
        <v>4</v>
      </c>
      <c r="C70" s="40" t="str">
        <f t="shared" si="9"/>
        <v>Zsiros, Sandor</v>
      </c>
      <c r="D70" s="40">
        <f t="shared" si="10"/>
        <v>1</v>
      </c>
      <c r="F70" s="424"/>
      <c r="G70" s="286" t="s">
        <v>4</v>
      </c>
      <c r="H70" s="287" t="s">
        <v>786</v>
      </c>
      <c r="I70" s="288">
        <v>0</v>
      </c>
      <c r="J70" s="288"/>
      <c r="K70" s="288">
        <v>1</v>
      </c>
      <c r="L70" s="427"/>
      <c r="M70" s="286" t="s">
        <v>4</v>
      </c>
      <c r="N70" s="290" t="s">
        <v>787</v>
      </c>
    </row>
    <row r="71" spans="1:14" ht="13.5" customHeight="1" thickBot="1" x14ac:dyDescent="0.25">
      <c r="A71" s="381"/>
      <c r="B71" s="25" t="s">
        <v>5</v>
      </c>
      <c r="C71" s="40" t="str">
        <f t="shared" si="9"/>
        <v>Molnar, Mihaly</v>
      </c>
      <c r="D71" s="40">
        <f t="shared" si="10"/>
        <v>1</v>
      </c>
      <c r="F71" s="424"/>
      <c r="G71" s="286" t="s">
        <v>5</v>
      </c>
      <c r="H71" s="287" t="s">
        <v>788</v>
      </c>
      <c r="I71" s="288">
        <v>0</v>
      </c>
      <c r="J71" s="288"/>
      <c r="K71" s="288">
        <v>1</v>
      </c>
      <c r="L71" s="427"/>
      <c r="M71" s="286" t="s">
        <v>5</v>
      </c>
      <c r="N71" s="290" t="s">
        <v>789</v>
      </c>
    </row>
    <row r="72" spans="1:14" ht="13.5" customHeight="1" thickBot="1" x14ac:dyDescent="0.25">
      <c r="A72" s="381"/>
      <c r="B72" s="25" t="s">
        <v>6</v>
      </c>
      <c r="C72" s="40" t="str">
        <f t="shared" si="9"/>
        <v>Horvath, Laszlo</v>
      </c>
      <c r="D72" s="40">
        <f t="shared" si="10"/>
        <v>0.5</v>
      </c>
      <c r="F72" s="424"/>
      <c r="G72" s="286" t="s">
        <v>6</v>
      </c>
      <c r="H72" s="287" t="s">
        <v>790</v>
      </c>
      <c r="I72" s="288">
        <v>0.5</v>
      </c>
      <c r="J72" s="288"/>
      <c r="K72" s="288">
        <v>0.5</v>
      </c>
      <c r="L72" s="427"/>
      <c r="M72" s="286" t="s">
        <v>6</v>
      </c>
      <c r="N72" s="290" t="s">
        <v>791</v>
      </c>
    </row>
    <row r="73" spans="1:14" ht="13.5" customHeight="1" thickBot="1" x14ac:dyDescent="0.25">
      <c r="A73" s="381"/>
      <c r="B73" s="25" t="s">
        <v>7</v>
      </c>
      <c r="C73" s="40" t="str">
        <f t="shared" si="9"/>
        <v>Szabo, Istvan</v>
      </c>
      <c r="D73" s="40">
        <f t="shared" si="10"/>
        <v>0</v>
      </c>
      <c r="F73" s="424"/>
      <c r="G73" s="286" t="s">
        <v>7</v>
      </c>
      <c r="H73" s="287" t="s">
        <v>792</v>
      </c>
      <c r="I73" s="288">
        <v>1</v>
      </c>
      <c r="J73" s="288"/>
      <c r="K73" s="288">
        <v>0</v>
      </c>
      <c r="L73" s="427"/>
      <c r="M73" s="286" t="s">
        <v>7</v>
      </c>
      <c r="N73" s="290" t="s">
        <v>793</v>
      </c>
    </row>
    <row r="74" spans="1:14" ht="13.5" customHeight="1" thickBot="1" x14ac:dyDescent="0.25">
      <c r="A74" s="381"/>
      <c r="B74" s="25" t="s">
        <v>79</v>
      </c>
      <c r="C74" s="40" t="str">
        <f t="shared" si="9"/>
        <v>Dudas, Laszlo</v>
      </c>
      <c r="D74" s="40">
        <f t="shared" si="10"/>
        <v>0</v>
      </c>
      <c r="F74" s="424"/>
      <c r="G74" s="286" t="s">
        <v>79</v>
      </c>
      <c r="H74" s="287" t="s">
        <v>794</v>
      </c>
      <c r="I74" s="288">
        <v>1</v>
      </c>
      <c r="J74" s="288"/>
      <c r="K74" s="288">
        <v>0</v>
      </c>
      <c r="L74" s="427"/>
      <c r="M74" s="286" t="s">
        <v>79</v>
      </c>
      <c r="N74" s="290" t="s">
        <v>795</v>
      </c>
    </row>
    <row r="75" spans="1:14" ht="13.5" customHeight="1" thickBot="1" x14ac:dyDescent="0.25">
      <c r="A75" s="381"/>
      <c r="B75" s="25" t="s">
        <v>80</v>
      </c>
      <c r="C75" s="40" t="str">
        <f t="shared" si="9"/>
        <v>Mernyi, Bela</v>
      </c>
      <c r="D75" s="40">
        <f t="shared" si="10"/>
        <v>1</v>
      </c>
      <c r="F75" s="424"/>
      <c r="G75" s="286" t="s">
        <v>80</v>
      </c>
      <c r="H75" s="287" t="s">
        <v>796</v>
      </c>
      <c r="I75" s="288">
        <v>0</v>
      </c>
      <c r="J75" s="288"/>
      <c r="K75" s="288">
        <v>1</v>
      </c>
      <c r="L75" s="427"/>
      <c r="M75" s="286" t="s">
        <v>80</v>
      </c>
      <c r="N75" s="290" t="s">
        <v>797</v>
      </c>
    </row>
    <row r="76" spans="1:14" ht="13.5" customHeight="1" thickBot="1" x14ac:dyDescent="0.25">
      <c r="A76" s="381"/>
      <c r="B76" s="25" t="s">
        <v>81</v>
      </c>
      <c r="C76" s="40" t="str">
        <f t="shared" si="9"/>
        <v>Meszaros, Janos</v>
      </c>
      <c r="D76" s="40">
        <f t="shared" si="10"/>
        <v>0</v>
      </c>
      <c r="F76" s="424"/>
      <c r="G76" s="286" t="s">
        <v>81</v>
      </c>
      <c r="H76" s="287" t="s">
        <v>798</v>
      </c>
      <c r="I76" s="288">
        <v>1</v>
      </c>
      <c r="J76" s="288"/>
      <c r="K76" s="288">
        <v>0</v>
      </c>
      <c r="L76" s="427"/>
      <c r="M76" s="286" t="s">
        <v>81</v>
      </c>
      <c r="N76" s="290" t="s">
        <v>799</v>
      </c>
    </row>
    <row r="77" spans="1:14" ht="13.5" customHeight="1" thickBot="1" x14ac:dyDescent="0.25">
      <c r="A77" s="391"/>
      <c r="B77" s="25" t="s">
        <v>82</v>
      </c>
      <c r="C77" s="40" t="str">
        <f t="shared" si="9"/>
        <v>Ignacz, Jozsef</v>
      </c>
      <c r="D77" s="40">
        <f t="shared" si="10"/>
        <v>0</v>
      </c>
      <c r="F77" s="425"/>
      <c r="G77" s="291" t="s">
        <v>82</v>
      </c>
      <c r="H77" s="292" t="s">
        <v>800</v>
      </c>
      <c r="I77" s="293">
        <v>1</v>
      </c>
      <c r="J77" s="293"/>
      <c r="K77" s="293">
        <v>0</v>
      </c>
      <c r="L77" s="428"/>
      <c r="M77" s="291" t="s">
        <v>82</v>
      </c>
      <c r="N77" s="294" t="s">
        <v>801</v>
      </c>
    </row>
    <row r="78" spans="1:14" ht="13.5" customHeight="1" thickTop="1" x14ac:dyDescent="0.3">
      <c r="C78" s="32"/>
      <c r="D78" s="260">
        <f>IF($F$7=5,I18,IF($L$7=5,K18,IF($F$22=5,I33,IF($L$22=5,K33,IF($F$37=5,I48,IF($L$37=5,K48,IF($F$52=5,I63,IF($L$52=5,K63,IF($F$67=5,I78,IF($L$67=5,K78,IF($F$82=5,I93,IF($L$82=5,K93,IF($F$97=5,I108,IF($L$97=5,K108,IF($F$112=5,I123,IF($L$112=5,K123,IF($F$127=5,I138,IF($L$127=5,K138,IF($F$142=5,I153,IF($L$142=5,K153))))))))))))))))))))</f>
        <v>5.5</v>
      </c>
      <c r="F78" s="295"/>
      <c r="G78" s="296"/>
      <c r="H78" s="297"/>
      <c r="I78" s="298">
        <f>SUM(I68:I77)</f>
        <v>4.5</v>
      </c>
      <c r="J78" s="299"/>
      <c r="K78" s="298">
        <f>SUM(K68:K77)</f>
        <v>5.5</v>
      </c>
      <c r="L78" s="295"/>
      <c r="M78" s="296"/>
      <c r="N78" s="297"/>
    </row>
    <row r="79" spans="1:14" ht="13.5" customHeight="1" x14ac:dyDescent="0.2">
      <c r="C79" s="32"/>
      <c r="H79" s="37"/>
      <c r="I79" s="300"/>
      <c r="J79" s="300"/>
      <c r="K79" s="301"/>
      <c r="N79" s="37"/>
    </row>
    <row r="80" spans="1:14" ht="15.75" hidden="1" thickTop="1" x14ac:dyDescent="0.2">
      <c r="C80" s="32"/>
      <c r="F80" s="280"/>
      <c r="G80" s="280"/>
      <c r="H80" s="280"/>
      <c r="I80" s="420" t="s">
        <v>8</v>
      </c>
      <c r="J80" s="420"/>
      <c r="K80" s="420"/>
      <c r="L80" s="280"/>
      <c r="M80" s="280"/>
      <c r="N80" s="280"/>
    </row>
    <row r="81" spans="1:14" ht="20.25" hidden="1" thickTop="1" thickBot="1" x14ac:dyDescent="0.35">
      <c r="A81" s="383" t="s">
        <v>0</v>
      </c>
      <c r="B81" s="384"/>
      <c r="C81" s="26" t="str">
        <f>'Input adatok'!C83</f>
        <v>Piremon SE</v>
      </c>
      <c r="F81" s="421" t="s">
        <v>0</v>
      </c>
      <c r="G81" s="422"/>
      <c r="H81" s="283" t="b">
        <f>IF($F$82=1,C6,IF($F$82=2,C21,IF($F$82=3,C36,IF($F$82=4,C51,IF($F$82=5,C66,IF($F$82=6,C81,IF($F$82=7,C96,IF($F$82=8,C111,IF($F$82=9,C126,IF($F$82=10,C141,IF($F$82=11,C156,IF($F$82=12,C171,IF($F$82=13,C186,IF($F$82=14,C201,IF($F$82=15,C216,IF($F$82=16,C231,IF($F$82=17,C246,IF($F$82=18,C261,IF($F$82=19,C276,IF($F$82=20,C291))))))))))))))))))))</f>
        <v>0</v>
      </c>
      <c r="I81" s="419" t="str">
        <f>$I$1</f>
        <v>8. forduló</v>
      </c>
      <c r="J81" s="419"/>
      <c r="K81" s="419"/>
      <c r="L81" s="421" t="s">
        <v>0</v>
      </c>
      <c r="M81" s="422"/>
      <c r="N81" s="283" t="b">
        <f>IF($L$82=1,C7,IF($L$82=2,C21,IF($L$82=3,C36,IF($L$82=4,C51,IF($L$82=5,C66,IF($L$82=6,C81,IF($L$82=7,C96,IF($L$82=8,C111,IF($L$82=9,C126,IF($L$82=10,C141,IF($L$82=11,C156,IF($L$82=12,C171,IF($L$82=13,C186,IF($L$82=14,C201,IF($L$82=15,C216,IF($L$82=16,C231,IF($L$82=17,C246,IF($L$82=18,C261,IF($L$82=19,C276,IF($L$82=20,C291))))))))))))))))))))</f>
        <v>0</v>
      </c>
    </row>
    <row r="82" spans="1:14" ht="13.5" hidden="1" customHeight="1" thickBot="1" x14ac:dyDescent="0.25">
      <c r="A82" s="380">
        <v>6</v>
      </c>
      <c r="B82" s="24"/>
      <c r="C82" s="26" t="str">
        <f>'Input adatok'!M84</f>
        <v>Játékos Neve:</v>
      </c>
      <c r="F82" s="423"/>
      <c r="G82" s="284"/>
      <c r="H82" s="285" t="b">
        <f>IF($F$82=1,C7,IF($F$82=2,C22,IF($F$82=3,C37,IF($F$82=4,C52,IF($F$82=5,C67,IF($F$82=6,C82,IF($F$82=7,C97,IF($F$82=8,C112,IF($F$82=9,C127,IF($F$82=10,C142,IF($F$82=11,C157,IF($F$82=12,C172,IF($F$82=13,C187,IF($F$82=14,C202,IF($F$82=15,C217,IF($F$82=16,C232,IF($F$82=17,C247,IF($F$82=18,C262,IF($F$82=19,C277,IF($F$82=20,C292))))))))))))))))))))</f>
        <v>0</v>
      </c>
      <c r="I82" s="419"/>
      <c r="J82" s="419"/>
      <c r="K82" s="419"/>
      <c r="L82" s="426"/>
      <c r="M82" s="284"/>
      <c r="N82" s="285" t="b">
        <f>IF($L$82=1,C7,IF($L$82=2,C22,IF($L$82=3,C37,IF($L$82=4,C52,IF($L$82=5,C67,IF($L$82=6,C82,IF($L$82=7,C97,IF($L$82=8,C112,IF($L$82=9,C127,IF($L$82=10,C142,IF($L$82=11,C157,IF($L$82=12,C172,IF($L$82=13,C187,IF($L$82=14,C202,IF($L$82=15,C217,IF($L$82=16,C232,IF($L$82=17,C247,IF($L$82=18,C262,IF($L$82=19,C277,IF($L$82=20,C292))))))))))))))))))))</f>
        <v>0</v>
      </c>
    </row>
    <row r="83" spans="1:14" ht="13.5" hidden="1" customHeight="1" thickBot="1" x14ac:dyDescent="0.25">
      <c r="A83" s="381"/>
      <c r="B83" s="25" t="s">
        <v>2</v>
      </c>
      <c r="C83" s="40" t="str">
        <f>IF($F$7=6,H8,IF($L$7=6,N8,IF($F$22=6,H23,IF($L$22=6,N23,IF($F$37=6,H38,IF($L$37=6,N38,IF($F$52=6,H53,IF($L$52=6,N53,IF($F$67=6,H68,IF($L$67=6,N68,IF($F$82=6,H83,IF($L$82=6,N83,IF($F$97=6,H98,IF($L$97=6,N98,IF($F$112=6,H113,IF($L$112=6,N113,IF($F$127=6,H128,IF($L$127=6,N128,IF($F$142=6,H143,IF($L$142=6,N143))))))))))))))))))))</f>
        <v>Trembácz László</v>
      </c>
      <c r="D83" s="40">
        <f>IF($F$7=6,I8,IF($L$7=6,K8,IF($F$22=6,I23,IF($L$22=6,K23,IF($F$37=6,I38,IF($L$37=6,K38,IF($F$52=6,I53,IF($L$52=6,K53,IF($F$67=6,I68,IF($L$67=6,K68,IF($F$82=6,I83,IF($L$82=6,K83,IF($F$97=6,I98,IF($L$97=6,K98,IF($F$112=6,I113,IF($L$112=6,K113,IF($F$127=6,I128,IF($L$127=6,K128,IF($F$142=6,I143,IF($L$142=6,K143))))))))))))))))))))</f>
        <v>0.5</v>
      </c>
      <c r="F83" s="424"/>
      <c r="G83" s="286" t="s">
        <v>2</v>
      </c>
      <c r="H83" s="287"/>
      <c r="I83" s="288"/>
      <c r="J83" s="288"/>
      <c r="K83" s="288"/>
      <c r="L83" s="427"/>
      <c r="M83" s="286" t="s">
        <v>2</v>
      </c>
      <c r="N83" s="289"/>
    </row>
    <row r="84" spans="1:14" ht="13.5" hidden="1" customHeight="1" thickBot="1" x14ac:dyDescent="0.25">
      <c r="A84" s="381"/>
      <c r="B84" s="25" t="s">
        <v>3</v>
      </c>
      <c r="C84" s="40" t="str">
        <f t="shared" ref="C84:C92" si="11">IF($F$7=6,H9,IF($L$7=6,N9,IF($F$22=6,H24,IF($L$22=6,N24,IF($F$37=6,H39,IF($L$37=6,N39,IF($F$52=6,H54,IF($L$52=6,N54,IF($F$67=6,H69,IF($L$67=6,N69,IF($F$82=6,H84,IF($L$82=6,N84,IF($F$97=6,H99,IF($L$97=6,N99,IF($F$112=6,H114,IF($L$112=6,N114,IF($F$127=6,H129,IF($L$127=6,N129,IF($F$142=6,H144,IF($L$142=6,N144))))))))))))))))))))</f>
        <v>Barnóth Róbert</v>
      </c>
      <c r="D84" s="40">
        <f>IF($F$7=6,I9,IF($L$7=6,K9,IF($F$22=6,I24,IF($L$22=6,K24,IF($F$37=6,I39,IF($L$37=6,K39,IF($F$52=6,I54,IF($L$52=6,K54,IF($F$67=6,I69,IF($L$67=6,K69,IF($F$82=6,I84,IF($L$82=6,K84,IF($F$97=6,I99,IF($L$97=6,K99,IF($F$112=6,I114,IF($L$112=6,K114,IF($F$127=6,I129,IF($L$127=6,K129,IF($F$142=6,I144,IF($L$142=6,K144))))))))))))))))))))</f>
        <v>0</v>
      </c>
      <c r="F84" s="424"/>
      <c r="G84" s="286" t="s">
        <v>3</v>
      </c>
      <c r="H84" s="287"/>
      <c r="I84" s="288"/>
      <c r="J84" s="288"/>
      <c r="K84" s="288"/>
      <c r="L84" s="427"/>
      <c r="M84" s="286" t="s">
        <v>3</v>
      </c>
      <c r="N84" s="290"/>
    </row>
    <row r="85" spans="1:14" ht="13.5" hidden="1" customHeight="1" thickBot="1" x14ac:dyDescent="0.25">
      <c r="A85" s="381"/>
      <c r="B85" s="25" t="s">
        <v>4</v>
      </c>
      <c r="C85" s="40" t="str">
        <f t="shared" si="11"/>
        <v>Palicz László</v>
      </c>
      <c r="D85" s="40">
        <f>IF($F$7=6,I10,IF($L$7=6,K10,IF($F$22=6,I25,IF($L$22=6,K25,IF($F$37=6,I40,IF($L$37=6,K40,IF($F$52=6,I55,IF($L$52=6,K55,IF($F$67=6,I70,IF($L$67=6,K70,IF($F$82=6,I85,IF($L$82=6,K85,IF($F$97=6,I100,IF($L$97=6,K100,IF($F$112=6,I115,IF($L$112=6,K115,IF($F$127=6,I130,IF($L$127=6,K130,IF($F$142=6,I145,IF($L$142=6,K145))))))))))))))))))))</f>
        <v>0.5</v>
      </c>
      <c r="F85" s="424"/>
      <c r="G85" s="286" t="s">
        <v>4</v>
      </c>
      <c r="H85" s="287"/>
      <c r="I85" s="288"/>
      <c r="J85" s="288"/>
      <c r="K85" s="288"/>
      <c r="L85" s="427"/>
      <c r="M85" s="286" t="s">
        <v>4</v>
      </c>
      <c r="N85" s="290"/>
    </row>
    <row r="86" spans="1:14" ht="13.5" hidden="1" customHeight="1" thickBot="1" x14ac:dyDescent="0.25">
      <c r="A86" s="381"/>
      <c r="B86" s="25" t="s">
        <v>5</v>
      </c>
      <c r="C86" s="40" t="str">
        <f t="shared" si="11"/>
        <v>Tordai Ákos</v>
      </c>
      <c r="D86" s="40">
        <f>IF($F$7=6,I11,IF($L$7=6,K11,IF($F$22=6,I26,IF($L$22=6,K26,IF($F$37=6,I41,IF($L$37=6,K41,IF($F$52=6,I56,IF($L$52=6,K56,IF($F$67=6,I71,IF($L$67=6,K71,IF($F$82=6,I86,IF($L$82=6,K86,IF($F$97=6,I101,IF($L$97=6,K101,IF($F$112=6,I116,IF($L$112=6,K116,IF($F$127=6,I131,IF($L$127=6,K131,IF($F$142=6,I146,IF($L$142=6,K146))))))))))))))))))))</f>
        <v>0.5</v>
      </c>
      <c r="F86" s="424"/>
      <c r="G86" s="286" t="s">
        <v>5</v>
      </c>
      <c r="H86" s="287"/>
      <c r="I86" s="288"/>
      <c r="J86" s="288"/>
      <c r="K86" s="288"/>
      <c r="L86" s="427"/>
      <c r="M86" s="286" t="s">
        <v>5</v>
      </c>
      <c r="N86" s="290"/>
    </row>
    <row r="87" spans="1:14" ht="13.5" hidden="1" customHeight="1" thickBot="1" x14ac:dyDescent="0.25">
      <c r="A87" s="381"/>
      <c r="B87" s="25" t="s">
        <v>6</v>
      </c>
      <c r="C87" s="40" t="str">
        <f t="shared" si="11"/>
        <v>Rádai Zoltán</v>
      </c>
      <c r="D87" s="40">
        <f t="shared" ref="D87:D92" si="12">IF($F$7=6,I12,IF($L$7=6,K12,IF($F$22=6,I27,IF($L$22=6,K27,IF($F$37=6,I42,IF($L$37=6,K42,IF($F$52=6,I57,IF($L$52=6,K57,IF($F$67=6,I72,IF($L$67=6,K72,IF($F$82=6,I87,IF($L$82=6,K87,IF($F$97=6,I106,IF($L$97=6,K106,IF($F$112=6,I121,IF($L$112=6,K121,IF($F$127=6,I136,IF($L$127=6,K136,IF($F$142=6,I151,IF($L$142=6,K151))))))))))))))))))))</f>
        <v>0.5</v>
      </c>
      <c r="F87" s="424"/>
      <c r="G87" s="286" t="s">
        <v>6</v>
      </c>
      <c r="H87" s="287"/>
      <c r="I87" s="288"/>
      <c r="J87" s="288"/>
      <c r="K87" s="288"/>
      <c r="L87" s="427"/>
      <c r="M87" s="286" t="s">
        <v>6</v>
      </c>
      <c r="N87" s="290"/>
    </row>
    <row r="88" spans="1:14" ht="13.5" hidden="1" customHeight="1" thickBot="1" x14ac:dyDescent="0.25">
      <c r="A88" s="381"/>
      <c r="B88" s="25" t="s">
        <v>7</v>
      </c>
      <c r="C88" s="40" t="str">
        <f t="shared" si="11"/>
        <v>Tumó Bence</v>
      </c>
      <c r="D88" s="40">
        <f t="shared" si="12"/>
        <v>0.5</v>
      </c>
      <c r="F88" s="424"/>
      <c r="G88" s="286" t="s">
        <v>7</v>
      </c>
      <c r="H88" s="287"/>
      <c r="I88" s="288"/>
      <c r="J88" s="288"/>
      <c r="K88" s="288"/>
      <c r="L88" s="427"/>
      <c r="M88" s="286" t="s">
        <v>7</v>
      </c>
      <c r="N88" s="290"/>
    </row>
    <row r="89" spans="1:14" ht="13.5" hidden="1" customHeight="1" thickBot="1" x14ac:dyDescent="0.25">
      <c r="A89" s="381"/>
      <c r="B89" s="25" t="s">
        <v>79</v>
      </c>
      <c r="C89" s="40" t="str">
        <f t="shared" si="11"/>
        <v>Gócza Ádám</v>
      </c>
      <c r="D89" s="40">
        <f t="shared" si="12"/>
        <v>0.5</v>
      </c>
      <c r="F89" s="424"/>
      <c r="G89" s="286" t="s">
        <v>79</v>
      </c>
      <c r="H89" s="287"/>
      <c r="I89" s="288"/>
      <c r="J89" s="288"/>
      <c r="K89" s="288"/>
      <c r="L89" s="427"/>
      <c r="M89" s="286" t="s">
        <v>79</v>
      </c>
      <c r="N89" s="290"/>
    </row>
    <row r="90" spans="1:14" ht="13.5" hidden="1" customHeight="1" thickBot="1" x14ac:dyDescent="0.25">
      <c r="A90" s="381"/>
      <c r="B90" s="25" t="s">
        <v>80</v>
      </c>
      <c r="C90" s="40" t="str">
        <f t="shared" si="11"/>
        <v>Tóth Tibor</v>
      </c>
      <c r="D90" s="40">
        <f t="shared" si="12"/>
        <v>1</v>
      </c>
      <c r="F90" s="424"/>
      <c r="G90" s="286" t="s">
        <v>80</v>
      </c>
      <c r="H90" s="287"/>
      <c r="I90" s="288"/>
      <c r="J90" s="288"/>
      <c r="K90" s="288"/>
      <c r="L90" s="427"/>
      <c r="M90" s="286" t="s">
        <v>80</v>
      </c>
      <c r="N90" s="290"/>
    </row>
    <row r="91" spans="1:14" ht="13.5" hidden="1" customHeight="1" thickBot="1" x14ac:dyDescent="0.25">
      <c r="A91" s="381"/>
      <c r="B91" s="25" t="s">
        <v>81</v>
      </c>
      <c r="C91" s="40" t="str">
        <f t="shared" si="11"/>
        <v>Palkovics Balázs</v>
      </c>
      <c r="D91" s="40">
        <f t="shared" si="12"/>
        <v>1</v>
      </c>
      <c r="F91" s="424"/>
      <c r="G91" s="286" t="s">
        <v>81</v>
      </c>
      <c r="H91" s="287"/>
      <c r="I91" s="288"/>
      <c r="J91" s="288"/>
      <c r="K91" s="288"/>
      <c r="L91" s="427"/>
      <c r="M91" s="286" t="s">
        <v>81</v>
      </c>
      <c r="N91" s="290"/>
    </row>
    <row r="92" spans="1:14" ht="13.5" hidden="1" customHeight="1" thickBot="1" x14ac:dyDescent="0.25">
      <c r="A92" s="391"/>
      <c r="B92" s="25" t="s">
        <v>82</v>
      </c>
      <c r="C92" s="40" t="str">
        <f t="shared" si="11"/>
        <v>Koncz Réka</v>
      </c>
      <c r="D92" s="40">
        <f t="shared" si="12"/>
        <v>1</v>
      </c>
      <c r="F92" s="425"/>
      <c r="G92" s="291" t="s">
        <v>82</v>
      </c>
      <c r="H92" s="292"/>
      <c r="I92" s="293"/>
      <c r="J92" s="293"/>
      <c r="K92" s="293"/>
      <c r="L92" s="428"/>
      <c r="M92" s="291" t="s">
        <v>82</v>
      </c>
      <c r="N92" s="294"/>
    </row>
    <row r="93" spans="1:14" ht="27.75" hidden="1" thickTop="1" thickBot="1" x14ac:dyDescent="0.35">
      <c r="C93" s="32"/>
      <c r="D93" s="41">
        <f>IF($F$7=6,I18,IF($L$7=6,K18,IF($F$22=6,I33,IF($L$22=6,K33,IF($F$37=6,I48,IF($L$37=6,K48,IF($F$52=6,I63,IF($L$52=6,K63,IF($F$67=6,I78,IF($L$67=6,K78,IF($F$82=6,I93,IF($L$82=6,K93,IF($F$97=6,I108,IF($L$97=6,K108,IF($F$112=6,I123,IF($L$112=6,K123,IF($F$127=6,I138,IF($L$127=6,K138,IF($F$142=6,I153,IF($L$142=6,K153))))))))))))))))))))</f>
        <v>6</v>
      </c>
      <c r="F93" s="295"/>
      <c r="G93" s="296"/>
      <c r="H93" s="297"/>
      <c r="I93" s="298">
        <f>SUM(I83:I92)</f>
        <v>0</v>
      </c>
      <c r="J93" s="299"/>
      <c r="K93" s="298">
        <f>SUM(K83:K92)</f>
        <v>0</v>
      </c>
      <c r="L93" s="295"/>
      <c r="M93" s="296"/>
      <c r="N93" s="297"/>
    </row>
    <row r="94" spans="1:14" x14ac:dyDescent="0.2">
      <c r="C94" s="32"/>
      <c r="H94" s="37"/>
      <c r="I94" s="3"/>
      <c r="J94" s="3"/>
      <c r="N94" s="37"/>
    </row>
    <row r="95" spans="1:14" ht="13.5" hidden="1" customHeight="1" thickBot="1" x14ac:dyDescent="0.25">
      <c r="C95" s="32"/>
      <c r="F95">
        <v>20</v>
      </c>
      <c r="H95" s="37"/>
      <c r="I95" s="410" t="s">
        <v>8</v>
      </c>
      <c r="J95" s="411"/>
      <c r="K95" s="412"/>
      <c r="N95" s="37"/>
    </row>
    <row r="96" spans="1:14" ht="13.5" hidden="1" customHeight="1" thickBot="1" x14ac:dyDescent="0.3">
      <c r="A96" s="383" t="s">
        <v>0</v>
      </c>
      <c r="B96" s="409"/>
      <c r="C96" s="23" t="str">
        <f>'Input adatok'!C99</f>
        <v>Balkány SE</v>
      </c>
      <c r="F96" s="383" t="s">
        <v>0</v>
      </c>
      <c r="G96" s="384"/>
      <c r="H96" s="92" t="b">
        <f>IF($F$97=1,#REF!,IF($F$97=2,C21,IF($F$97=3,C36,IF($F$97=4,C51,IF($F$97=5,C66,IF($F$97=6,C81,IF($F$97=7,C96,IF($F$97=8,C111,IF($F$97=9,C126,IF($F$97=10,C141,IF($F$97=11,C156,IF($F$97=12,C171,IF($F$97=13,C186,IF($F$97=14,C201,IF($F$97=15,C216,IF($F$97=16,C231,IF($F$97=17,C246,IF($F$97=18,C261,IF($F$97=19,C276,IF($F$97=20,C291))))))))))))))))))))</f>
        <v>0</v>
      </c>
      <c r="I96" s="413" t="str">
        <f>$I$1</f>
        <v>8. forduló</v>
      </c>
      <c r="J96" s="414"/>
      <c r="K96" s="415"/>
      <c r="L96" s="383" t="s">
        <v>0</v>
      </c>
      <c r="M96" s="384"/>
      <c r="N96" s="93" t="b">
        <f>IF($L$97=1,#REF!,IF($L$97=2,C21,IF($L$97=3,C36,IF($L$97=4,C51,IF($L$97=5,C66,IF($L$97=6,C81,IF($L$97=7,C96,IF($L$97=8,C111,IF($L$97=9,C126,IF($L$97=10,C141,IF($L$97=11,C156,IF($L$97=12,C171,IF($L$97=13,C186,IF($L$97=14,C201,IF($L$97=15,C216,IF($L$97=16,C231,IF($L$97=17,C246,IF($L$97=18,C261,IF($L$97=19,C276,IF($L$97=20,C291))))))))))))))))))))</f>
        <v>0</v>
      </c>
    </row>
    <row r="97" spans="1:14" ht="13.5" hidden="1" customHeight="1" thickBot="1" x14ac:dyDescent="0.25">
      <c r="A97" s="380">
        <v>7</v>
      </c>
      <c r="B97" s="24"/>
      <c r="C97" s="23" t="str">
        <f>'Input adatok'!M100</f>
        <v>Játékos Neve:</v>
      </c>
      <c r="F97" s="380"/>
      <c r="G97" s="211"/>
      <c r="H97" s="92" t="b">
        <f>IF($F$97=1,C7,IF($F$97=2,C22,IF($F$97=3,C37,IF($F$97=4,C52,IF($F$97=5,C67,IF($F$97=6,C82,IF($F$97=7,C97,IF($F$97=8,C112,IF($F$97=9,C127,IF($F$97=10,C142,IF($F$97=11,C157,IF($F$97=12,C172,IF($F$97=13,C187,IF($F$97=14,C202,IF($F$97=15,C217,IF($F$97=16,C232,IF($F$97=17,C247,IF($F$97=18,C262,IF($F$97=19,C277,IF($F$97=20,C292))))))))))))))))))))</f>
        <v>0</v>
      </c>
      <c r="I97" s="416"/>
      <c r="J97" s="417"/>
      <c r="K97" s="418"/>
      <c r="L97" s="380"/>
      <c r="M97" s="211"/>
      <c r="N97" s="93" t="b">
        <f>IF($L$97=1,C7,IF($L$97=2,C22,IF($L$97=3,C37,IF($L$97=4,C52,IF($L$97=5,C67,IF($L$97=6,C82,IF($L$97=7,C97,IF($L$97=8,C112,IF($L$97=9,C127,IF($L$97=10,C142,IF($L$97=11,C157,IF($L$97=12,C172,IF($L$97=13,C187,IF($L$97=14,C202,IF($L$97=15,C217,IF($L$97=16,C232,IF($L$97=17,C247,IF($L$97=18,C262,IF($L$97=19,C277,IF($L$97=20,C292))))))))))))))))))))</f>
        <v>0</v>
      </c>
    </row>
    <row r="98" spans="1:14" ht="13.5" hidden="1" customHeight="1" thickBot="1" x14ac:dyDescent="0.25">
      <c r="A98" s="381"/>
      <c r="B98" s="25" t="s">
        <v>2</v>
      </c>
      <c r="C98" s="40" t="str">
        <f>IF($F$7=7,H8,IF($L$7=7,N8,IF($F$22=7,H23,IF($L$22=7,N23,IF($F$37=7,H38,IF($L$37=7,N38,IF($F$52=7,H53,IF($L$52=7,N53,IF($F$67=7,H68,IF($L$67=7,N68,IF($F$82=7,H83,IF($L$82=7,N83,IF($F$97=7,H98,IF($L$97=7,N98,IF($F$112=7,H113,IF($L$112=7,N113,IF($F$127=7,H128,IF($L$127=7,N128,IF($F$142=7,H143,IF($L$142=7,N143))))))))))))))))))))</f>
        <v>Dr Paszerbovics Sándor 1959</v>
      </c>
      <c r="D98" s="40">
        <f>IF($F$7=7,I8,IF($L$7=7,K8,IF($F$22=7,I23,IF($L$22=7,K23,IF($F$37=7,I38,IF($L$37=7,K38,IF($F$52=7,I53,IF($L$52=7,K53,IF($F$67=7,I68,IF($L$67=7,K68,IF($F$82=7,I83,IF($L$82=7,K83,IF($F$97=7,I98,IF($L$97=7,K98,IF($F$112=7,I113,IF($L$112=7,K113,IF($F$127=7,I128,IF($L$127=7,K128,IF($F$142=7,I143,IF($L$142=7,K143))))))))))))))))))))</f>
        <v>0</v>
      </c>
      <c r="F98" s="381"/>
      <c r="G98" s="212" t="s">
        <v>2</v>
      </c>
      <c r="H98" s="36" t="b">
        <f>IF($F$97=1,C8,IF($F$97=2,C23,IF($F$97=3,C38,IF($F$97=4,C53,IF($F$97=5,C68,IF($F$97=6,C83,IF($F$97=7,C98,IF($F$97=8,C113,IF($F$97=9,C128,IF($F$97=10,C143,IF($F$97=11,C158,IF($F$97=12,C173,IF($F$97=13,C188,IF($F$97=14,C203,IF($F$97=15,C218,IF($F$97=16,C233,IF($F$97=17,C248,IF($F$97=18,C263,IF($F$97=19,C278,IF($F$97=20,C293))))))))))))))))))))</f>
        <v>0</v>
      </c>
      <c r="I98" s="4"/>
      <c r="J98" s="5"/>
      <c r="K98" s="6"/>
      <c r="L98" s="381"/>
      <c r="M98" s="212" t="s">
        <v>2</v>
      </c>
      <c r="N98" s="38" t="b">
        <f>IF($L$97=1,C8,IF($L$97=2,C23,IF($L$97=3,C38,IF($L$97=4,C53,IF($L$97=5,C68,IF($L$97=6,C83,IF($L$97=7,C98,IF($L$97=8,C113,IF($L$97=9,C128,IF($L$97=10,C143,IF($L$97=11,C158,IF($L$97=12,C173,IF($L$97=13,C188,IF($L$97=14,C203,IF($L$97=15,C218,IF($L$97=16,C233,IF($L$97=17,C248,IF($L$97=18,C263,IF($L$97=19,C278,IF($L$97=20,C293))))))))))))))))))))</f>
        <v>0</v>
      </c>
    </row>
    <row r="99" spans="1:14" ht="13.5" hidden="1" customHeight="1" thickBot="1" x14ac:dyDescent="0.25">
      <c r="A99" s="381"/>
      <c r="B99" s="25" t="s">
        <v>3</v>
      </c>
      <c r="C99" s="40" t="str">
        <f t="shared" ref="C99:C107" si="13">IF($F$7=7,H9,IF($L$7=7,N9,IF($F$22=7,H24,IF($L$22=7,N24,IF($F$37=7,H39,IF($L$37=7,N39,IF($F$52=7,H54,IF($L$52=7,N54,IF($F$67=7,H69,IF($L$67=7,N69,IF($F$82=7,H84,IF($L$82=7,N84,IF($F$97=7,H99,IF($L$97=7,N99,IF($F$112=7,H114,IF($L$112=7,N114,IF($F$127=7,H129,IF($L$127=7,N129,IF($F$142=7,H144,IF($L$142=7,N144))))))))))))))))))))</f>
        <v xml:space="preserve"> Hegedüs Roland 1833 </v>
      </c>
      <c r="D99" s="40">
        <f>IF($F$7=7,I9,IF($L$7=7,K9,IF($F$22=7,I24,IF($L$22=7,K24,IF($F$37=7,I39,IF($L$37=7,K39,IF($F$52=7,I54,IF($L$52=7,K54,IF($F$67=7,I69,IF($L$67=7,K69,IF($F$82=7,I84,IF($L$82=7,K84,IF($F$97=7,I99,IF($L$97=7,K99,IF($F$112=7,I114,IF($L$112=7,K114,IF($F$127=7,I129,IF($L$127=7,K129,IF($F$142=7,I144,IF($L$142=7,K144))))))))))))))))))))</f>
        <v>0</v>
      </c>
      <c r="F99" s="381"/>
      <c r="G99" s="212" t="s">
        <v>3</v>
      </c>
      <c r="H99" s="36" t="b">
        <f t="shared" ref="H99:H107" si="14">IF($F$97=1,C9,IF($F$97=2,C24,IF($F$97=3,C39,IF($F$97=4,C54,IF($F$97=5,C69,IF($F$97=6,C84,IF($F$97=7,C99,IF($F$97=8,C114,IF($F$97=9,C129,IF($F$97=10,C144,IF($F$97=11,C159,IF($F$97=12,C174,IF($F$97=13,C189,IF($F$97=14,C204,IF($F$97=15,C219,IF($F$97=16,C234,IF($F$97=17,C249,IF($F$97=18,C264,IF($F$97=19,C279,IF($F$97=20,C294))))))))))))))))))))</f>
        <v>0</v>
      </c>
      <c r="I99" s="7"/>
      <c r="J99" s="8"/>
      <c r="K99" s="9"/>
      <c r="L99" s="381"/>
      <c r="M99" s="212" t="s">
        <v>3</v>
      </c>
      <c r="N99" s="38" t="b">
        <f t="shared" ref="N99:N107" si="15">IF($L$97=1,C9,IF($L$97=2,C24,IF($L$97=3,C39,IF($L$97=4,C54,IF($L$97=5,C69,IF($L$97=6,C84,IF($L$97=7,C99,IF($L$97=8,C114,IF($L$97=9,C129,IF($L$97=10,C144,IF($L$97=11,C159,IF($L$97=12,C174,IF($L$97=13,C189,IF($L$97=14,C204,IF($L$97=15,C219,IF($L$97=16,C234,IF($L$97=17,C249,IF($L$97=18,C264,IF($L$97=19,C279,IF($L$97=20,C294))))))))))))))))))))</f>
        <v>0</v>
      </c>
    </row>
    <row r="100" spans="1:14" ht="13.5" hidden="1" customHeight="1" thickBot="1" x14ac:dyDescent="0.25">
      <c r="A100" s="381"/>
      <c r="B100" s="25" t="s">
        <v>4</v>
      </c>
      <c r="C100" s="40" t="str">
        <f t="shared" si="13"/>
        <v>Orgován György 1848</v>
      </c>
      <c r="D100" s="40">
        <f>IF($F$7=7,I10,IF($L$7=7,K10,IF($F$22=7,I25,IF($L$22=7,K25,IF($F$37=7,I40,IF($L$37=7,K40,IF($F$52=7,I55,IF($L$52=7,K55,IF($F$67=7,I70,IF($L$67=7,K70,IF($F$82=7,I85,IF($L$82=7,K85,IF($F$97=7,I100,IF($L$97=7,K100,IF($F$112=7,I115,IF($L$112=7,K115,IF($F$127=7,I130,IF($L$127=7,K130,IF($F$142=7,I145,IF($L$142=7,K145))))))))))))))))))))</f>
        <v>0</v>
      </c>
      <c r="F100" s="381"/>
      <c r="G100" s="212" t="s">
        <v>4</v>
      </c>
      <c r="H100" s="36" t="b">
        <f t="shared" si="14"/>
        <v>0</v>
      </c>
      <c r="I100" s="7"/>
      <c r="J100" s="8"/>
      <c r="K100" s="9"/>
      <c r="L100" s="381"/>
      <c r="M100" s="212" t="s">
        <v>4</v>
      </c>
      <c r="N100" s="38" t="b">
        <f t="shared" si="15"/>
        <v>0</v>
      </c>
    </row>
    <row r="101" spans="1:14" ht="13.5" hidden="1" customHeight="1" thickBot="1" x14ac:dyDescent="0.25">
      <c r="A101" s="381"/>
      <c r="B101" s="25" t="s">
        <v>5</v>
      </c>
      <c r="C101" s="40" t="str">
        <f t="shared" si="13"/>
        <v xml:space="preserve"> Kui István 1790</v>
      </c>
      <c r="D101" s="40">
        <f>IF($F$7=7,I11,IF($L$7=7,K11,IF($F$22=7,I26,IF($L$22=7,K26,IF($F$37=7,I41,IF($L$37=7,K41,IF($F$52=7,I56,IF($L$52=7,K56,IF($F$67=7,I71,IF($L$67=7,K71,IF($F$82=7,I86,IF($L$82=7,K86,IF($F$97=7,I101,IF($L$97=7,K101,IF($F$112=7,I116,IF($L$112=7,K116,IF($F$127=7,I131,IF($L$127=7,K131,IF($F$142=7,I146,IF($L$142=7,K146))))))))))))))))))))</f>
        <v>0</v>
      </c>
      <c r="F101" s="381"/>
      <c r="G101" s="212" t="s">
        <v>5</v>
      </c>
      <c r="H101" s="36" t="b">
        <f t="shared" si="14"/>
        <v>0</v>
      </c>
      <c r="I101" s="7"/>
      <c r="J101" s="8"/>
      <c r="K101" s="9"/>
      <c r="L101" s="381"/>
      <c r="M101" s="212" t="s">
        <v>5</v>
      </c>
      <c r="N101" s="38" t="b">
        <f t="shared" si="15"/>
        <v>0</v>
      </c>
    </row>
    <row r="102" spans="1:14" ht="13.5" hidden="1" customHeight="1" thickBot="1" x14ac:dyDescent="0.25">
      <c r="A102" s="381"/>
      <c r="B102" s="25" t="s">
        <v>6</v>
      </c>
      <c r="C102" s="40" t="str">
        <f t="shared" si="13"/>
        <v>Varró Miklós 1621</v>
      </c>
      <c r="D102" s="40">
        <f t="shared" ref="D102:D107" si="16">IF($F$7=7,I12,IF($L$7=7,K12,IF($F$22=7,I27,IF($L$22=7,K27,IF($F$37=7,I42,IF($L$37=7,K42,IF($F$52=7,I57,IF($L$52=7,K57,IF($F$67=7,I72,IF($L$67=7,K72,IF($F$82=7,I87,IF($L$82=7,K87,IF($F$97=7,I102,IF($L$97=7,K102,IF($F$112=7,I121,IF($L$112=7,K121,IF($F$127=7,I136,IF($L$127=7,K136,IF($F$142=7,I151,IF($L$142=7,K151))))))))))))))))))))</f>
        <v>0.5</v>
      </c>
      <c r="F102" s="381"/>
      <c r="G102" s="212" t="s">
        <v>6</v>
      </c>
      <c r="H102" s="36" t="b">
        <f t="shared" si="14"/>
        <v>0</v>
      </c>
      <c r="I102" s="7"/>
      <c r="J102" s="8"/>
      <c r="K102" s="9"/>
      <c r="L102" s="381"/>
      <c r="M102" s="212" t="s">
        <v>6</v>
      </c>
      <c r="N102" s="38" t="b">
        <f t="shared" si="15"/>
        <v>0</v>
      </c>
    </row>
    <row r="103" spans="1:14" ht="13.5" hidden="1" customHeight="1" thickBot="1" x14ac:dyDescent="0.25">
      <c r="A103" s="381"/>
      <c r="B103" s="25" t="s">
        <v>7</v>
      </c>
      <c r="C103" s="40" t="str">
        <f t="shared" si="13"/>
        <v>Koncz Csaba</v>
      </c>
      <c r="D103" s="40">
        <f t="shared" si="16"/>
        <v>0</v>
      </c>
      <c r="F103" s="381"/>
      <c r="G103" s="212" t="s">
        <v>7</v>
      </c>
      <c r="H103" s="36" t="b">
        <f t="shared" si="14"/>
        <v>0</v>
      </c>
      <c r="I103" s="7"/>
      <c r="J103" s="8"/>
      <c r="K103" s="9"/>
      <c r="L103" s="381"/>
      <c r="M103" s="212" t="s">
        <v>7</v>
      </c>
      <c r="N103" s="38" t="b">
        <f t="shared" si="15"/>
        <v>0</v>
      </c>
    </row>
    <row r="104" spans="1:14" ht="13.5" hidden="1" thickBot="1" x14ac:dyDescent="0.25">
      <c r="A104" s="381"/>
      <c r="B104" s="25" t="s">
        <v>79</v>
      </c>
      <c r="C104" s="40" t="str">
        <f t="shared" si="13"/>
        <v xml:space="preserve"> Zalánfi István </v>
      </c>
      <c r="D104" s="40">
        <f t="shared" si="16"/>
        <v>0</v>
      </c>
      <c r="F104" s="381"/>
      <c r="G104" s="212" t="s">
        <v>79</v>
      </c>
      <c r="H104" s="36" t="b">
        <f t="shared" si="14"/>
        <v>0</v>
      </c>
      <c r="I104" s="7"/>
      <c r="J104" s="8"/>
      <c r="K104" s="9"/>
      <c r="L104" s="381"/>
      <c r="M104" s="212" t="s">
        <v>79</v>
      </c>
      <c r="N104" s="38" t="b">
        <f t="shared" si="15"/>
        <v>0</v>
      </c>
    </row>
    <row r="105" spans="1:14" ht="13.5" hidden="1" thickBot="1" x14ac:dyDescent="0.25">
      <c r="A105" s="381"/>
      <c r="B105" s="25" t="s">
        <v>80</v>
      </c>
      <c r="C105" s="40" t="str">
        <f t="shared" si="13"/>
        <v>Sr Koncz Zsolt</v>
      </c>
      <c r="D105" s="40">
        <f t="shared" si="16"/>
        <v>0</v>
      </c>
      <c r="F105" s="381"/>
      <c r="G105" s="212" t="s">
        <v>80</v>
      </c>
      <c r="H105" s="36" t="b">
        <f t="shared" si="14"/>
        <v>0</v>
      </c>
      <c r="I105" s="7"/>
      <c r="J105" s="8"/>
      <c r="K105" s="9"/>
      <c r="L105" s="381"/>
      <c r="M105" s="212" t="s">
        <v>80</v>
      </c>
      <c r="N105" s="38" t="b">
        <f t="shared" si="15"/>
        <v>0</v>
      </c>
    </row>
    <row r="106" spans="1:14" ht="13.5" hidden="1" customHeight="1" thickBot="1" x14ac:dyDescent="0.25">
      <c r="A106" s="381"/>
      <c r="B106" s="25" t="s">
        <v>81</v>
      </c>
      <c r="C106" s="40" t="str">
        <f t="shared" si="13"/>
        <v xml:space="preserve"> Szokolov Albert</v>
      </c>
      <c r="D106" s="40">
        <f t="shared" si="16"/>
        <v>1</v>
      </c>
      <c r="F106" s="381"/>
      <c r="G106" s="212" t="s">
        <v>81</v>
      </c>
      <c r="H106" s="36" t="b">
        <f t="shared" si="14"/>
        <v>0</v>
      </c>
      <c r="I106" s="7"/>
      <c r="J106" s="8"/>
      <c r="K106" s="9"/>
      <c r="L106" s="381"/>
      <c r="M106" s="212" t="s">
        <v>81</v>
      </c>
      <c r="N106" s="38" t="b">
        <f t="shared" si="15"/>
        <v>0</v>
      </c>
    </row>
    <row r="107" spans="1:14" ht="13.5" hidden="1" customHeight="1" thickBot="1" x14ac:dyDescent="0.25">
      <c r="A107" s="391"/>
      <c r="B107" s="25" t="s">
        <v>82</v>
      </c>
      <c r="C107" s="40" t="str">
        <f t="shared" si="13"/>
        <v xml:space="preserve"> Katona Tamás</v>
      </c>
      <c r="D107" s="40">
        <f t="shared" si="16"/>
        <v>0</v>
      </c>
      <c r="F107" s="382"/>
      <c r="G107" s="213" t="s">
        <v>82</v>
      </c>
      <c r="H107" s="36" t="b">
        <f t="shared" si="14"/>
        <v>0</v>
      </c>
      <c r="I107" s="7"/>
      <c r="J107" s="8"/>
      <c r="K107" s="9"/>
      <c r="L107" s="382"/>
      <c r="M107" s="213" t="s">
        <v>82</v>
      </c>
      <c r="N107" s="38" t="b">
        <f t="shared" si="15"/>
        <v>0</v>
      </c>
    </row>
    <row r="108" spans="1:14" ht="13.5" hidden="1" customHeight="1" thickBot="1" x14ac:dyDescent="0.35">
      <c r="C108" s="32"/>
      <c r="D108" s="41">
        <f>IF($F$7=7,I18,IF($L$7=7,K18,IF($F$22=7,I33,IF($L$22=7,K33,IF($F$37=7,I48,IF($L$37=7,K48,IF($F$52=7,I63,IF($L$52=7,K63,IF($F$67=7,I78,IF($L$67=7,K78,IF($F$82=7,I93,IF($L$82=7,K93,IF($F$97=7,I108,IF($L$97=7,K108,IF($F$112=7,I123,IF($L$112=7,K123,IF($F$127=7,I138,IF($L$127=7,K138,IF($F$142=7,I153,IF($L$142=7,K153))))))))))))))))))))</f>
        <v>1.5</v>
      </c>
      <c r="H108" s="37"/>
      <c r="I108" s="11">
        <f>SUM(I98:I107)</f>
        <v>0</v>
      </c>
      <c r="J108" s="10"/>
      <c r="K108" s="12">
        <f>SUM(K98:K107)</f>
        <v>0</v>
      </c>
      <c r="N108" s="37"/>
    </row>
    <row r="109" spans="1:14" ht="13.5" hidden="1" customHeight="1" thickBot="1" x14ac:dyDescent="0.25">
      <c r="C109" s="32"/>
      <c r="H109" s="37"/>
      <c r="N109" s="37"/>
    </row>
    <row r="110" spans="1:14" ht="13.5" hidden="1" customHeight="1" thickBot="1" x14ac:dyDescent="0.25">
      <c r="C110" s="32"/>
      <c r="H110" s="37"/>
      <c r="I110" s="410" t="s">
        <v>8</v>
      </c>
      <c r="J110" s="411"/>
      <c r="K110" s="412"/>
      <c r="N110" s="37"/>
    </row>
    <row r="111" spans="1:14" ht="13.5" hidden="1" customHeight="1" thickBot="1" x14ac:dyDescent="0.3">
      <c r="A111" s="383" t="s">
        <v>0</v>
      </c>
      <c r="B111" s="409"/>
      <c r="C111" s="23" t="str">
        <f>'Input adatok'!C115</f>
        <v>II. Rákóczi SE Vaja</v>
      </c>
      <c r="F111" s="383" t="s">
        <v>0</v>
      </c>
      <c r="G111" s="384"/>
      <c r="H111" s="92" t="b">
        <f>IF($F$112=1,#REF!,IF($F$112=2,C21,IF($F$112=3,C36,IF($F$112=4,C51,IF($F$112=5,C66,IF($F$112=6,C81,IF($F$112=7,C96,IF($F$112=8,C111,IF($F$112=9,C126,IF($F$112=10,C141,IF($F$112=11,C156,IF($F$112=12,C171,IF($F$112=13,C186,IF($F$112=14,C201,IF($F$112=15,C216,IF($F$112=16,C231,IF($F$112=17,C246,IF($F$112=18,C261,IF($F$112=19,C276,IF($F$112=20,C291))))))))))))))))))))</f>
        <v>0</v>
      </c>
      <c r="I111" s="413" t="str">
        <f>$I$1</f>
        <v>8. forduló</v>
      </c>
      <c r="J111" s="414"/>
      <c r="K111" s="415"/>
      <c r="L111" s="383" t="s">
        <v>0</v>
      </c>
      <c r="M111" s="384"/>
      <c r="N111" s="93" t="b">
        <f>IF($L$112=1,#REF!,IF($L$112=2,C21,IF($L$112=3,C36,IF($L$112=4,C51,IF($L$112=5,C66,IF($L$112=6,C81,IF($L$112=7,C96,IF($L$112=8,C111,IF($L$112=9,C126,IF($L$112=10,C141,IF($L$112=11,C156,IF($L$112=12,C171,IF($L$112=13,C186,IF($L$112=14,C201,IF($L$112=15,C216,IF($L$112=16,C231,IF($L$112=17,C246,IF($L$112=18,C261,IF($L$112=19,C276,IF($L$112=20,C291))))))))))))))))))))</f>
        <v>0</v>
      </c>
    </row>
    <row r="112" spans="1:14" ht="13.5" hidden="1" customHeight="1" thickBot="1" x14ac:dyDescent="0.25">
      <c r="A112" s="380">
        <v>8</v>
      </c>
      <c r="B112" s="24"/>
      <c r="C112" s="23" t="str">
        <f>'Input adatok'!M116</f>
        <v>Játékos Neve:</v>
      </c>
      <c r="F112" s="380"/>
      <c r="G112" s="211"/>
      <c r="H112" s="92" t="b">
        <f>IF($F$112=1,C7,IF($F$112=2,C22,IF($F$112=3,C37,IF($F$112=4,C52,IF($F$112=5,C67,IF($F$112=6,C82,IF($F$112=7,C97,IF($F$112=8,C112,IF($F$112=9,C127,IF($F$112=10,C142,IF($F$112=11,C157,IF($F$112=12,C172,IF($F$112=13,C187,IF($F$112=14,C202,IF($F$112=15,C217,IF($F$112=16,C232,IF($F$112=17,C247,IF($F$112=18,C262,IF($F$112=19,C277,IF($F$112=20,C292))))))))))))))))))))</f>
        <v>0</v>
      </c>
      <c r="I112" s="416"/>
      <c r="J112" s="417"/>
      <c r="K112" s="418"/>
      <c r="L112" s="380"/>
      <c r="M112" s="211"/>
      <c r="N112" s="93" t="b">
        <f>IF($L$112=1,C7,IF($L$112=2,C22,IF($L$112=3,C37,IF($L$112=4,C52,IF($L$112=5,C67,IF($L$112=6,C82,IF($L$112=7,C97,IF($L$112=8,C112,IF($L$112=9,C127,IF($L$112=10,C142,IF($L$112=11,C157,IF($L$112=12,C172,IF($L$112=13,C187,IF($L$112=14,C202,IF($L$112=15,C217,IF($L$112=16,C232,IF($L$112=17,C247,IF($L$112=18,C262,IF($L$112=19,C277,IF($L$112=20,C292))))))))))))))))))))</f>
        <v>0</v>
      </c>
    </row>
    <row r="113" spans="1:14" ht="13.5" hidden="1" customHeight="1" thickBot="1" x14ac:dyDescent="0.25">
      <c r="A113" s="381"/>
      <c r="B113" s="25" t="s">
        <v>2</v>
      </c>
      <c r="C113" s="40" t="str">
        <f>IF($F$7=8,H8,IF($L$7=8,N8,IF($F$22=8,H23,IF($L$22=8,N23,IF($F$37=8,H38,IF($L$37=8,N38,IF($F$52=8,H53,IF($L$52=8,N53,IF($F$67=8,H68,IF($L$67=8,N68,IF($F$82=8,H83,IF($L$82=8,N83,IF($F$97=8,H98,IF($L$97=8,N98,IF($F$112=8,H113,IF($L$112=8,N113,IF($F$127=8,H128,IF($L$127=8,N128,IF($F$142=8,H143,IF($L$142=8,N143))))))))))))))))))))</f>
        <v> Sólyom I.  </v>
      </c>
      <c r="D113" s="40">
        <f>IF($F$7=8,I8,IF($L$7=8,K8,IF($F$22=8,I23,IF($L$22=8,K23,IF($F$37=8,I38,IF($L$37=8,K38,IF($F$52=8,I53,IF($L$52=8,K53,IF($F$67=8,I68,IF($L$67=8,K68,IF($F$82=8,I83,IF($L$82=8,K83,IF($F$97=8,I98,IF($L$97=8,K98,IF($F$112=8,I113,IF($L$112=8,K113,IF($F$127=8,I128,IF($L$127=8,K128,IF($F$142=8,I143,IF($L$142=8,K143))))))))))))))))))))</f>
        <v>0.5</v>
      </c>
      <c r="F113" s="381"/>
      <c r="G113" s="212" t="s">
        <v>2</v>
      </c>
      <c r="H113" s="36" t="b">
        <f>IF($F$112=1,C8,IF($F$112=2,C23,IF($F$112=3,C38,IF($F$112=4,C53,IF($F$112=5,C68,IF($F$112=6,C83,IF($F$112=7,C98,IF($F$112=8,C113,IF($F$112=9,C128,IF($F$112=10,C143,IF($F$112=11,C158,IF($F$112=12,C173,IF($F$112=13,C188,IF($F$112=14,C203,IF($F$112=15,C218,IF($F$112=16,C233,IF($F$112=17,C248,IF($F$112=18,C263,IF($F$112=19,C278,IF($F$112=20,C293))))))))))))))))))))</f>
        <v>0</v>
      </c>
      <c r="I113" s="4"/>
      <c r="J113" s="5"/>
      <c r="K113" s="6"/>
      <c r="L113" s="381"/>
      <c r="M113" s="212" t="s">
        <v>2</v>
      </c>
      <c r="N113" s="38" t="b">
        <f>IF($L$112=1,C8,IF($L$112=2,C23,IF($L$112=3,C38,IF($L$112=4,C53,IF($L$112=5,C68,IF($L$112=6,C83,IF($L$112=7,C98,IF($L$112=8,C113,IF($L$112=9,C128,IF($L$112=10,C143,IF($L$112=11,C158,IF($L$112=12,C173,IF($L$112=13,C188,IF($L$112=14,C203,IF($L$112=15,C218,IF($L$112=16,C233,IF($L$112=17,C248,IF($L$112=18,C263,IF($L$112=19,C278,IF($L$112=20,C293))))))))))))))))))))</f>
        <v>0</v>
      </c>
    </row>
    <row r="114" spans="1:14" ht="13.5" hidden="1" customHeight="1" thickBot="1" x14ac:dyDescent="0.25">
      <c r="A114" s="381"/>
      <c r="B114" s="25" t="s">
        <v>3</v>
      </c>
      <c r="C114" s="40" t="str">
        <f t="shared" ref="C114:C122" si="17">IF($F$7=8,H9,IF($L$7=8,N9,IF($F$22=8,H24,IF($L$22=8,N24,IF($F$37=8,H39,IF($L$37=8,N39,IF($F$52=8,H54,IF($L$52=8,N54,IF($F$67=8,H69,IF($L$67=8,N69,IF($F$82=8,H84,IF($L$82=8,N84,IF($F$97=8,H99,IF($L$97=8,N99,IF($F$112=8,H114,IF($L$112=8,N114,IF($F$127=8,H129,IF($L$127=8,N129,IF($F$142=8,H144,IF($L$142=8,N144))))))))))))))))))))</f>
        <v xml:space="preserve"> Ferenczi J. </v>
      </c>
      <c r="D114" s="40">
        <f>IF($F$7=8,I9,IF($L$7=8,K9,IF($F$22=8,I24,IF($L$22=8,K24,IF($F$37=8,I39,IF($L$37=8,K39,IF($F$52=8,I54,IF($L$52=8,K54,IF($F$67=8,I69,IF($L$67=8,K69,IF($F$82=8,I84,IF($L$82=8,K84,IF($F$97=8,I99,IF($L$97=8,K99,IF($F$112=8,I114,IF($L$112=8,K114,IF($F$127=8,I129,IF($L$127=8,K129,IF($F$142=8,I144,IF($L$142=8,K144))))))))))))))))))))</f>
        <v>0.5</v>
      </c>
      <c r="F114" s="381"/>
      <c r="G114" s="212" t="s">
        <v>3</v>
      </c>
      <c r="H114" s="36" t="b">
        <f t="shared" ref="H114:H122" si="18">IF($F$112=1,C9,IF($F$112=2,C24,IF($F$112=3,C39,IF($F$112=4,C54,IF($F$112=5,C69,IF($F$112=6,C84,IF($F$112=7,C99,IF($F$112=8,C114,IF($F$112=9,C129,IF($F$112=10,C144,IF($F$112=11,C159,IF($F$112=12,C174,IF($F$112=13,C189,IF($F$112=14,C204,IF($F$112=15,C219,IF($F$112=16,C234,IF($F$112=17,C249,IF($F$112=18,C264,IF($F$112=19,C279,IF($F$112=20,C294))))))))))))))))))))</f>
        <v>0</v>
      </c>
      <c r="I114" s="7"/>
      <c r="J114" s="8"/>
      <c r="K114" s="9"/>
      <c r="L114" s="381"/>
      <c r="M114" s="212" t="s">
        <v>3</v>
      </c>
      <c r="N114" s="38" t="b">
        <f t="shared" ref="N114:N122" si="19">IF($L$112=1,C9,IF($L$112=2,C24,IF($L$112=3,C39,IF($L$112=4,C54,IF($L$112=5,C69,IF($L$112=6,C84,IF($L$112=7,C99,IF($L$112=8,C114,IF($L$112=9,C129,IF($L$112=10,C144,IF($L$112=11,C159,IF($L$112=12,C174,IF($L$112=13,C189,IF($L$112=14,C204,IF($L$112=15,C219,IF($L$112=16,C234,IF($L$112=17,C249,IF($L$112=18,C264,IF($L$112=19,C279,IF($L$112=20,C294))))))))))))))))))))</f>
        <v>0</v>
      </c>
    </row>
    <row r="115" spans="1:14" ht="13.5" hidden="1" customHeight="1" thickBot="1" x14ac:dyDescent="0.25">
      <c r="A115" s="381"/>
      <c r="B115" s="25" t="s">
        <v>4</v>
      </c>
      <c r="C115" s="40" t="str">
        <f t="shared" si="17"/>
        <v xml:space="preserve"> Sipos Á. </v>
      </c>
      <c r="D115" s="40">
        <f>IF($F$7=8,I10,IF($L$7=8,K10,IF($F$22=8,I25,IF($L$22=8,K25,IF($F$37=8,I40,IF($L$37=8,K40,IF($F$52=8,I55,IF($L$52=8,K55,IF($F$67=8,I70,IF($L$67=8,K70,IF($F$82=8,I85,IF($L$82=8,K85,IF($F$97=8,I100,IF($L$97=8,K100,IF($F$112=8,I115,IF($L$112=8,K115,IF($F$127=8,I130,IF($L$127=8,K130,IF($F$142=8,I145,IF($L$142=8,K145))))))))))))))))))))</f>
        <v>0.5</v>
      </c>
      <c r="F115" s="381"/>
      <c r="G115" s="212" t="s">
        <v>4</v>
      </c>
      <c r="H115" s="36" t="b">
        <f t="shared" si="18"/>
        <v>0</v>
      </c>
      <c r="I115" s="7"/>
      <c r="J115" s="8"/>
      <c r="K115" s="9"/>
      <c r="L115" s="381"/>
      <c r="M115" s="212" t="s">
        <v>4</v>
      </c>
      <c r="N115" s="38" t="b">
        <f t="shared" si="19"/>
        <v>0</v>
      </c>
    </row>
    <row r="116" spans="1:14" ht="13.5" hidden="1" customHeight="1" thickBot="1" x14ac:dyDescent="0.25">
      <c r="A116" s="381"/>
      <c r="B116" s="25" t="s">
        <v>5</v>
      </c>
      <c r="C116" s="40" t="str">
        <f t="shared" si="17"/>
        <v xml:space="preserve">   Sr Deme S.</v>
      </c>
      <c r="D116" s="40">
        <f>IF($F$7=8,I11,IF($L$7=8,K11,IF($F$22=8,I26,IF($L$22=8,K26,IF($F$37=8,I41,IF($L$37=8,K41,IF($F$52=8,I56,IF($L$52=8,K56,IF($F$67=8,I71,IF($L$67=8,K71,IF($F$82=8,I86,IF($L$82=8,K86,IF($F$97=8,I101,IF($L$97=8,K101,IF($F$112=8,I116,IF($L$112=8,K116,IF($F$127=8,I131,IF($L$127=8,K131,IF($F$142=8,I146,IF($L$142=8,K146))))))))))))))))))))</f>
        <v>1</v>
      </c>
      <c r="F116" s="381"/>
      <c r="G116" s="212" t="s">
        <v>5</v>
      </c>
      <c r="H116" s="36" t="b">
        <f t="shared" si="18"/>
        <v>0</v>
      </c>
      <c r="I116" s="7"/>
      <c r="J116" s="8"/>
      <c r="K116" s="9"/>
      <c r="L116" s="381"/>
      <c r="M116" s="212" t="s">
        <v>5</v>
      </c>
      <c r="N116" s="38" t="b">
        <f t="shared" si="19"/>
        <v>0</v>
      </c>
    </row>
    <row r="117" spans="1:14" ht="13.5" hidden="1" customHeight="1" thickBot="1" x14ac:dyDescent="0.25">
      <c r="A117" s="381"/>
      <c r="B117" s="25" t="s">
        <v>6</v>
      </c>
      <c r="C117" s="40" t="str">
        <f t="shared" si="17"/>
        <v xml:space="preserve"> Csástyu A.  </v>
      </c>
      <c r="D117" s="40">
        <f t="shared" ref="D117:D122" si="20">IF($F$7=8,I12,IF($L$7=8,K12,IF($F$22=8,I27,IF($L$22=8,K27,IF($F$37=8,I42,IF($L$37=8,K42,IF($F$52=8,I57,IF($L$52=8,K57,IF($F$67=8,I72,IF($L$67=8,K72,IF($F$82=8,I87,IF($L$82=8,K87,IF($F$97=8,I102,IF($L$97=8,K102,IF($F$112=8,I117,IF($L$112=8,K117,IF($F$127=8,I136,IF($L$127=8,K136,IF($F$142=8,I151,IF($L$142=8,K151))))))))))))))))))))</f>
        <v>0</v>
      </c>
      <c r="F117" s="381"/>
      <c r="G117" s="212" t="s">
        <v>6</v>
      </c>
      <c r="H117" s="36" t="b">
        <f t="shared" si="18"/>
        <v>0</v>
      </c>
      <c r="I117" s="7"/>
      <c r="J117" s="8"/>
      <c r="K117" s="9"/>
      <c r="L117" s="381"/>
      <c r="M117" s="212" t="s">
        <v>6</v>
      </c>
      <c r="N117" s="38" t="b">
        <f t="shared" si="19"/>
        <v>0</v>
      </c>
    </row>
    <row r="118" spans="1:14" ht="13.5" hidden="1" customHeight="1" thickBot="1" x14ac:dyDescent="0.25">
      <c r="A118" s="381"/>
      <c r="B118" s="25" t="s">
        <v>7</v>
      </c>
      <c r="C118" s="40" t="str">
        <f t="shared" si="17"/>
        <v xml:space="preserve"> Kozma Gy.  </v>
      </c>
      <c r="D118" s="40">
        <f t="shared" si="20"/>
        <v>1</v>
      </c>
      <c r="F118" s="381"/>
      <c r="G118" s="212" t="s">
        <v>7</v>
      </c>
      <c r="H118" s="36" t="b">
        <f t="shared" si="18"/>
        <v>0</v>
      </c>
      <c r="I118" s="7"/>
      <c r="J118" s="8"/>
      <c r="K118" s="9"/>
      <c r="L118" s="381"/>
      <c r="M118" s="212" t="s">
        <v>7</v>
      </c>
      <c r="N118" s="38" t="b">
        <f t="shared" si="19"/>
        <v>0</v>
      </c>
    </row>
    <row r="119" spans="1:14" ht="13.5" hidden="1" thickBot="1" x14ac:dyDescent="0.25">
      <c r="A119" s="381"/>
      <c r="B119" s="25" t="s">
        <v>79</v>
      </c>
      <c r="C119" s="40" t="str">
        <f t="shared" si="17"/>
        <v xml:space="preserve"> Tóth T.</v>
      </c>
      <c r="D119" s="40">
        <f t="shared" si="20"/>
        <v>1</v>
      </c>
      <c r="F119" s="381"/>
      <c r="G119" s="212" t="s">
        <v>79</v>
      </c>
      <c r="H119" s="36" t="b">
        <f t="shared" si="18"/>
        <v>0</v>
      </c>
      <c r="I119" s="7"/>
      <c r="J119" s="8"/>
      <c r="K119" s="9"/>
      <c r="L119" s="381"/>
      <c r="M119" s="212" t="s">
        <v>79</v>
      </c>
      <c r="N119" s="38" t="b">
        <f t="shared" si="19"/>
        <v>0</v>
      </c>
    </row>
    <row r="120" spans="1:14" ht="13.5" hidden="1" thickBot="1" x14ac:dyDescent="0.25">
      <c r="A120" s="381"/>
      <c r="B120" s="25" t="s">
        <v>80</v>
      </c>
      <c r="C120" s="40" t="str">
        <f t="shared" si="17"/>
        <v xml:space="preserve"> Tisza S.</v>
      </c>
      <c r="D120" s="40">
        <f t="shared" si="20"/>
        <v>0.5</v>
      </c>
      <c r="F120" s="381"/>
      <c r="G120" s="212" t="s">
        <v>80</v>
      </c>
      <c r="H120" s="36" t="b">
        <f t="shared" si="18"/>
        <v>0</v>
      </c>
      <c r="I120" s="7"/>
      <c r="J120" s="8"/>
      <c r="K120" s="9"/>
      <c r="L120" s="381"/>
      <c r="M120" s="212" t="s">
        <v>80</v>
      </c>
      <c r="N120" s="38" t="b">
        <f t="shared" si="19"/>
        <v>0</v>
      </c>
    </row>
    <row r="121" spans="1:14" ht="13.5" hidden="1" thickBot="1" x14ac:dyDescent="0.25">
      <c r="A121" s="381"/>
      <c r="B121" s="25" t="s">
        <v>81</v>
      </c>
      <c r="C121" s="40" t="str">
        <f t="shared" si="17"/>
        <v xml:space="preserve">  Rozinyák A.   </v>
      </c>
      <c r="D121" s="40">
        <f t="shared" si="20"/>
        <v>1</v>
      </c>
      <c r="F121" s="381"/>
      <c r="G121" s="212" t="s">
        <v>81</v>
      </c>
      <c r="H121" s="36" t="b">
        <f t="shared" si="18"/>
        <v>0</v>
      </c>
      <c r="I121" s="7"/>
      <c r="J121" s="8"/>
      <c r="K121" s="9"/>
      <c r="L121" s="381"/>
      <c r="M121" s="212" t="s">
        <v>81</v>
      </c>
      <c r="N121" s="38" t="b">
        <f t="shared" si="19"/>
        <v>0</v>
      </c>
    </row>
    <row r="122" spans="1:14" ht="13.5" hidden="1" thickBot="1" x14ac:dyDescent="0.25">
      <c r="A122" s="391"/>
      <c r="B122" s="25" t="s">
        <v>82</v>
      </c>
      <c r="C122" s="40" t="str">
        <f t="shared" si="17"/>
        <v>  Makkai B.  </v>
      </c>
      <c r="D122" s="40">
        <f t="shared" si="20"/>
        <v>1</v>
      </c>
      <c r="F122" s="382"/>
      <c r="G122" s="213" t="s">
        <v>82</v>
      </c>
      <c r="H122" s="36" t="b">
        <f t="shared" si="18"/>
        <v>0</v>
      </c>
      <c r="I122" s="7"/>
      <c r="J122" s="8"/>
      <c r="K122" s="9"/>
      <c r="L122" s="382"/>
      <c r="M122" s="213" t="s">
        <v>82</v>
      </c>
      <c r="N122" s="38" t="b">
        <f t="shared" si="19"/>
        <v>0</v>
      </c>
    </row>
    <row r="123" spans="1:14" ht="19.5" hidden="1" thickBot="1" x14ac:dyDescent="0.35">
      <c r="D123" s="41">
        <f>IF($F$7=8,I18,IF($L$7=8,K18,IF($F$22=8,I33,IF($L$22=8,K33,IF($F$37=8,I48,IF($L$37=8,K48,IF($F$52=8,I63,IF($L$52=8,K63,IF($F$67=8,I78,IF($L$67=8,K78,IF($F$82=8,I93,IF($L$82=8,K93,IF($F$97=8,I108,IF($L$97=8,K108,IF($F$112=8,I123,IF($L$112=8,K123,IF($F$127=8,I138,IF($L$127=8,K138,IF($F$142=8,I153,IF($L$142=8,K153))))))))))))))))))))</f>
        <v>7</v>
      </c>
      <c r="H123" s="37"/>
      <c r="I123" s="11">
        <f>SUM(I113:I122)</f>
        <v>0</v>
      </c>
      <c r="J123" s="10"/>
      <c r="K123" s="12">
        <f>SUM(K113:K122)</f>
        <v>0</v>
      </c>
      <c r="N123" s="37"/>
    </row>
    <row r="124" spans="1:14" hidden="1" x14ac:dyDescent="0.2">
      <c r="H124" s="37"/>
      <c r="N124" s="37"/>
    </row>
    <row r="125" spans="1:14" ht="13.5" hidden="1" thickBot="1" x14ac:dyDescent="0.25">
      <c r="H125" s="37"/>
      <c r="I125" s="410" t="s">
        <v>8</v>
      </c>
      <c r="J125" s="411"/>
      <c r="K125" s="412"/>
      <c r="N125" s="37"/>
    </row>
    <row r="126" spans="1:14" ht="16.5" hidden="1" thickBot="1" x14ac:dyDescent="0.3">
      <c r="A126" s="383" t="s">
        <v>0</v>
      </c>
      <c r="B126" s="409"/>
      <c r="C126" s="23" t="str">
        <f>'Input adatok'!C131</f>
        <v>Nyh. Sakkiskola SE</v>
      </c>
      <c r="F126" s="383" t="s">
        <v>0</v>
      </c>
      <c r="G126" s="384"/>
      <c r="H126" s="92" t="b">
        <f>IF($F$127=1,#REF!,IF($F$127=2,C21,IF($F$127=3,C36,IF($F$127=4,C51,IF($F$127=5,C66,IF($F$127=6,C81,IF($F$127=7,C96,IF($F$127=8,C111,IF($F$127=9,C126,IF($F$127=10,C141,IF($F$127=11,C156,IF($F$127=12,C171,IF($F$127=13,C186,IF($F$127=14,C201,IF($F$127=15,C216,IF($F$127=16,C231,IF($F$127=17,C246,IF($F$127=18,C261,IF($F$127=19,C276,IF($F$127=20,C291))))))))))))))))))))</f>
        <v>0</v>
      </c>
      <c r="I126" s="413" t="str">
        <f>$I$1</f>
        <v>8. forduló</v>
      </c>
      <c r="J126" s="414"/>
      <c r="K126" s="415"/>
      <c r="L126" s="383" t="s">
        <v>0</v>
      </c>
      <c r="M126" s="384"/>
      <c r="N126" s="93" t="b">
        <f>IF($L$127=1,#REF!,IF($L$127=2,C21,IF($L$127=3,C36,IF($L$127=4,C51,IF($L$127=5,C66,IF($L$127=6,C81,IF($L$127=7,C96,IF($L$127=8,C111,IF($L$127=9,C126,IF($L$127=10,C141,IF($L$127=11,C156,IF($L$127=12,C171,IF($L$127=13,C186,IF($L$127=14,C201,IF($L$127=15,C216,IF($L$127=16,C231,IF($L$127=17,C246,IF($L$127=18,C261,IF($L$127=19,C276,IF($L$127=20,C291))))))))))))))))))))</f>
        <v>0</v>
      </c>
    </row>
    <row r="127" spans="1:14" ht="13.5" hidden="1" customHeight="1" thickBot="1" x14ac:dyDescent="0.25">
      <c r="A127" s="380">
        <v>9</v>
      </c>
      <c r="B127" s="24"/>
      <c r="C127" s="23" t="str">
        <f>'Input adatok'!M132</f>
        <v>Játékos Neve:</v>
      </c>
      <c r="F127" s="380"/>
      <c r="G127" s="211"/>
      <c r="H127" s="92" t="b">
        <f>IF($F$127=1,C7,IF($F$127=2,C22,IF($F$127=3,C37,IF($F$127=4,C52,IF($F$127=5,C67,IF($F$127=6,C82,IF($F$127=7,C97,IF($F$127=8,C112,IF($F$127=9,C127,IF($F$127=10,C142,IF($F$127=11,C157,IF($F$127=12,C172,IF($F$127=13,C187,IF($F$127=14,C202,IF($F$127=15,C217,IF($F$127=16,C232,IF($F$127=17,C247,IF($F$127=18,C262,IF($F$127=19,C277,IF($F$127=20,C292))))))))))))))))))))</f>
        <v>0</v>
      </c>
      <c r="I127" s="416"/>
      <c r="J127" s="417"/>
      <c r="K127" s="418"/>
      <c r="L127" s="380"/>
      <c r="M127" s="211"/>
      <c r="N127" s="93" t="b">
        <f>IF($L$127=1,C7,IF($L$127=2,C22,IF($L$127=3,C37,IF($L$127=4,C52,IF($L$127=5,C67,IF($L$127=6,C82,IF($L$127=7,C97,IF($L$127=8,C112,IF($L$127=9,C127,IF($L$127=10,C142,IF($L$127=11,C157,IF($L$127=12,C172,IF($L$127=13,C187,IF($L$127=14,C202,IF($L$127=15,C217,IF($L$127=16,C232,IF($L$127=17,C247,IF($L$127=18,C262,IF($L$127=19,C277,IF($L$127=20,C292))))))))))))))))))))</f>
        <v>0</v>
      </c>
    </row>
    <row r="128" spans="1:14" ht="13.5" hidden="1" customHeight="1" thickBot="1" x14ac:dyDescent="0.25">
      <c r="A128" s="381"/>
      <c r="B128" s="25" t="s">
        <v>2</v>
      </c>
      <c r="C128" s="40" t="str">
        <f>IF($F$7=9,H8,IF($L$7=9,N8,IF($F$22=9,H23,IF($L$22=9,N23,IF($F$37=9,H38,IF($L$37=9,N38,IF($F$52=9,H53,IF($L$52=9,N53,IF($F$67=9,H68,IF($L$67=9,N68,IF($F$82=9,H83,IF($L$82=9,N83,IF($F$97=9,H98,IF($L$97=9,N98,IF($F$112=9,H113,IF($L$112=9,N113,IF($F$127=9,H128,IF($L$127=9,N128,IF($F$142=9,H143,IF($L$142=9,N143))))))))))))))))))))</f>
        <v xml:space="preserve">Gunyecz Zoltán </v>
      </c>
      <c r="D128" s="40">
        <f>IF($F$7=9,I8,IF($L$7=9,K8,IF($F$22=9,I23,IF($L$22=9,K23,IF($F$37=9,I38,IF($L$37=9,K38,IF($F$52=9,I53,IF($L$52=9,K53,IF($F$67=9,I68,IF($L$67=9,K68,IF($F$82=9,I83,IF($L$82=9,K83,IF($F$97=9,I98,IF($L$97=9,K98,IF($F$112=9,I113,IF($L$112=9,K113,IF($F$127=9,I128,IF($L$127=9,K128,IF($F$142=9,I143,IF($L$142=9,K143))))))))))))))))))))</f>
        <v>1</v>
      </c>
      <c r="F128" s="381"/>
      <c r="G128" s="212" t="s">
        <v>2</v>
      </c>
      <c r="H128" s="36" t="b">
        <f>IF($F$127=1,C8,IF($F$127=2,C23,IF($F$127=3,C38,IF($F$127=4,C53,IF($F$127=5,C68,IF($F$127=6,C83,IF($F$127=7,C98,IF($F$127=8,C113,IF($F$127=9,C128,IF($F$127=10,C143,IF($F$127=11,C158,IF($F$127=12,C173,IF($F$127=13,C188,IF($F$127=14,C203,IF($F$127=15,C218,IF($F$127=16,C233,IF($F$127=17,C248,IF($F$127=18,C263,IF($F$127=19,C278,IF($F$127=20,C293))))))))))))))))))))</f>
        <v>0</v>
      </c>
      <c r="I128" s="4"/>
      <c r="J128" s="5"/>
      <c r="K128" s="6"/>
      <c r="L128" s="381"/>
      <c r="M128" s="212" t="s">
        <v>2</v>
      </c>
      <c r="N128" s="38" t="b">
        <f>IF($L$127=1,C8,IF($L$127=2,C23,IF($L$127=3,C38,IF($L$127=4,C53,IF($L$127=5,C68,IF($L$127=6,C83,IF($L$127=7,C98,IF($L$127=8,C113,IF($L$127=9,C128,IF($L$127=10,C143,IF($L$127=11,C158,IF($L$127=12,C173,IF($L$127=13,C188,IF($L$127=14,C203,IF($L$127=15,C218,IF($L$127=16,C233,IF($L$127=17,C248,IF($L$127=18,C263,IF($L$127=19,C278,IF($L$127=20,C293))))))))))))))))))))</f>
        <v>0</v>
      </c>
    </row>
    <row r="129" spans="1:14" ht="13.5" hidden="1" customHeight="1" thickBot="1" x14ac:dyDescent="0.25">
      <c r="A129" s="381"/>
      <c r="B129" s="25" t="s">
        <v>3</v>
      </c>
      <c r="C129" s="40" t="str">
        <f t="shared" ref="C129:C137" si="21">IF($F$7=9,H9,IF($L$7=9,N9,IF($F$22=9,H24,IF($L$22=9,N24,IF($F$37=9,H39,IF($L$37=9,N39,IF($F$52=9,H54,IF($L$52=9,N54,IF($F$67=9,H69,IF($L$67=9,N69,IF($F$82=9,H84,IF($L$82=9,N84,IF($F$97=9,H99,IF($L$97=9,N99,IF($F$112=9,H114,IF($L$112=9,N114,IF($F$127=9,H129,IF($L$127=9,N129,IF($F$142=9,H144,IF($L$142=9,N144))))))))))))))))))))</f>
        <v>Darai Tihamé</v>
      </c>
      <c r="D129" s="40">
        <f>IF($F$7=9,I9,IF($L$7=9,K9,IF($F$22=9,I24,IF($L$22=9,K24,IF($F$37=9,I39,IF($L$37=9,K39,IF($F$52=9,I54,IF($L$52=9,K54,IF($F$67=9,I69,IF($L$67=9,K69,IF($F$82=9,I84,IF($L$82=9,K84,IF($F$97=9,I99,IF($L$97=9,K99,IF($F$112=9,I114,IF($L$112=9,K114,IF($F$127=9,I129,IF($L$127=9,K129,IF($F$142=9,I144,IF($L$142=9,K144))))))))))))))))))))</f>
        <v>0.5</v>
      </c>
      <c r="F129" s="381"/>
      <c r="G129" s="212" t="s">
        <v>3</v>
      </c>
      <c r="H129" s="36" t="b">
        <f t="shared" ref="H129:H137" si="22">IF($F$127=1,C9,IF($F$127=2,C24,IF($F$127=3,C39,IF($F$127=4,C54,IF($F$127=5,C69,IF($F$127=6,C84,IF($F$127=7,C99,IF($F$127=8,C114,IF($F$127=9,C129,IF($F$127=10,C144,IF($F$127=11,C159,IF($F$127=12,C174,IF($F$127=13,C189,IF($F$127=14,C204,IF($F$127=15,C219,IF($F$127=16,C234,IF($F$127=17,C249,IF($F$127=18,C264,IF($F$127=19,C279,IF($F$127=20,C294))))))))))))))))))))</f>
        <v>0</v>
      </c>
      <c r="I129" s="7"/>
      <c r="J129" s="8"/>
      <c r="K129" s="9"/>
      <c r="L129" s="381"/>
      <c r="M129" s="212" t="s">
        <v>3</v>
      </c>
      <c r="N129" s="38" t="b">
        <f t="shared" ref="N129:N137" si="23">IF($L$127=1,C9,IF($L$127=2,C24,IF($L$127=3,C39,IF($L$127=4,C54,IF($L$127=5,C69,IF($L$127=6,C84,IF($L$127=7,C99,IF($L$127=8,C114,IF($L$127=9,C129,IF($L$127=10,C144,IF($L$127=11,C159,IF($L$127=12,C174,IF($L$127=13,C189,IF($L$127=14,C204,IF($L$127=15,C219,IF($L$127=16,C234,IF($L$127=17,C249,IF($L$127=18,C264,IF($L$127=19,C279,IF($L$127=20,C294))))))))))))))))))))</f>
        <v>0</v>
      </c>
    </row>
    <row r="130" spans="1:14" ht="13.5" hidden="1" customHeight="1" thickBot="1" x14ac:dyDescent="0.25">
      <c r="A130" s="381"/>
      <c r="B130" s="25" t="s">
        <v>4</v>
      </c>
      <c r="C130" s="40" t="str">
        <f t="shared" si="21"/>
        <v>Gergely Ákos</v>
      </c>
      <c r="D130" s="40">
        <f>IF($F$7=9,I10,IF($L$7=9,K10,IF($F$22=9,I25,IF($L$22=9,K25,IF($F$37=9,I40,IF($L$37=9,K40,IF($F$52=9,I55,IF($L$52=9,K55,IF($F$67=9,I70,IF($L$67=9,K70,IF($F$82=9,I85,IF($L$82=9,K85,IF($F$97=9,I100,IF($L$97=9,K100,IF($F$112=9,I115,IF($L$112=9,K115,IF($F$127=9,I130,IF($L$127=9,K130,IF($F$142=9,I145,IF($L$142=9,K145))))))))))))))))))))</f>
        <v>1</v>
      </c>
      <c r="F130" s="381"/>
      <c r="G130" s="212" t="s">
        <v>4</v>
      </c>
      <c r="H130" s="36" t="b">
        <f t="shared" si="22"/>
        <v>0</v>
      </c>
      <c r="I130" s="7"/>
      <c r="J130" s="8"/>
      <c r="K130" s="9"/>
      <c r="L130" s="381"/>
      <c r="M130" s="212" t="s">
        <v>4</v>
      </c>
      <c r="N130" s="38" t="b">
        <f t="shared" si="23"/>
        <v>0</v>
      </c>
    </row>
    <row r="131" spans="1:14" ht="13.5" hidden="1" customHeight="1" thickBot="1" x14ac:dyDescent="0.25">
      <c r="A131" s="381"/>
      <c r="B131" s="25" t="s">
        <v>5</v>
      </c>
      <c r="C131" s="40" t="str">
        <f t="shared" si="21"/>
        <v>Tóth Tibor</v>
      </c>
      <c r="D131" s="40">
        <f>IF($F$7=9,I11,IF($L$7=9,K11,IF($F$22=9,I26,IF($L$22=9,K26,IF($F$37=9,I41,IF($L$37=9,K41,IF($F$52=9,I56,IF($L$52=9,K56,IF($F$67=9,I71,IF($L$67=9,K71,IF($F$82=9,I86,IF($L$82=9,K86,IF($F$97=9,I101,IF($L$97=9,K101,IF($F$112=9,I116,IF($L$112=9,K116,IF($F$127=9,I131,IF($L$127=9,K131,IF($F$142=9,I146,IF($L$142=9,K146))))))))))))))))))))</f>
        <v>1</v>
      </c>
      <c r="F131" s="381"/>
      <c r="G131" s="212" t="s">
        <v>5</v>
      </c>
      <c r="H131" s="36" t="b">
        <f t="shared" si="22"/>
        <v>0</v>
      </c>
      <c r="I131" s="7"/>
      <c r="J131" s="8"/>
      <c r="K131" s="9"/>
      <c r="L131" s="381"/>
      <c r="M131" s="212" t="s">
        <v>5</v>
      </c>
      <c r="N131" s="38" t="b">
        <f t="shared" si="23"/>
        <v>0</v>
      </c>
    </row>
    <row r="132" spans="1:14" ht="13.5" hidden="1" customHeight="1" thickBot="1" x14ac:dyDescent="0.25">
      <c r="A132" s="381"/>
      <c r="B132" s="25" t="s">
        <v>6</v>
      </c>
      <c r="C132" s="40" t="str">
        <f t="shared" si="21"/>
        <v>Papp László</v>
      </c>
      <c r="D132" s="40">
        <f t="shared" ref="D132:D137" si="24">IF($F$7=9,I12,IF($L$7=9,K12,IF($F$22=9,I27,IF($L$22=9,K27,IF($F$37=9,I42,IF($L$37=9,K42,IF($F$52=9,I57,IF($L$52=9,K57,IF($F$67=9,I72,IF($L$67=9,K72,IF($F$82=9,I87,IF($L$82=9,K87,IF($F$97=9,I102,IF($L$97=9,K102,IF($F$112=9,I117,IF($L$112=9,K117,IF($F$127=9,I132,IF($L$127=9,K132,IF($F$142=9,I151,IF($L$142=9,K151))))))))))))))))))))</f>
        <v>0</v>
      </c>
      <c r="F132" s="381"/>
      <c r="G132" s="212" t="s">
        <v>6</v>
      </c>
      <c r="H132" s="36" t="b">
        <f t="shared" si="22"/>
        <v>0</v>
      </c>
      <c r="I132" s="7"/>
      <c r="J132" s="8"/>
      <c r="K132" s="9"/>
      <c r="L132" s="381"/>
      <c r="M132" s="212" t="s">
        <v>6</v>
      </c>
      <c r="N132" s="38" t="b">
        <f t="shared" si="23"/>
        <v>0</v>
      </c>
    </row>
    <row r="133" spans="1:14" ht="13.5" hidden="1" customHeight="1" thickBot="1" x14ac:dyDescent="0.25">
      <c r="A133" s="381"/>
      <c r="B133" s="25" t="s">
        <v>7</v>
      </c>
      <c r="C133" s="40" t="str">
        <f t="shared" si="21"/>
        <v xml:space="preserve">Ugyan Dániel </v>
      </c>
      <c r="D133" s="40">
        <f t="shared" si="24"/>
        <v>1</v>
      </c>
      <c r="F133" s="381"/>
      <c r="G133" s="212" t="s">
        <v>7</v>
      </c>
      <c r="H133" s="36" t="b">
        <f t="shared" si="22"/>
        <v>0</v>
      </c>
      <c r="I133" s="7"/>
      <c r="J133" s="8"/>
      <c r="K133" s="9"/>
      <c r="L133" s="381"/>
      <c r="M133" s="212" t="s">
        <v>7</v>
      </c>
      <c r="N133" s="38" t="b">
        <f t="shared" si="23"/>
        <v>0</v>
      </c>
    </row>
    <row r="134" spans="1:14" ht="13.5" hidden="1" thickBot="1" x14ac:dyDescent="0.25">
      <c r="A134" s="381"/>
      <c r="B134" s="25" t="s">
        <v>79</v>
      </c>
      <c r="C134" s="40" t="str">
        <f t="shared" si="21"/>
        <v xml:space="preserve">Szuhánszki Gergely </v>
      </c>
      <c r="D134" s="40">
        <f t="shared" si="24"/>
        <v>1</v>
      </c>
      <c r="F134" s="381"/>
      <c r="G134" s="212" t="s">
        <v>79</v>
      </c>
      <c r="H134" s="36" t="b">
        <f t="shared" si="22"/>
        <v>0</v>
      </c>
      <c r="I134" s="7"/>
      <c r="J134" s="8"/>
      <c r="K134" s="9"/>
      <c r="L134" s="381"/>
      <c r="M134" s="212" t="s">
        <v>79</v>
      </c>
      <c r="N134" s="38" t="b">
        <f t="shared" si="23"/>
        <v>0</v>
      </c>
    </row>
    <row r="135" spans="1:14" ht="13.5" hidden="1" thickBot="1" x14ac:dyDescent="0.25">
      <c r="A135" s="381"/>
      <c r="B135" s="25" t="s">
        <v>80</v>
      </c>
      <c r="C135" s="40" t="str">
        <f t="shared" si="21"/>
        <v xml:space="preserve">Fábián András </v>
      </c>
      <c r="D135" s="40">
        <f t="shared" si="24"/>
        <v>1</v>
      </c>
      <c r="F135" s="381"/>
      <c r="G135" s="212" t="s">
        <v>80</v>
      </c>
      <c r="H135" s="36" t="b">
        <f t="shared" si="22"/>
        <v>0</v>
      </c>
      <c r="I135" s="7"/>
      <c r="J135" s="8"/>
      <c r="K135" s="9"/>
      <c r="L135" s="381"/>
      <c r="M135" s="212" t="s">
        <v>80</v>
      </c>
      <c r="N135" s="38" t="b">
        <f t="shared" si="23"/>
        <v>0</v>
      </c>
    </row>
    <row r="136" spans="1:14" ht="13.5" hidden="1" thickBot="1" x14ac:dyDescent="0.25">
      <c r="A136" s="381"/>
      <c r="B136" s="25" t="s">
        <v>81</v>
      </c>
      <c r="C136" s="40" t="str">
        <f t="shared" si="21"/>
        <v xml:space="preserve">Dr.Blahota István </v>
      </c>
      <c r="D136" s="40">
        <f t="shared" si="24"/>
        <v>1</v>
      </c>
      <c r="F136" s="381"/>
      <c r="G136" s="212" t="s">
        <v>81</v>
      </c>
      <c r="H136" s="36" t="b">
        <f t="shared" si="22"/>
        <v>0</v>
      </c>
      <c r="I136" s="7"/>
      <c r="J136" s="8"/>
      <c r="K136" s="9"/>
      <c r="L136" s="381"/>
      <c r="M136" s="212" t="s">
        <v>81</v>
      </c>
      <c r="N136" s="38" t="b">
        <f t="shared" si="23"/>
        <v>0</v>
      </c>
    </row>
    <row r="137" spans="1:14" ht="13.5" hidden="1" thickBot="1" x14ac:dyDescent="0.25">
      <c r="A137" s="391"/>
      <c r="B137" s="25" t="s">
        <v>82</v>
      </c>
      <c r="C137" s="40" t="str">
        <f t="shared" si="21"/>
        <v xml:space="preserve">Blahota Marcell </v>
      </c>
      <c r="D137" s="40">
        <f t="shared" si="24"/>
        <v>0</v>
      </c>
      <c r="F137" s="382"/>
      <c r="G137" s="213" t="s">
        <v>82</v>
      </c>
      <c r="H137" s="36" t="b">
        <f t="shared" si="22"/>
        <v>0</v>
      </c>
      <c r="I137" s="7"/>
      <c r="J137" s="8"/>
      <c r="K137" s="9"/>
      <c r="L137" s="382"/>
      <c r="M137" s="213" t="s">
        <v>82</v>
      </c>
      <c r="N137" s="38" t="b">
        <f t="shared" si="23"/>
        <v>0</v>
      </c>
    </row>
    <row r="138" spans="1:14" ht="19.5" hidden="1" thickBot="1" x14ac:dyDescent="0.35">
      <c r="D138" s="41">
        <f>IF($F$7=9,I18,IF($L$7=9,K18,IF($F$22=9,I33,IF($L$22=9,K33,IF($F$37=9,I48,IF($L$37=9,K48,IF($F$52=9,I63,IF($L$52=9,K63,IF($F$67=9,I78,IF($L$67=9,K78,IF($F$82=9,I93,IF($L$82=9,K93,IF($F$97=9,I108,IF($L$97=9,K108,IF($F$112=9,I123,IF($L$112=9,K123,IF($F$127=9,I138,IF($L$127=9,K138,IF($F$142=9,I153,IF($L$142=9,K153))))))))))))))))))))</f>
        <v>7.5</v>
      </c>
      <c r="H138" s="37"/>
      <c r="I138" s="11">
        <f>SUM(I128:I137)</f>
        <v>0</v>
      </c>
      <c r="J138" s="10"/>
      <c r="K138" s="12">
        <f>SUM(K128:K137)</f>
        <v>0</v>
      </c>
      <c r="N138" s="37"/>
    </row>
    <row r="139" spans="1:14" hidden="1" x14ac:dyDescent="0.2">
      <c r="H139" s="37"/>
      <c r="N139" s="37"/>
    </row>
    <row r="140" spans="1:14" ht="13.5" hidden="1" thickBot="1" x14ac:dyDescent="0.25">
      <c r="H140" s="37"/>
      <c r="I140" s="410" t="s">
        <v>8</v>
      </c>
      <c r="J140" s="411"/>
      <c r="K140" s="412"/>
      <c r="N140" s="37"/>
    </row>
    <row r="141" spans="1:14" ht="16.5" hidden="1" thickBot="1" x14ac:dyDescent="0.3">
      <c r="A141" s="383" t="s">
        <v>0</v>
      </c>
      <c r="B141" s="409"/>
      <c r="C141" s="23" t="str">
        <f>'Input adatok'!C147</f>
        <v>Nagyhalászi SE</v>
      </c>
      <c r="F141" s="383" t="s">
        <v>0</v>
      </c>
      <c r="G141" s="384"/>
      <c r="H141" s="92" t="b">
        <f>IF($F$142=1,#REF!,IF($F$142=2,C21,IF($F$142=3,C36,IF($F$142=4,C51,IF($F$142=5,C66,IF($F$142=6,C81,IF($F$142=7,C96,IF($F$142=8,C111,IF($F$142=9,C126,IF($F$142=10,C141,IF($F$142=11,C156,IF($F$142=12,C171,IF($F$142=13,C186,IF($F$142=14,C201,IF($F$142=15,C216,IF($F$142=16,C231,IF($F$142=17,C246,IF($F$142=18,C261,IF($F$142=19,C276,IF($F$142=20,C291))))))))))))))))))))</f>
        <v>0</v>
      </c>
      <c r="I141" s="413" t="str">
        <f>$I$1</f>
        <v>8. forduló</v>
      </c>
      <c r="J141" s="414"/>
      <c r="K141" s="415"/>
      <c r="L141" s="383" t="s">
        <v>0</v>
      </c>
      <c r="M141" s="384"/>
      <c r="N141" s="93" t="b">
        <f>IF($L$142=1,#REF!,IF($L$142=2,C21,IF($L$142=3,C36,IF($L$142=4,C51,IF($L$142=5,C66,IF($L$142=6,C81,IF($L$142=7,C96,IF($L$142=8,C111,IF($L$142=9,C126,IF($L$142=10,C141,IF($L$142=11,C156,IF($L$142=12,C171,IF($L$142=13,C186,IF($L$142=14,C201,IF($L$142=15,C216,IF($L$142=16,C231,IF($L$142=17,C246,IF($L$142=18,C261,IF($L$142=19,C276,IF($L$142=20,C291))))))))))))))))))))</f>
        <v>0</v>
      </c>
    </row>
    <row r="142" spans="1:14" ht="13.5" hidden="1" customHeight="1" thickBot="1" x14ac:dyDescent="0.25">
      <c r="A142" s="380">
        <v>10</v>
      </c>
      <c r="B142" s="24"/>
      <c r="C142" s="23" t="str">
        <f>'Input adatok'!M148</f>
        <v>Játékos Neve:</v>
      </c>
      <c r="F142" s="380"/>
      <c r="G142" s="211"/>
      <c r="H142" s="92" t="b">
        <f>IF($F$142=1,C7,IF($F$142=2,C22,IF($F$142=3,C37,IF($F$142=4,C52,IF($F$142=5,C67,IF($F$142=6,C82,IF($F$142=7,C97,IF($F$142=8,C112,IF($F$142=9,C127,IF($F$142=10,C142,IF($F$142=11,C157,IF($F$142=12,C172,IF($F$142=13,C187,IF($F$142=14,C202,IF($F$142=15,C217,IF($F$142=16,C232,IF($F$142=17,C247,IF($F$142=18,C262,IF($F$142=19,C277,IF($F$142=20,C292))))))))))))))))))))</f>
        <v>0</v>
      </c>
      <c r="I142" s="416"/>
      <c r="J142" s="417"/>
      <c r="K142" s="418"/>
      <c r="L142" s="380"/>
      <c r="M142" s="211"/>
      <c r="N142" s="93" t="b">
        <f>IF($L$142=1,C7,IF($L$142=2,C22,IF($L$142=3,C37,IF($L$142=4,C52,IF($L$142=5,C67,IF($L$142=6,C82,IF($L$142=7,C97,IF($L$142=8,C112,IF($L$142=9,C127,IF($L$142=10,C142,IF($L$142=11,C157,IF($L$142=12,C172,IF($L$142=13,C187,IF($L$142=14,C202,IF($L$142=15,C217,IF($L$142=16,C232,IF($L$142=17,C247,IF($L$142=18,C262,IF($L$142=19,C277,IF($L$142=20,C292))))))))))))))))))))</f>
        <v>0</v>
      </c>
    </row>
    <row r="143" spans="1:14" ht="13.5" hidden="1" customHeight="1" thickBot="1" x14ac:dyDescent="0.25">
      <c r="A143" s="381"/>
      <c r="B143" s="25" t="s">
        <v>2</v>
      </c>
      <c r="C143" s="40" t="str">
        <f>IF($F$7=10,H8,IF($L$7=10,N8,IF($F$22=10,H23,IF($L$22=10,N23,IF($F$37=10,H38,IF($L$37=10,N38,IF($F$52=10,H53,IF($L$52=10,N53,IF($F$67=10,H68,IF($L$67=10,N68,IF($F$82=10,H83,IF($L$82=10,N83,IF($F$97=10,H98,IF($L$97=10,N98,IF($F$112=10,H113,IF($L$112=10,N113,IF($F$127=10,H128,IF($L$127=10,N128,IF($F$142=10,H143,IF($L$142=10,N143))))))))))))))))))))</f>
        <v>1. Tábla: Kovalcsik Zoltán</v>
      </c>
      <c r="D143" s="40">
        <f>IF($F$7=10,I8,IF($L$7=10,K8,IF($F$22=10,I23,IF($L$22=10,K23,IF($F$37=10,I38,IF($L$37=10,K38,IF($F$52=10,I53,IF($L$52=10,K53,IF($F$67=10,I68,IF($L$67=10,K68,IF($F$82=10,I83,IF($L$82=10,K83,IF($F$97=10,I98,IF($L$97=10,K98,IF($F$112=10,I113,IF($L$112=10,K113,IF($F$127=10,I128,IF($L$127=10,K128,IF($F$142=10,I143,IF($L$142=10,K143))))))))))))))))))))</f>
        <v>0</v>
      </c>
      <c r="F143" s="381"/>
      <c r="G143" s="212" t="s">
        <v>2</v>
      </c>
      <c r="H143" s="36" t="b">
        <f>IF($F$142=1,C8,IF($F$142=2,C23,IF($F$142=3,C38,IF($F$142=4,C53,IF($F$142=5,C68,IF($F$142=6,C83,IF($F$142=7,C98,IF($F$142=8,C113,IF($F$142=9,C128,IF($F$142=10,C143,IF($F$142=11,C158,IF($F$142=12,C173,IF($F$142=13,C188,IF($F$142=14,C203,IF($F$142=15,C218,IF($F$142=16,C233,IF($F$142=17,C248,IF($F$142=18,C263,IF($F$142=19,C278,IF($F$142=20,C293))))))))))))))))))))</f>
        <v>0</v>
      </c>
      <c r="I143" s="4"/>
      <c r="J143" s="5"/>
      <c r="K143" s="6"/>
      <c r="L143" s="381"/>
      <c r="M143" s="212" t="s">
        <v>2</v>
      </c>
      <c r="N143" s="38" t="b">
        <f>IF($L$142=1,C8,IF($L$142=2,C23,IF($L$142=3,C38,IF($L$142=4,C53,IF($L$142=5,C68,IF($L$142=6,C83,IF($L$142=7,C98,IF($L$142=8,C113,IF($L$142=9,C128,IF($L$142=10,C143,IF($L$142=11,C158,IF($L$142=12,C173,IF($L$142=13,C188,IF($L$142=14,C203,IF($L$142=15,C218,IF($L$142=16,C233,IF($L$142=17,C248,IF($L$142=18,C263,IF($L$142=19,C278,IF($L$142=20,C293))))))))))))))))))))</f>
        <v>0</v>
      </c>
    </row>
    <row r="144" spans="1:14" ht="13.5" hidden="1" customHeight="1" thickBot="1" x14ac:dyDescent="0.25">
      <c r="A144" s="381"/>
      <c r="B144" s="25" t="s">
        <v>3</v>
      </c>
      <c r="C144" s="40" t="str">
        <f t="shared" ref="C144:C152" si="25">IF($F$7=10,H9,IF($L$7=10,N9,IF($F$22=10,H24,IF($L$22=10,N24,IF($F$37=10,H39,IF($L$37=10,N39,IF($F$52=10,H54,IF($L$52=10,N54,IF($F$67=10,H69,IF($L$67=10,N69,IF($F$82=10,H84,IF($L$82=10,N84,IF($F$97=10,H99,IF($L$97=10,N99,IF($F$112=10,H114,IF($L$112=10,N114,IF($F$127=10,H129,IF($L$127=10,N129,IF($F$142=10,H144,IF($L$142=10,N144))))))))))))))))))))</f>
        <v>2. Tábla: Vitai Tamás-</v>
      </c>
      <c r="D144" s="40">
        <f>IF($F$7=10,I9,IF($L$7=10,K9,IF($F$22=10,I24,IF($L$22=10,K24,IF($F$37=10,I39,IF($L$37=10,K39,IF($F$52=10,I54,IF($L$52=10,K54,IF($F$67=10,I69,IF($L$67=10,K69,IF($F$82=10,I84,IF($L$82=10,K84,IF($F$97=10,I99,IF($L$97=10,K99,IF($F$112=10,I114,IF($L$112=10,K114,IF($F$127=10,I129,IF($L$127=10,K129,IF($F$142=10,I144,IF($L$142=10,K144))))))))))))))))))))</f>
        <v>0.5</v>
      </c>
      <c r="F144" s="381"/>
      <c r="G144" s="212" t="s">
        <v>3</v>
      </c>
      <c r="H144" s="36" t="b">
        <f t="shared" ref="H144:H152" si="26">IF($F$142=1,C9,IF($F$142=2,C24,IF($F$142=3,C39,IF($F$142=4,C54,IF($F$142=5,C69,IF($F$142=6,C84,IF($F$142=7,C99,IF($F$142=8,C114,IF($F$142=9,C129,IF($F$142=10,C144,IF($F$142=11,C159,IF($F$142=12,C174,IF($F$142=13,C189,IF($F$142=14,C204,IF($F$142=15,C219,IF($F$142=16,C234,IF($F$142=17,C249,IF($F$142=18,C264,IF($F$142=19,C279,IF($F$142=20,C294))))))))))))))))))))</f>
        <v>0</v>
      </c>
      <c r="I144" s="7"/>
      <c r="J144" s="8"/>
      <c r="K144" s="9"/>
      <c r="L144" s="381"/>
      <c r="M144" s="212" t="s">
        <v>3</v>
      </c>
      <c r="N144" s="38" t="b">
        <f t="shared" ref="N144:N152" si="27">IF($L$142=1,C9,IF($L$142=2,C24,IF($L$142=3,C39,IF($L$142=4,C54,IF($L$142=5,C69,IF($L$142=6,C84,IF($L$142=7,C99,IF($L$142=8,C114,IF($L$142=9,C129,IF($L$142=10,C144,IF($L$142=11,C159,IF($L$142=12,C174,IF($L$142=13,C189,IF($L$142=14,C204,IF($L$142=15,C219,IF($L$142=16,C234,IF($L$142=17,C249,IF($L$142=18,C264,IF($L$142=19,C279,IF($L$142=20,C294))))))))))))))))))))</f>
        <v>0</v>
      </c>
    </row>
    <row r="145" spans="1:14" ht="13.5" hidden="1" customHeight="1" thickBot="1" x14ac:dyDescent="0.25">
      <c r="A145" s="381"/>
      <c r="B145" s="25" t="s">
        <v>4</v>
      </c>
      <c r="C145" s="40" t="str">
        <f t="shared" si="25"/>
        <v>3. Tábla: Boros Zoltán</v>
      </c>
      <c r="D145" s="40">
        <f>IF($F$7=10,I10,IF($L$7=10,K10,IF($F$22=10,I25,IF($L$22=10,K25,IF($F$37=10,I40,IF($L$37=10,K40,IF($F$52=10,I55,IF($L$52=10,K55,IF($F$67=10,I70,IF($L$67=10,K70,IF($F$82=10,I85,IF($L$82=10,K85,IF($F$97=10,I100,IF($L$97=10,K100,IF($F$112=10,I115,IF($L$112=10,K115,IF($F$127=10,I130,IF($L$127=10,K130,IF($F$142=10,I145,IF($L$142=10,K145))))))))))))))))))))</f>
        <v>0</v>
      </c>
      <c r="F145" s="381"/>
      <c r="G145" s="212" t="s">
        <v>4</v>
      </c>
      <c r="H145" s="36" t="b">
        <f t="shared" si="26"/>
        <v>0</v>
      </c>
      <c r="I145" s="7"/>
      <c r="J145" s="8"/>
      <c r="K145" s="9"/>
      <c r="L145" s="381"/>
      <c r="M145" s="212" t="s">
        <v>4</v>
      </c>
      <c r="N145" s="38" t="b">
        <f t="shared" si="27"/>
        <v>0</v>
      </c>
    </row>
    <row r="146" spans="1:14" ht="13.5" hidden="1" customHeight="1" thickBot="1" x14ac:dyDescent="0.25">
      <c r="A146" s="381"/>
      <c r="B146" s="25" t="s">
        <v>5</v>
      </c>
      <c r="C146" s="40" t="str">
        <f t="shared" si="25"/>
        <v>4. Tábla: Orosz-Tóth Gábor</v>
      </c>
      <c r="D146" s="40">
        <f>IF($F$7=10,I11,IF($L$7=10,K11,IF($F$22=10,I26,IF($L$22=10,K26,IF($F$37=10,I41,IF($L$37=10,K41,IF($F$52=10,I56,IF($L$52=10,K56,IF($F$67=10,I71,IF($L$67=10,K71,IF($F$82=10,I86,IF($L$82=10,K86,IF($F$97=10,I101,IF($L$97=10,K101,IF($F$112=10,I116,IF($L$112=10,K116,IF($F$127=10,I131,IF($L$127=10,K131,IF($F$142=10,I146,IF($L$142=10,K146))))))))))))))))))))</f>
        <v>0</v>
      </c>
      <c r="F146" s="381"/>
      <c r="G146" s="212" t="s">
        <v>5</v>
      </c>
      <c r="H146" s="36" t="b">
        <f t="shared" si="26"/>
        <v>0</v>
      </c>
      <c r="I146" s="7"/>
      <c r="J146" s="8"/>
      <c r="K146" s="9"/>
      <c r="L146" s="381"/>
      <c r="M146" s="212" t="s">
        <v>5</v>
      </c>
      <c r="N146" s="38" t="b">
        <f t="shared" si="27"/>
        <v>0</v>
      </c>
    </row>
    <row r="147" spans="1:14" ht="13.5" hidden="1" customHeight="1" thickBot="1" x14ac:dyDescent="0.25">
      <c r="A147" s="381"/>
      <c r="B147" s="25" t="s">
        <v>6</v>
      </c>
      <c r="C147" s="40" t="str">
        <f t="shared" si="25"/>
        <v>5. Tábla: Orosz-Tóth Miklós-</v>
      </c>
      <c r="D147" s="40">
        <f t="shared" ref="D147:D152" si="28">IF($F$7=10,I12,IF($L$7=10,K12,IF($F$22=10,I27,IF($L$22=10,K27,IF($F$37=10,I42,IF($L$37=10,K42,IF($F$52=10,I57,IF($L$52=10,K57,IF($F$67=10,I72,IF($L$67=10,K72,IF($F$82=10,I87,IF($L$82=10,K87,IF($F$97=10,I102,IF($L$97=10,K102,IF($F$112=10,I117,IF($L$112=10,K117,IF($F$127=10,I132,IF($L$127=10,K132,IF($F$142=10,I147,IF($L$142=10,K147))))))))))))))))))))</f>
        <v>1</v>
      </c>
      <c r="F147" s="381"/>
      <c r="G147" s="212" t="s">
        <v>6</v>
      </c>
      <c r="H147" s="36" t="b">
        <f t="shared" si="26"/>
        <v>0</v>
      </c>
      <c r="I147" s="7"/>
      <c r="J147" s="8"/>
      <c r="K147" s="9"/>
      <c r="L147" s="381"/>
      <c r="M147" s="212" t="s">
        <v>6</v>
      </c>
      <c r="N147" s="38" t="b">
        <f t="shared" si="27"/>
        <v>0</v>
      </c>
    </row>
    <row r="148" spans="1:14" ht="13.5" hidden="1" customHeight="1" thickBot="1" x14ac:dyDescent="0.25">
      <c r="A148" s="381"/>
      <c r="B148" s="25" t="s">
        <v>7</v>
      </c>
      <c r="C148" s="40" t="str">
        <f t="shared" si="25"/>
        <v>6. Tábla: Béres István-</v>
      </c>
      <c r="D148" s="40">
        <f t="shared" si="28"/>
        <v>0</v>
      </c>
      <c r="F148" s="381"/>
      <c r="G148" s="212" t="s">
        <v>7</v>
      </c>
      <c r="H148" s="36" t="b">
        <f t="shared" si="26"/>
        <v>0</v>
      </c>
      <c r="I148" s="7"/>
      <c r="J148" s="8"/>
      <c r="K148" s="9"/>
      <c r="L148" s="381"/>
      <c r="M148" s="212" t="s">
        <v>7</v>
      </c>
      <c r="N148" s="38" t="b">
        <f t="shared" si="27"/>
        <v>0</v>
      </c>
    </row>
    <row r="149" spans="1:14" ht="13.5" hidden="1" thickBot="1" x14ac:dyDescent="0.25">
      <c r="A149" s="381"/>
      <c r="B149" s="25" t="s">
        <v>79</v>
      </c>
      <c r="C149" s="40" t="str">
        <f t="shared" si="25"/>
        <v>7. Tábla: Tóth Enikő-</v>
      </c>
      <c r="D149" s="40">
        <f t="shared" si="28"/>
        <v>0</v>
      </c>
      <c r="F149" s="381"/>
      <c r="G149" s="212" t="s">
        <v>79</v>
      </c>
      <c r="H149" s="36" t="b">
        <f t="shared" si="26"/>
        <v>0</v>
      </c>
      <c r="I149" s="7"/>
      <c r="J149" s="8"/>
      <c r="K149" s="9"/>
      <c r="L149" s="381"/>
      <c r="M149" s="212" t="s">
        <v>79</v>
      </c>
      <c r="N149" s="38" t="b">
        <f t="shared" si="27"/>
        <v>0</v>
      </c>
    </row>
    <row r="150" spans="1:14" ht="13.5" hidden="1" thickBot="1" x14ac:dyDescent="0.25">
      <c r="A150" s="381"/>
      <c r="B150" s="25" t="s">
        <v>80</v>
      </c>
      <c r="C150" s="40" t="str">
        <f t="shared" si="25"/>
        <v>8. Tábla: Badari Máté-</v>
      </c>
      <c r="D150" s="40">
        <f t="shared" si="28"/>
        <v>0</v>
      </c>
      <c r="F150" s="381"/>
      <c r="G150" s="212" t="s">
        <v>80</v>
      </c>
      <c r="H150" s="36" t="b">
        <f t="shared" si="26"/>
        <v>0</v>
      </c>
      <c r="I150" s="7"/>
      <c r="J150" s="8"/>
      <c r="K150" s="9"/>
      <c r="L150" s="381"/>
      <c r="M150" s="212" t="s">
        <v>80</v>
      </c>
      <c r="N150" s="38" t="b">
        <f t="shared" si="27"/>
        <v>0</v>
      </c>
    </row>
    <row r="151" spans="1:14" ht="13.5" hidden="1" thickBot="1" x14ac:dyDescent="0.25">
      <c r="A151" s="381"/>
      <c r="B151" s="25" t="s">
        <v>81</v>
      </c>
      <c r="C151" s="40" t="str">
        <f t="shared" si="25"/>
        <v>9. Tábla: Kiss Rebeka-</v>
      </c>
      <c r="D151" s="40">
        <f t="shared" si="28"/>
        <v>0</v>
      </c>
      <c r="F151" s="381"/>
      <c r="G151" s="212" t="s">
        <v>81</v>
      </c>
      <c r="H151" s="36" t="b">
        <f t="shared" si="26"/>
        <v>0</v>
      </c>
      <c r="I151" s="7"/>
      <c r="J151" s="8"/>
      <c r="K151" s="9"/>
      <c r="L151" s="381"/>
      <c r="M151" s="212" t="s">
        <v>81</v>
      </c>
      <c r="N151" s="38" t="b">
        <f t="shared" si="27"/>
        <v>0</v>
      </c>
    </row>
    <row r="152" spans="1:14" ht="13.5" hidden="1" thickBot="1" x14ac:dyDescent="0.25">
      <c r="A152" s="391"/>
      <c r="B152" s="25" t="s">
        <v>82</v>
      </c>
      <c r="C152" s="40" t="str">
        <f t="shared" si="25"/>
        <v>10. Tábla: Orosz Emese-</v>
      </c>
      <c r="D152" s="40">
        <f t="shared" si="28"/>
        <v>1</v>
      </c>
      <c r="F152" s="382"/>
      <c r="G152" s="213" t="s">
        <v>82</v>
      </c>
      <c r="H152" s="36" t="b">
        <f t="shared" si="26"/>
        <v>0</v>
      </c>
      <c r="I152" s="7"/>
      <c r="J152" s="8"/>
      <c r="K152" s="9"/>
      <c r="L152" s="382"/>
      <c r="M152" s="213" t="s">
        <v>82</v>
      </c>
      <c r="N152" s="38" t="b">
        <f t="shared" si="27"/>
        <v>0</v>
      </c>
    </row>
    <row r="153" spans="1:14" ht="19.5" hidden="1" thickBot="1" x14ac:dyDescent="0.35">
      <c r="C153" s="39"/>
      <c r="D153" s="41">
        <f>IF($F$7=10,I18,IF($L$7=10,K18,IF($F$22=10,I33,IF($L$22=10,K33,IF($F$37=10,I48,IF($L$37=10,K48,IF($F$52=10,I63,IF($L$52=10,K63,IF($F$67=10,I78,IF($L$67=10,K78,IF($F$82=10,I93,IF($L$82=10,K93,IF($F$97=10,I108,IF($L$97=10,K108,IF($F$112=10,I123,IF($L$112=10,K123,IF($F$127=10,I138,IF($L$127=10,K138,IF($F$142=10,I153,IF($L$142=10,K153))))))))))))))))))))</f>
        <v>2.5</v>
      </c>
      <c r="I153" s="12">
        <f>SUM(I143:I152)</f>
        <v>0</v>
      </c>
      <c r="J153" s="12"/>
      <c r="K153" s="12">
        <f>SUM(K143:K152)</f>
        <v>0</v>
      </c>
    </row>
    <row r="154" spans="1:14" x14ac:dyDescent="0.2">
      <c r="C154" s="39"/>
    </row>
    <row r="155" spans="1:14" ht="13.5" thickBot="1" x14ac:dyDescent="0.25">
      <c r="C155" s="39"/>
    </row>
    <row r="156" spans="1:14" ht="16.5" thickBot="1" x14ac:dyDescent="0.3">
      <c r="A156" s="383" t="s">
        <v>0</v>
      </c>
      <c r="B156" s="384"/>
      <c r="C156" s="23">
        <f>'Input adatok'!C163</f>
        <v>0</v>
      </c>
    </row>
    <row r="157" spans="1:14" ht="13.5" customHeight="1" thickBot="1" x14ac:dyDescent="0.25">
      <c r="A157" s="380">
        <v>11</v>
      </c>
      <c r="B157" s="24"/>
      <c r="C157" s="27" t="str">
        <f>'Input adatok'!M164</f>
        <v>Játékos Neve:</v>
      </c>
    </row>
    <row r="158" spans="1:14" ht="13.5" customHeight="1" x14ac:dyDescent="0.2">
      <c r="A158" s="381"/>
      <c r="B158" s="25" t="s">
        <v>2</v>
      </c>
      <c r="C158" s="40" t="b">
        <f>IF($F$7=11,H8,IF($L$7=11,N8,IF($F$22=11,H23,IF($L$22=11,N23,IF($F$37=11,H38,IF($L$37=11,N38,IF($F$52=11,H53,IF($L$52=11,N53,IF($F$67=11,H68,IF($L$67=11,N68,IF($F$82=11,H83,IF($L$82=11,N83,IF($F$97=11,H98,IF($L$97=11,N98,IF($F$112=11,H113,IF($L$112=11,N113,IF($F$127=11,H128,IF($L$127=11,N128,IF($F$142=11,H143,IF($L$142=11,N143))))))))))))))))))))</f>
        <v>0</v>
      </c>
      <c r="D158" s="40" t="b">
        <f>IF($F$7=11,I8,IF($L$7=11,K8,IF($F$22=11,I23,IF($L$22=11,K23,IF($F$37=11,I38,IF($L$37=11,K38,IF($F$52=11,I53,IF($L$52=11,K53,IF($F$67=11,I68,IF($L$67=11,K68,IF($F$82=11,I83,IF($L$82=11,K83,IF($F$97=11,I98,IF($L$97=11,K98,IF($F$112=11,I113,IF($L$112=11,K113,IF($F$127=11,I128,IF($L$127=11,K128,IF($F$142=11,I143,IF($L$142=11,K143))))))))))))))))))))</f>
        <v>0</v>
      </c>
    </row>
    <row r="159" spans="1:14" ht="13.5" customHeight="1" x14ac:dyDescent="0.2">
      <c r="A159" s="381"/>
      <c r="B159" s="25" t="s">
        <v>3</v>
      </c>
      <c r="C159" s="40" t="b">
        <f t="shared" ref="C159:C167" si="29">IF($F$7=11,H9,IF($L$7=11,N9,IF($F$22=11,H24,IF($L$22=11,N24,IF($F$37=11,H39,IF($L$37=11,N39,IF($F$52=11,H54,IF($L$52=11,N54,IF($F$67=11,H69,IF($L$67=11,N69,IF($F$82=11,H84,IF($L$82=11,N84,IF($F$97=11,H99,IF($L$97=11,N99,IF($F$112=11,H114,IF($L$112=11,N114,IF($F$127=11,H129,IF($L$127=11,N129,IF($F$142=11,H144,IF($L$142=11,N144))))))))))))))))))))</f>
        <v>0</v>
      </c>
      <c r="D159" s="40" t="b">
        <f>IF($F$7=11,I9,IF($L$7=11,K9,IF($F$22=11,I24,IF($L$22=11,K24,IF($F$37=11,I39,IF($L$37=11,K39,IF($F$52=11,I54,IF($L$52=11,K54,IF($F$67=11,I69,IF($L$67=11,K69,IF($F$82=11,I84,IF($L$82=11,K84,IF($F$97=11,I99,IF($L$97=11,K99,IF($F$112=11,I114,IF($L$112=11,K114,IF($F$127=11,I129,IF($L$127=11,K129,IF($F$142=11,I144,IF($L$142=11,K144))))))))))))))))))))</f>
        <v>0</v>
      </c>
    </row>
    <row r="160" spans="1:14" ht="13.5" customHeight="1" x14ac:dyDescent="0.2">
      <c r="A160" s="381"/>
      <c r="B160" s="25" t="s">
        <v>4</v>
      </c>
      <c r="C160" s="40" t="b">
        <f t="shared" si="29"/>
        <v>0</v>
      </c>
      <c r="D160" s="40" t="b">
        <f>IF($F$7=11,I10,IF($L$7=11,K10,IF($F$22=11,I25,IF($L$22=11,K25,IF($F$37=11,I40,IF($L$37=11,K40,IF($F$52=11,I55,IF($L$52=11,K55,IF($F$67=11,I70,IF($L$67=11,K70,IF($F$82=11,I85,IF($L$82=11,K85,IF($F$97=11,I100,IF($L$97=11,K100,IF($F$112=11,I115,IF($L$112=11,K115,IF($F$127=11,I130,IF($L$127=11,K130,IF($F$142=11,I145,IF($L$142=11,K145))))))))))))))))))))</f>
        <v>0</v>
      </c>
    </row>
    <row r="161" spans="1:4" ht="13.5" customHeight="1" x14ac:dyDescent="0.2">
      <c r="A161" s="381"/>
      <c r="B161" s="25" t="s">
        <v>5</v>
      </c>
      <c r="C161" s="40" t="b">
        <f t="shared" si="29"/>
        <v>0</v>
      </c>
      <c r="D161" s="40" t="b">
        <f>IF($F$7=11,I11,IF($L$7=11,K11,IF($F$22=11,I26,IF($L$22=11,K26,IF($F$37=11,I41,IF($L$37=11,K41,IF($F$52=11,I56,IF($L$52=11,K56,IF($F$67=11,I71,IF($L$67=11,K71,IF($F$82=11,I86,IF($L$82=11,K86,IF($F$97=11,I101,IF($L$97=11,K101,IF($F$112=11,I116,IF($L$112=11,K116,IF($F$127=11,I131,IF($L$127=11,K131,IF($F$142=11,I146,IF($L$142=11,K146))))))))))))))))))))</f>
        <v>0</v>
      </c>
    </row>
    <row r="162" spans="1:4" ht="13.5" customHeight="1" x14ac:dyDescent="0.2">
      <c r="A162" s="381"/>
      <c r="B162" s="25" t="s">
        <v>6</v>
      </c>
      <c r="C162" s="40" t="b">
        <f t="shared" si="29"/>
        <v>0</v>
      </c>
      <c r="D162" s="40" t="b">
        <f t="shared" ref="D162:D167" si="30">IF($F$7=11,I12,IF($L$7=11,K12,IF($F$22=11,I27,IF($L$22=11,K27,IF($F$37=11,I42,IF($L$37=11,K42,IF($F$52=11,I57,IF($L$52=11,K57,IF($F$67=11,I72,IF($L$67=11,K72,IF($F$82=11,I87,IF($L$82=11,K87,IF($F$97=11,I102,IF($L$97=11,K102,IF($F$112=11,I117,IF($L$112=11,K117,IF($F$127=11,I132,IF($L$127=11,K132,IF($F$142=11,I147,IF($L$142=11,K147))))))))))))))))))))</f>
        <v>0</v>
      </c>
    </row>
    <row r="163" spans="1:4" ht="13.5" customHeight="1" x14ac:dyDescent="0.2">
      <c r="A163" s="381"/>
      <c r="B163" s="25" t="s">
        <v>7</v>
      </c>
      <c r="C163" s="40" t="b">
        <f t="shared" si="29"/>
        <v>0</v>
      </c>
      <c r="D163" s="40" t="b">
        <f t="shared" si="30"/>
        <v>0</v>
      </c>
    </row>
    <row r="164" spans="1:4" ht="13.5" customHeight="1" x14ac:dyDescent="0.2">
      <c r="A164" s="381"/>
      <c r="B164" s="25" t="s">
        <v>79</v>
      </c>
      <c r="C164" s="40" t="b">
        <f t="shared" si="29"/>
        <v>0</v>
      </c>
      <c r="D164" s="40" t="b">
        <f t="shared" si="30"/>
        <v>0</v>
      </c>
    </row>
    <row r="165" spans="1:4" ht="13.5" customHeight="1" x14ac:dyDescent="0.2">
      <c r="A165" s="381"/>
      <c r="B165" s="25" t="s">
        <v>80</v>
      </c>
      <c r="C165" s="40" t="b">
        <f t="shared" si="29"/>
        <v>0</v>
      </c>
      <c r="D165" s="40" t="b">
        <f t="shared" si="30"/>
        <v>0</v>
      </c>
    </row>
    <row r="166" spans="1:4" ht="13.5" customHeight="1" x14ac:dyDescent="0.2">
      <c r="A166" s="381"/>
      <c r="B166" s="25" t="s">
        <v>81</v>
      </c>
      <c r="C166" s="40" t="b">
        <f t="shared" si="29"/>
        <v>0</v>
      </c>
      <c r="D166" s="40" t="b">
        <f t="shared" si="30"/>
        <v>0</v>
      </c>
    </row>
    <row r="167" spans="1:4" ht="13.5" customHeight="1" thickBot="1" x14ac:dyDescent="0.25">
      <c r="A167" s="391"/>
      <c r="B167" s="25" t="s">
        <v>82</v>
      </c>
      <c r="C167" s="40" t="b">
        <f t="shared" si="29"/>
        <v>0</v>
      </c>
      <c r="D167" s="40" t="b">
        <f t="shared" si="30"/>
        <v>0</v>
      </c>
    </row>
    <row r="168" spans="1:4" ht="19.5" thickBot="1" x14ac:dyDescent="0.35">
      <c r="C168" s="39"/>
      <c r="D168" s="41" t="b">
        <f>IF($F$7=11,I18,IF($L$7=11,K18,IF($F$22=11,I33,IF($L$22=11,K33,IF($F$37=11,I48,IF($L$37=11,K48,IF($F$52=11,I63,IF($L$52=11,K63,IF($F$67=11,I78,IF($L$67=11,K78,IF($F$82=11,I93,IF($L$82=11,K93,IF($F$97=11,I108,IF($L$97=11,K108,IF($F$112=11,I123,IF($L$112=11,K123,IF($F$127=11,I138,IF($L$127=11,K138,IF($F$142=11,I153,IF($L$142=11,K153))))))))))))))))))))</f>
        <v>0</v>
      </c>
    </row>
    <row r="169" spans="1:4" x14ac:dyDescent="0.2">
      <c r="C169" s="39"/>
    </row>
    <row r="170" spans="1:4" ht="13.5" thickBot="1" x14ac:dyDescent="0.25">
      <c r="C170" s="39"/>
    </row>
    <row r="171" spans="1:4" ht="16.5" thickBot="1" x14ac:dyDescent="0.3">
      <c r="A171" s="383" t="s">
        <v>0</v>
      </c>
      <c r="B171" s="409"/>
      <c r="C171" s="23">
        <f>'Input adatok'!C179</f>
        <v>0</v>
      </c>
    </row>
    <row r="172" spans="1:4" ht="13.5" customHeight="1" thickBot="1" x14ac:dyDescent="0.25">
      <c r="A172" s="380">
        <v>12</v>
      </c>
      <c r="B172" s="24"/>
      <c r="C172" s="27" t="str">
        <f>'Input adatok'!M180</f>
        <v>Játékos Neve:</v>
      </c>
    </row>
    <row r="173" spans="1:4" ht="13.5" customHeight="1" x14ac:dyDescent="0.2">
      <c r="A173" s="381"/>
      <c r="B173" s="25" t="s">
        <v>2</v>
      </c>
      <c r="C173" s="40" t="b">
        <f>IF($F$7=12,H8,IF($L$7=12,N8,IF($F$22=12,H23,IF($L$22=12,N23,IF($F$37=12,H38,IF($L$37=12,N38,IF($F$52=12,H53,IF($L$52=12,N53,IF($F$67=12,H68,IF($L$67=12,N68,IF($F$82=12,H83,IF($L$82=12,N83,IF($F$97=12,H98,IF($L$97=12,N98,IF($F$112=12,H113,IF($L$112=12,N113,IF($F$127=12,H128,IF($L$127=12,N128,IF($F$142=12,H143,IF($L$142=12,N143))))))))))))))))))))</f>
        <v>0</v>
      </c>
      <c r="D173" s="40" t="b">
        <f>IF($F$7=12,I8,IF($L$7=12,K8,IF($F$22=12,I23,IF($L$22=12,K23,IF($F$37=12,I38,IF($L$37=12,K38,IF($F$52=12,I53,IF($L$52=12,K53,IF($F$67=12,I68,IF($L$67=12,K68,IF($F$82=12,I83,IF($L$82=12,K83,IF($F$97=12,I98,IF($L$97=12,K98,IF($F$112=12,I113,IF($L$112=12,K113,IF($F$127=12,I128,IF($L$127=12,K128,IF($F$142=12,I143,IF($L$142=12,K143))))))))))))))))))))</f>
        <v>0</v>
      </c>
    </row>
    <row r="174" spans="1:4" ht="13.5" customHeight="1" x14ac:dyDescent="0.2">
      <c r="A174" s="381"/>
      <c r="B174" s="25" t="s">
        <v>3</v>
      </c>
      <c r="C174" s="40" t="b">
        <f t="shared" ref="C174:C182" si="31">IF($F$7=12,H9,IF($L$7=12,N9,IF($F$22=12,H24,IF($L$22=12,N24,IF($F$37=12,H39,IF($L$37=12,N39,IF($F$52=12,H54,IF($L$52=12,N54,IF($F$67=12,H69,IF($L$67=12,N69,IF($F$82=12,H84,IF($L$82=12,N84,IF($F$97=12,H99,IF($L$97=12,N99,IF($F$112=12,H114,IF($L$112=12,N114,IF($F$127=12,H129,IF($L$127=12,N129,IF($F$142=12,H144,IF($L$142=12,N144))))))))))))))))))))</f>
        <v>0</v>
      </c>
      <c r="D174" s="40" t="b">
        <f>IF($F$7=12,I9,IF($L$7=12,K9,IF($F$22=12,I24,IF($L$22=12,K24,IF($F$37=12,I39,IF($L$37=12,K39,IF($F$52=12,I54,IF($L$52=12,K54,IF($F$67=12,I69,IF($L$67=12,K69,IF($F$82=12,I84,IF($L$82=12,K84,IF($F$97=12,I99,IF($L$97=12,K99,IF($F$112=12,I114,IF($L$112=12,K114,IF($F$127=12,I129,IF($L$127=12,K129,IF($F$142=12,I144,IF($L$142=12,K144))))))))))))))))))))</f>
        <v>0</v>
      </c>
    </row>
    <row r="175" spans="1:4" ht="13.5" customHeight="1" x14ac:dyDescent="0.2">
      <c r="A175" s="381"/>
      <c r="B175" s="25" t="s">
        <v>4</v>
      </c>
      <c r="C175" s="40" t="b">
        <f t="shared" si="31"/>
        <v>0</v>
      </c>
      <c r="D175" s="40" t="b">
        <f>IF($F$7=12,I10,IF($L$7=12,K10,IF($F$22=12,I25,IF($L$22=12,K25,IF($F$37=12,I40,IF($L$37=12,K40,IF($F$52=12,I55,IF($L$52=12,K55,IF($F$67=12,I70,IF($L$67=12,K70,IF($F$82=12,I85,IF($L$82=12,K85,IF($F$97=12,I100,IF($L$97=12,K100,IF($F$112=12,I115,IF($L$112=12,K115,IF($F$127=12,I130,IF($L$127=12,K130,IF($F$142=12,I145,IF($L$142=12,K145))))))))))))))))))))</f>
        <v>0</v>
      </c>
    </row>
    <row r="176" spans="1:4" ht="13.5" customHeight="1" x14ac:dyDescent="0.2">
      <c r="A176" s="381"/>
      <c r="B176" s="25" t="s">
        <v>5</v>
      </c>
      <c r="C176" s="40" t="b">
        <f t="shared" si="31"/>
        <v>0</v>
      </c>
      <c r="D176" s="40" t="b">
        <f>IF($F$7=12,I11,IF($L$7=12,K11,IF($F$22=12,I26,IF($L$22=12,K26,IF($F$37=12,I41,IF($L$37=12,K41,IF($F$52=12,I56,IF($L$52=12,K56,IF($F$67=12,I71,IF($L$67=12,K71,IF($F$82=12,I86,IF($L$82=12,K86,IF($F$97=12,I101,IF($L$97=12,K101,IF($F$112=12,I116,IF($L$112=12,K116,IF($F$127=12,I131,IF($L$127=12,K131,IF($F$142=12,I146,IF($L$142=12,K146))))))))))))))))))))</f>
        <v>0</v>
      </c>
    </row>
    <row r="177" spans="1:4" ht="13.5" customHeight="1" x14ac:dyDescent="0.2">
      <c r="A177" s="381"/>
      <c r="B177" s="25" t="s">
        <v>6</v>
      </c>
      <c r="C177" s="40" t="b">
        <f t="shared" si="31"/>
        <v>0</v>
      </c>
      <c r="D177" s="40" t="b">
        <f t="shared" ref="D177:D182" si="32">IF($F$7=12,I12,IF($L$7=12,K12,IF($F$22=12,I27,IF($L$22=12,K27,IF($F$37=12,I42,IF($L$37=12,K42,IF($F$52=12,I57,IF($L$52=12,K57,IF($F$67=12,I72,IF($L$67=12,K72,IF($F$82=12,I87,IF($L$82=12,K87,IF($F$97=12,I102,IF($L$97=12,K102,IF($F$112=12,I117,IF($L$112=12,K117,IF($F$127=12,I132,IF($L$127=12,K132,IF($F$142=12,I147,IF($L$142=12,K147))))))))))))))))))))</f>
        <v>0</v>
      </c>
    </row>
    <row r="178" spans="1:4" ht="13.5" customHeight="1" x14ac:dyDescent="0.2">
      <c r="A178" s="381"/>
      <c r="B178" s="25" t="s">
        <v>7</v>
      </c>
      <c r="C178" s="40" t="b">
        <f t="shared" si="31"/>
        <v>0</v>
      </c>
      <c r="D178" s="40" t="b">
        <f t="shared" si="32"/>
        <v>0</v>
      </c>
    </row>
    <row r="179" spans="1:4" ht="13.5" customHeight="1" x14ac:dyDescent="0.2">
      <c r="A179" s="381"/>
      <c r="B179" s="25" t="s">
        <v>79</v>
      </c>
      <c r="C179" s="40" t="b">
        <f t="shared" si="31"/>
        <v>0</v>
      </c>
      <c r="D179" s="40" t="b">
        <f t="shared" si="32"/>
        <v>0</v>
      </c>
    </row>
    <row r="180" spans="1:4" ht="13.5" customHeight="1" x14ac:dyDescent="0.2">
      <c r="A180" s="381"/>
      <c r="B180" s="25" t="s">
        <v>80</v>
      </c>
      <c r="C180" s="40" t="b">
        <f t="shared" si="31"/>
        <v>0</v>
      </c>
      <c r="D180" s="40" t="b">
        <f t="shared" si="32"/>
        <v>0</v>
      </c>
    </row>
    <row r="181" spans="1:4" ht="13.5" customHeight="1" x14ac:dyDescent="0.2">
      <c r="A181" s="381"/>
      <c r="B181" s="25" t="s">
        <v>81</v>
      </c>
      <c r="C181" s="40" t="b">
        <f t="shared" si="31"/>
        <v>0</v>
      </c>
      <c r="D181" s="40" t="b">
        <f t="shared" si="32"/>
        <v>0</v>
      </c>
    </row>
    <row r="182" spans="1:4" ht="13.5" customHeight="1" thickBot="1" x14ac:dyDescent="0.25">
      <c r="A182" s="391"/>
      <c r="B182" s="25" t="s">
        <v>82</v>
      </c>
      <c r="C182" s="40" t="b">
        <f t="shared" si="31"/>
        <v>0</v>
      </c>
      <c r="D182" s="40" t="b">
        <f t="shared" si="32"/>
        <v>0</v>
      </c>
    </row>
    <row r="183" spans="1:4" ht="19.5" thickBot="1" x14ac:dyDescent="0.35">
      <c r="C183" s="39"/>
      <c r="D183" s="41" t="b">
        <f>IF($F$7=12,I18,IF($L$7=12,K18,IF($F$22=12,I33,IF($L$22=12,K33,IF($F$37=12,I48,IF($L$37=12,K48,IF($F$52=12,I63,IF($L$52=12,K63,IF($F$67=12,I78,IF($L$67=12,K78,IF($F$82=12,I93,IF($L$82=12,K93,IF($F$97=12,I108,IF($L$97=12,K108,IF($F$112=12,I123,IF($L$112=12,K123,IF($F$127=12,I138,IF($L$127=12,K138,IF($F$142=12,I153,IF($L$142=12,K153))))))))))))))))))))</f>
        <v>0</v>
      </c>
    </row>
    <row r="184" spans="1:4" x14ac:dyDescent="0.2">
      <c r="C184" s="39"/>
    </row>
    <row r="185" spans="1:4" ht="13.5" thickBot="1" x14ac:dyDescent="0.25">
      <c r="C185" s="39"/>
    </row>
    <row r="186" spans="1:4" ht="16.5" thickBot="1" x14ac:dyDescent="0.3">
      <c r="A186" s="383" t="s">
        <v>0</v>
      </c>
      <c r="B186" s="409"/>
      <c r="C186" s="23" t="str">
        <f>'Input adatok'!M195</f>
        <v>13cs</v>
      </c>
    </row>
    <row r="187" spans="1:4" ht="13.5" customHeight="1" thickBot="1" x14ac:dyDescent="0.25">
      <c r="A187" s="380">
        <v>13</v>
      </c>
      <c r="B187" s="24"/>
      <c r="C187" s="27" t="str">
        <f>'Input adatok'!M196</f>
        <v>Játékos Neve:</v>
      </c>
    </row>
    <row r="188" spans="1:4" ht="13.5" customHeight="1" thickBot="1" x14ac:dyDescent="0.25">
      <c r="A188" s="381"/>
      <c r="B188" s="25" t="s">
        <v>2</v>
      </c>
      <c r="C188" s="27" t="str">
        <f>'Input adatok'!M197</f>
        <v>13_1</v>
      </c>
      <c r="D188" s="40" t="b">
        <f>IF($F$7=13,I8,IF($L$7=13,K8,IF($F$22=13,I23,IF($L$22=13,K23,IF($F$37=13,I38,IF($L$37=13,K38,IF($F$52=13,I53,IF($L$52=13,K53,IF($F$67=13,I68,IF($L$67=13,K68,IF($F$82=13,I83,IF($L$82=13,K83,IF($F$97=13,I98,IF($L$97=13,K98,IF($F$112=13,I113,IF($L$112=13,K113,IF($F$127=13,I128,IF($L$127=13,K128,IF($F$142=13,I143,IF($L$142=13,K143))))))))))))))))))))</f>
        <v>0</v>
      </c>
    </row>
    <row r="189" spans="1:4" ht="13.5" customHeight="1" thickBot="1" x14ac:dyDescent="0.25">
      <c r="A189" s="381"/>
      <c r="B189" s="25" t="s">
        <v>3</v>
      </c>
      <c r="C189" s="27" t="str">
        <f>'Input adatok'!M198</f>
        <v>13_2</v>
      </c>
      <c r="D189" s="40" t="b">
        <f>IF($F$7=13,I9,IF($L$7=13,K9,IF($F$22=13,I24,IF($L$22=13,K24,IF($F$37=13,I39,IF($L$37=13,K39,IF($F$52=13,I54,IF($L$52=13,K54,IF($F$67=13,I69,IF($L$67=13,K69,IF($F$82=13,I84,IF($L$82=13,K84,IF($F$97=13,I99,IF($L$97=13,K99,IF($F$112=13,I114,IF($L$112=13,K114,IF($F$127=13,I129,IF($L$127=13,K129,IF($F$142=13,I144,IF($L$142=13,K144))))))))))))))))))))</f>
        <v>0</v>
      </c>
    </row>
    <row r="190" spans="1:4" ht="13.5" customHeight="1" thickBot="1" x14ac:dyDescent="0.25">
      <c r="A190" s="381"/>
      <c r="B190" s="25" t="s">
        <v>4</v>
      </c>
      <c r="C190" s="27" t="str">
        <f>'Input adatok'!M199</f>
        <v>13_3</v>
      </c>
      <c r="D190" s="40" t="b">
        <f>IF($F$7=13,I10,IF($L$7=13,K10,IF($F$22=13,I25,IF($L$22=13,K25,IF($F$37=13,I40,IF($L$37=13,K40,IF($F$52=13,I55,IF($L$52=13,K55,IF($F$67=13,I70,IF($L$67=13,K70,IF($F$82=13,I85,IF($L$82=13,K85,IF($F$97=13,I100,IF($L$97=13,K100,IF($F$112=13,I115,IF($L$112=13,K115,IF($F$127=13,I130,IF($L$127=13,K130,IF($F$142=13,I145,IF($L$142=13,K145))))))))))))))))))))</f>
        <v>0</v>
      </c>
    </row>
    <row r="191" spans="1:4" ht="13.5" customHeight="1" thickBot="1" x14ac:dyDescent="0.25">
      <c r="A191" s="381"/>
      <c r="B191" s="25" t="s">
        <v>5</v>
      </c>
      <c r="C191" s="27" t="str">
        <f>'Input adatok'!M200</f>
        <v>13_4</v>
      </c>
      <c r="D191" s="40" t="b">
        <f>IF($F$7=13,I11,IF($L$7=13,K11,IF($F$22=13,I26,IF($L$22=13,K26,IF($F$37=13,I41,IF($L$37=13,K41,IF($F$52=13,I56,IF($L$52=13,K56,IF($F$67=13,I71,IF($L$67=13,K71,IF($F$82=13,I86,IF($L$82=13,K86,IF($F$97=13,I101,IF($L$97=13,K101,IF($F$112=13,I116,IF($L$112=13,K116,IF($F$127=13,I131,IF($L$127=13,K131,IF($F$142=13,I146,IF($L$142=13,K146))))))))))))))))))))</f>
        <v>0</v>
      </c>
    </row>
    <row r="192" spans="1:4" ht="13.5" customHeight="1" thickBot="1" x14ac:dyDescent="0.25">
      <c r="A192" s="381"/>
      <c r="B192" s="25" t="s">
        <v>6</v>
      </c>
      <c r="C192" s="27" t="str">
        <f>'Input adatok'!M201</f>
        <v>13_5</v>
      </c>
      <c r="D192" s="40" t="b">
        <f t="shared" ref="D192:D197" si="33">IF($F$7=13,I12,IF($L$7=13,K12,IF($F$22=13,I27,IF($L$22=13,K27,IF($F$37=13,I42,IF($L$37=13,K42,IF($F$52=13,I57,IF($L$52=13,K57,IF($F$67=13,I72,IF($L$67=13,K72,IF($F$82=13,I87,IF($L$82=13,K87,IF($F$97=13,I102,IF($L$97=13,K102,IF($F$112=13,I117,IF($L$112=13,K117,IF($F$127=13,I132,IF($L$127=13,K132,IF($F$142=13,I147,IF($L$142=13,K147))))))))))))))))))))</f>
        <v>0</v>
      </c>
    </row>
    <row r="193" spans="1:4" ht="13.5" customHeight="1" thickBot="1" x14ac:dyDescent="0.25">
      <c r="A193" s="381"/>
      <c r="B193" s="25" t="s">
        <v>7</v>
      </c>
      <c r="C193" s="27" t="str">
        <f>'Input adatok'!M202</f>
        <v>13_6</v>
      </c>
      <c r="D193" s="40" t="b">
        <f t="shared" si="33"/>
        <v>0</v>
      </c>
    </row>
    <row r="194" spans="1:4" ht="13.5" customHeight="1" thickBot="1" x14ac:dyDescent="0.25">
      <c r="A194" s="381"/>
      <c r="B194" s="25" t="s">
        <v>79</v>
      </c>
      <c r="C194" s="27" t="str">
        <f>'Input adatok'!M203</f>
        <v>13_7</v>
      </c>
      <c r="D194" s="40" t="b">
        <f t="shared" si="33"/>
        <v>0</v>
      </c>
    </row>
    <row r="195" spans="1:4" ht="13.5" customHeight="1" thickBot="1" x14ac:dyDescent="0.25">
      <c r="A195" s="381"/>
      <c r="B195" s="25" t="s">
        <v>80</v>
      </c>
      <c r="C195" s="27" t="str">
        <f>'Input adatok'!M204</f>
        <v>13_8</v>
      </c>
      <c r="D195" s="40" t="b">
        <f t="shared" si="33"/>
        <v>0</v>
      </c>
    </row>
    <row r="196" spans="1:4" ht="13.5" customHeight="1" thickBot="1" x14ac:dyDescent="0.25">
      <c r="A196" s="381"/>
      <c r="B196" s="25" t="s">
        <v>81</v>
      </c>
      <c r="C196" s="27" t="str">
        <f>'Input adatok'!M205</f>
        <v>13_9</v>
      </c>
      <c r="D196" s="40" t="b">
        <f t="shared" si="33"/>
        <v>0</v>
      </c>
    </row>
    <row r="197" spans="1:4" ht="13.5" customHeight="1" thickBot="1" x14ac:dyDescent="0.25">
      <c r="A197" s="391"/>
      <c r="B197" s="25" t="s">
        <v>82</v>
      </c>
      <c r="C197" s="27" t="str">
        <f>'Input adatok'!M206</f>
        <v>13_10</v>
      </c>
      <c r="D197" s="40" t="b">
        <f t="shared" si="33"/>
        <v>0</v>
      </c>
    </row>
    <row r="198" spans="1:4" ht="16.5" thickBot="1" x14ac:dyDescent="0.3">
      <c r="C198" s="39"/>
      <c r="D198" s="43" t="b">
        <f>IF($F$7=13,I18,IF($L$7=13,K18,IF($F$22=13,I33,IF($L$22=13,K33,IF($F$37=13,I48,IF($L$37=13,K48,IF($F$52=13,I63,IF($L$52=13,K63,IF($F$67=13,I78,IF($L$67=13,K78,IF($F$82=13,I93,IF($L$82=13,K93,IF($F$97=13,I108,IF($L$97=13,K108,IF($F$112=13,I123,IF($L$112=13,K123,IF($F$127=13,I138,IF($L$127=13,K138,IF($F$142=13,I153,IF($L$142=13,K153))))))))))))))))))))</f>
        <v>0</v>
      </c>
    </row>
    <row r="199" spans="1:4" x14ac:dyDescent="0.2">
      <c r="C199" s="39"/>
    </row>
    <row r="200" spans="1:4" ht="13.5" thickBot="1" x14ac:dyDescent="0.25">
      <c r="C200" s="39"/>
    </row>
    <row r="201" spans="1:4" ht="16.5" thickBot="1" x14ac:dyDescent="0.3">
      <c r="A201" s="383" t="s">
        <v>0</v>
      </c>
      <c r="B201" s="409"/>
      <c r="C201" s="23" t="str">
        <f>'Input adatok'!M211</f>
        <v>14cs</v>
      </c>
    </row>
    <row r="202" spans="1:4" ht="13.5" customHeight="1" thickBot="1" x14ac:dyDescent="0.25">
      <c r="A202" s="380">
        <v>14</v>
      </c>
      <c r="B202" s="24"/>
      <c r="C202" s="27" t="str">
        <f>'Input adatok'!M212</f>
        <v>Játékos Neve:</v>
      </c>
    </row>
    <row r="203" spans="1:4" ht="13.5" customHeight="1" thickBot="1" x14ac:dyDescent="0.25">
      <c r="A203" s="381"/>
      <c r="B203" s="25" t="s">
        <v>2</v>
      </c>
      <c r="C203" s="27" t="str">
        <f>'Input adatok'!M213</f>
        <v>14_1</v>
      </c>
      <c r="D203" s="40" t="b">
        <f t="shared" ref="D203:D213" si="34">IF($F$7=14,I8,IF($L$7=14,K8,IF($F$22=14,I23,IF($L$22=14,K23,IF($F$37=14,I38,IF($L$37=14,K38,IF($F$52=14,I53,IF($L$52=14,K53,IF($F$67=14,I68,IF($L$67=14,K68,IF($F$82=14,I83,IF($L$82=14,K83,IF($F$97=14,I98,IF($L$97=14,K98,IF($F$112=14,I113,IF($L$112=14,K113,IF($F$127=14,I128,IF($L$127=14,K128,IF($F$142=14,I143,IF($L$142=14,K143))))))))))))))))))))</f>
        <v>0</v>
      </c>
    </row>
    <row r="204" spans="1:4" ht="13.5" customHeight="1" thickBot="1" x14ac:dyDescent="0.25">
      <c r="A204" s="381"/>
      <c r="B204" s="25" t="s">
        <v>3</v>
      </c>
      <c r="C204" s="27" t="str">
        <f>'Input adatok'!M214</f>
        <v>14_2</v>
      </c>
      <c r="D204" s="40" t="b">
        <f t="shared" si="34"/>
        <v>0</v>
      </c>
    </row>
    <row r="205" spans="1:4" ht="13.5" customHeight="1" thickBot="1" x14ac:dyDescent="0.25">
      <c r="A205" s="381"/>
      <c r="B205" s="25" t="s">
        <v>4</v>
      </c>
      <c r="C205" s="27" t="str">
        <f>'Input adatok'!M215</f>
        <v>14_3</v>
      </c>
      <c r="D205" s="40" t="b">
        <f t="shared" si="34"/>
        <v>0</v>
      </c>
    </row>
    <row r="206" spans="1:4" ht="13.5" customHeight="1" thickBot="1" x14ac:dyDescent="0.25">
      <c r="A206" s="381"/>
      <c r="B206" s="25" t="s">
        <v>5</v>
      </c>
      <c r="C206" s="27" t="str">
        <f>'Input adatok'!M216</f>
        <v>14_4</v>
      </c>
      <c r="D206" s="40" t="b">
        <f t="shared" si="34"/>
        <v>0</v>
      </c>
    </row>
    <row r="207" spans="1:4" ht="13.5" customHeight="1" thickBot="1" x14ac:dyDescent="0.25">
      <c r="A207" s="381"/>
      <c r="B207" s="25" t="s">
        <v>6</v>
      </c>
      <c r="C207" s="27" t="str">
        <f>'Input adatok'!M217</f>
        <v>14_5</v>
      </c>
      <c r="D207" s="40" t="b">
        <f t="shared" si="34"/>
        <v>0</v>
      </c>
    </row>
    <row r="208" spans="1:4" ht="13.5" customHeight="1" thickBot="1" x14ac:dyDescent="0.25">
      <c r="A208" s="381"/>
      <c r="B208" s="25" t="s">
        <v>7</v>
      </c>
      <c r="C208" s="27" t="str">
        <f>'Input adatok'!M218</f>
        <v>14_6</v>
      </c>
      <c r="D208" s="40" t="b">
        <f t="shared" si="34"/>
        <v>0</v>
      </c>
    </row>
    <row r="209" spans="1:4" ht="13.5" customHeight="1" thickBot="1" x14ac:dyDescent="0.25">
      <c r="A209" s="381"/>
      <c r="B209" s="25" t="s">
        <v>79</v>
      </c>
      <c r="C209" s="27" t="str">
        <f>'Input adatok'!M219</f>
        <v>14_7</v>
      </c>
      <c r="D209" s="40" t="b">
        <f t="shared" si="34"/>
        <v>0</v>
      </c>
    </row>
    <row r="210" spans="1:4" ht="13.5" customHeight="1" thickBot="1" x14ac:dyDescent="0.25">
      <c r="A210" s="381"/>
      <c r="B210" s="25" t="s">
        <v>80</v>
      </c>
      <c r="C210" s="27" t="str">
        <f>'Input adatok'!M220</f>
        <v>14_8</v>
      </c>
      <c r="D210" s="40" t="b">
        <f t="shared" si="34"/>
        <v>0</v>
      </c>
    </row>
    <row r="211" spans="1:4" ht="13.5" customHeight="1" thickBot="1" x14ac:dyDescent="0.25">
      <c r="A211" s="381"/>
      <c r="B211" s="25" t="s">
        <v>81</v>
      </c>
      <c r="C211" s="27" t="str">
        <f>'Input adatok'!M221</f>
        <v>14_9</v>
      </c>
      <c r="D211" s="40" t="b">
        <f t="shared" si="34"/>
        <v>0</v>
      </c>
    </row>
    <row r="212" spans="1:4" ht="13.5" customHeight="1" thickBot="1" x14ac:dyDescent="0.25">
      <c r="A212" s="391"/>
      <c r="B212" s="25" t="s">
        <v>82</v>
      </c>
      <c r="C212" s="27" t="str">
        <f>'Input adatok'!M222</f>
        <v>14_10</v>
      </c>
      <c r="D212" s="40" t="b">
        <f t="shared" si="34"/>
        <v>0</v>
      </c>
    </row>
    <row r="213" spans="1:4" ht="16.5" thickBot="1" x14ac:dyDescent="0.3">
      <c r="C213" s="39"/>
      <c r="D213" s="43" t="b">
        <f t="shared" si="34"/>
        <v>0</v>
      </c>
    </row>
    <row r="214" spans="1:4" x14ac:dyDescent="0.2">
      <c r="C214" s="39"/>
    </row>
    <row r="215" spans="1:4" ht="13.5" thickBot="1" x14ac:dyDescent="0.25">
      <c r="C215" s="39"/>
    </row>
    <row r="216" spans="1:4" ht="16.5" thickBot="1" x14ac:dyDescent="0.3">
      <c r="A216" s="383" t="s">
        <v>0</v>
      </c>
      <c r="B216" s="384"/>
      <c r="C216" s="23" t="str">
        <f>'Input adatok'!M227</f>
        <v>15cs</v>
      </c>
    </row>
    <row r="217" spans="1:4" ht="13.5" customHeight="1" thickBot="1" x14ac:dyDescent="0.25">
      <c r="A217" s="380">
        <v>15</v>
      </c>
      <c r="B217" s="1"/>
      <c r="C217" s="27" t="str">
        <f>'Input adatok'!M228</f>
        <v>Játékos Neve:</v>
      </c>
    </row>
    <row r="218" spans="1:4" ht="13.5" customHeight="1" thickBot="1" x14ac:dyDescent="0.25">
      <c r="A218" s="381"/>
      <c r="B218" s="25" t="s">
        <v>2</v>
      </c>
      <c r="C218" s="27" t="str">
        <f>'Input adatok'!M229</f>
        <v>15_1</v>
      </c>
      <c r="D218" s="40" t="b">
        <f t="shared" ref="D218:D228" si="35">IF($F$7=15,$I$8,IF($L$7=15,$K$8,IF($F$22=15,$I$23,IF($L$22=15,$K$23,IF($F$37=15,$I$38,IF($L$37=15,$K$38,IF($F$52=15,$I$53,IF($L$52=15,$K$53,IF($F$67=15,$I$68,IF($L$67=15,K68,IF($F$82=15,I83,IF($L$82=15,K83,IF($F$97=15,I98,IF($L$97=15,K98,IF($F$112=15,I113,IF($L$112=15,K113,IF($F$127=15,I128,IF($L$127=15,K128,IF($F$142=15,I143,IF($L$142=15,K143))))))))))))))))))))</f>
        <v>0</v>
      </c>
    </row>
    <row r="219" spans="1:4" ht="13.5" customHeight="1" thickBot="1" x14ac:dyDescent="0.25">
      <c r="A219" s="381"/>
      <c r="B219" s="25" t="s">
        <v>3</v>
      </c>
      <c r="C219" s="27" t="str">
        <f>'Input adatok'!M230</f>
        <v>15_2</v>
      </c>
      <c r="D219" s="40" t="b">
        <f t="shared" si="35"/>
        <v>0</v>
      </c>
    </row>
    <row r="220" spans="1:4" ht="13.5" customHeight="1" thickBot="1" x14ac:dyDescent="0.25">
      <c r="A220" s="381"/>
      <c r="B220" s="25" t="s">
        <v>4</v>
      </c>
      <c r="C220" s="27" t="str">
        <f>'Input adatok'!M231</f>
        <v>15_3</v>
      </c>
      <c r="D220" s="40" t="b">
        <f t="shared" si="35"/>
        <v>0</v>
      </c>
    </row>
    <row r="221" spans="1:4" ht="13.5" customHeight="1" thickBot="1" x14ac:dyDescent="0.25">
      <c r="A221" s="381"/>
      <c r="B221" s="25" t="s">
        <v>5</v>
      </c>
      <c r="C221" s="27" t="str">
        <f>'Input adatok'!M232</f>
        <v>15_4</v>
      </c>
      <c r="D221" s="40" t="b">
        <f t="shared" si="35"/>
        <v>0</v>
      </c>
    </row>
    <row r="222" spans="1:4" ht="13.5" customHeight="1" thickBot="1" x14ac:dyDescent="0.25">
      <c r="A222" s="381"/>
      <c r="B222" s="25" t="s">
        <v>6</v>
      </c>
      <c r="C222" s="27" t="str">
        <f>'Input adatok'!M233</f>
        <v>15_5</v>
      </c>
      <c r="D222" s="40" t="b">
        <f t="shared" si="35"/>
        <v>0</v>
      </c>
    </row>
    <row r="223" spans="1:4" ht="13.5" customHeight="1" thickBot="1" x14ac:dyDescent="0.25">
      <c r="A223" s="381"/>
      <c r="B223" s="25" t="s">
        <v>7</v>
      </c>
      <c r="C223" s="27" t="str">
        <f>'Input adatok'!M234</f>
        <v>15_6</v>
      </c>
      <c r="D223" s="40" t="b">
        <f t="shared" si="35"/>
        <v>0</v>
      </c>
    </row>
    <row r="224" spans="1:4" ht="13.5" customHeight="1" thickBot="1" x14ac:dyDescent="0.25">
      <c r="A224" s="381"/>
      <c r="B224" s="25" t="s">
        <v>79</v>
      </c>
      <c r="C224" s="27" t="str">
        <f>'Input adatok'!M235</f>
        <v>15_7</v>
      </c>
      <c r="D224" s="40" t="b">
        <f t="shared" si="35"/>
        <v>0</v>
      </c>
    </row>
    <row r="225" spans="1:4" ht="13.5" customHeight="1" thickBot="1" x14ac:dyDescent="0.25">
      <c r="A225" s="381"/>
      <c r="B225" s="25" t="s">
        <v>80</v>
      </c>
      <c r="C225" s="27" t="str">
        <f>'Input adatok'!M236</f>
        <v>15_8</v>
      </c>
      <c r="D225" s="40" t="b">
        <f t="shared" si="35"/>
        <v>0</v>
      </c>
    </row>
    <row r="226" spans="1:4" ht="13.5" customHeight="1" thickBot="1" x14ac:dyDescent="0.25">
      <c r="A226" s="381"/>
      <c r="B226" s="25" t="s">
        <v>81</v>
      </c>
      <c r="C226" s="27" t="str">
        <f>'Input adatok'!M237</f>
        <v>15_9</v>
      </c>
      <c r="D226" s="40" t="b">
        <f t="shared" si="35"/>
        <v>0</v>
      </c>
    </row>
    <row r="227" spans="1:4" ht="13.5" customHeight="1" thickBot="1" x14ac:dyDescent="0.25">
      <c r="A227" s="391"/>
      <c r="B227" s="25" t="s">
        <v>82</v>
      </c>
      <c r="C227" s="27" t="str">
        <f>'Input adatok'!M238</f>
        <v>15_10</v>
      </c>
      <c r="D227" s="40" t="b">
        <f t="shared" si="35"/>
        <v>0</v>
      </c>
    </row>
    <row r="228" spans="1:4" ht="16.5" thickBot="1" x14ac:dyDescent="0.3">
      <c r="C228" s="39"/>
      <c r="D228" s="43" t="b">
        <f t="shared" si="35"/>
        <v>0</v>
      </c>
    </row>
    <row r="229" spans="1:4" x14ac:dyDescent="0.2">
      <c r="C229" s="39"/>
    </row>
    <row r="230" spans="1:4" ht="13.5" thickBot="1" x14ac:dyDescent="0.25">
      <c r="C230" s="39"/>
    </row>
    <row r="231" spans="1:4" ht="16.5" thickBot="1" x14ac:dyDescent="0.3">
      <c r="A231" s="383" t="s">
        <v>0</v>
      </c>
      <c r="B231" s="384"/>
      <c r="C231" s="23" t="str">
        <f>'Input adatok'!M243</f>
        <v>16cs</v>
      </c>
    </row>
    <row r="232" spans="1:4" ht="13.5" customHeight="1" thickBot="1" x14ac:dyDescent="0.25">
      <c r="A232" s="380">
        <v>16</v>
      </c>
      <c r="B232" s="24"/>
      <c r="C232" s="27" t="str">
        <f>'Input adatok'!M244</f>
        <v>Játékos Neve:</v>
      </c>
    </row>
    <row r="233" spans="1:4" ht="13.5" customHeight="1" thickBot="1" x14ac:dyDescent="0.25">
      <c r="A233" s="381"/>
      <c r="B233" s="25" t="s">
        <v>2</v>
      </c>
      <c r="C233" s="27" t="str">
        <f>'Input adatok'!M245</f>
        <v>16_1</v>
      </c>
      <c r="D233" s="40" t="b">
        <f>IF($F$7=16,I8,IF($L$7=16,K8,IF($F$22=16,I23,IF($L$22=16,K23,IF($F$37=16,I38,IF($L$37=16,K38,IF($F$52=16,I53,IF($L$52=16,K53,IF($F$67=16,I68,IF($L$67=16,K68,IF($F$82=16,I83,IF($L$82=16,K83,IF($F$97=16,I98,IF($L$97=16,K98,IF($F$112=16,I113,IF($L$112=16,K113,IF($F$127=16,I128,IF($L$127=16,K128,IF($F$142=16,I143,IF($L$142=16,K143))))))))))))))))))))</f>
        <v>0</v>
      </c>
    </row>
    <row r="234" spans="1:4" ht="13.5" customHeight="1" thickBot="1" x14ac:dyDescent="0.25">
      <c r="A234" s="381"/>
      <c r="B234" s="25" t="s">
        <v>3</v>
      </c>
      <c r="C234" s="27" t="str">
        <f>'Input adatok'!M246</f>
        <v>16_2</v>
      </c>
      <c r="D234" s="40" t="b">
        <f>IF($F$7=16,I9,IF($L$7=16,K9,IF($F$22=16,I24,IF($L$22=16,K24,IF($F$37=16,I39,IF($L$37=16,K39,IF($F$52=16,I54,IF($L$52=16,K54,IF($F$67=16,I69,IF($L$67=16,K69,IF($F$82=16,I84,IF($L$82=16,K84,IF($F$97=16,I99,IF($L$97=16,K99,IF($F$112=16,I114,IF($L$112=16,K114,IF($F$127=16,I129,IF($L$127=16,K129,IF($F$142=16,I144,IF($L$142=16,K144))))))))))))))))))))</f>
        <v>0</v>
      </c>
    </row>
    <row r="235" spans="1:4" ht="13.5" customHeight="1" thickBot="1" x14ac:dyDescent="0.25">
      <c r="A235" s="381"/>
      <c r="B235" s="25" t="s">
        <v>4</v>
      </c>
      <c r="C235" s="27" t="str">
        <f>'Input adatok'!M247</f>
        <v>16_3</v>
      </c>
      <c r="D235" s="40" t="b">
        <f>IF($F$7=16,I10,IF($L$7=16,K10,IF($F$22=16,I25,IF($L$22=16,K25,IF($F$37=16,I40,IF($L$37=16,K40,IF($F$52=16,I55,IF($L$52=16,K55,IF($F$67=16,I70,IF($L$67=16,K70,IF($F$82=16,I85,IF($L$82=16,K85,IF($F$97=16,I100,IF($L$97=16,K100,IF($F$112=16,I115,IF($L$112=16,K115,IF($F$127=16,I130,IF($L$127=16,K130,IF($F$142=16,I145,IF($L$142=16,K145))))))))))))))))))))</f>
        <v>0</v>
      </c>
    </row>
    <row r="236" spans="1:4" ht="13.5" customHeight="1" thickBot="1" x14ac:dyDescent="0.25">
      <c r="A236" s="381"/>
      <c r="B236" s="25" t="s">
        <v>5</v>
      </c>
      <c r="C236" s="27" t="str">
        <f>'Input adatok'!M248</f>
        <v>16_4</v>
      </c>
      <c r="D236" s="40" t="b">
        <f>IF($F$7=16,I11,IF($L$7=16,K11,IF($F$22=16,I26,IF($L$22=16,K26,IF($F$37=16,I41,IF($L$37=16,K41,IF($F$52=16,I56,IF($L$52=16,K56,IF($F$67=16,I71,IF($L$67=16,K71,IF($F$82=16,I86,IF($L$82=16,K86,IF($F$97=16,I101,IF($L$97=16,K101,IF($F$112=16,I116,IF($L$112=16,K116,IF($F$127=16,I131,IF($L$127=16,K131,IF($F$142=16,I146,IF($L$142=16,K146))))))))))))))))))))</f>
        <v>0</v>
      </c>
    </row>
    <row r="237" spans="1:4" ht="13.5" customHeight="1" thickBot="1" x14ac:dyDescent="0.25">
      <c r="A237" s="381"/>
      <c r="B237" s="25" t="s">
        <v>6</v>
      </c>
      <c r="C237" s="27" t="str">
        <f>'Input adatok'!M249</f>
        <v>16_5</v>
      </c>
      <c r="D237" s="40" t="b">
        <f t="shared" ref="D237:D242" si="36">IF($F$7=16,I12,IF($L$7=16,K12,IF($F$22=16,I27,IF($L$22=16,K27,IF($F$37=16,I42,IF($L$37=16,K42,IF($F$52=16,I57,IF($L$52=16,K57,IF($F$67=16,I72,IF($L$67=16,K72,IF($F$82=16,I87,IF($L$82=16,K87,IF($F$97=16,I102,IF($L$97=16,K102,IF($F$112=16,I117,IF($L$112=16,K117,IF($F$127=16,I132,IF($L$127=16,K132,IF($F$142=16,I147,IF($L$142=16,K147))))))))))))))))))))</f>
        <v>0</v>
      </c>
    </row>
    <row r="238" spans="1:4" ht="13.5" customHeight="1" thickBot="1" x14ac:dyDescent="0.25">
      <c r="A238" s="381"/>
      <c r="B238" s="25" t="s">
        <v>7</v>
      </c>
      <c r="C238" s="27" t="str">
        <f>'Input adatok'!M250</f>
        <v>16_6</v>
      </c>
      <c r="D238" s="40" t="b">
        <f t="shared" si="36"/>
        <v>0</v>
      </c>
    </row>
    <row r="239" spans="1:4" ht="13.5" customHeight="1" thickBot="1" x14ac:dyDescent="0.25">
      <c r="A239" s="381"/>
      <c r="B239" s="25" t="s">
        <v>79</v>
      </c>
      <c r="C239" s="27" t="str">
        <f>'Input adatok'!M251</f>
        <v>16_7</v>
      </c>
      <c r="D239" s="40" t="b">
        <f t="shared" si="36"/>
        <v>0</v>
      </c>
    </row>
    <row r="240" spans="1:4" ht="13.5" customHeight="1" thickBot="1" x14ac:dyDescent="0.25">
      <c r="A240" s="381"/>
      <c r="B240" s="25" t="s">
        <v>80</v>
      </c>
      <c r="C240" s="27" t="str">
        <f>'Input adatok'!M252</f>
        <v>16_8</v>
      </c>
      <c r="D240" s="40" t="b">
        <f t="shared" si="36"/>
        <v>0</v>
      </c>
    </row>
    <row r="241" spans="1:4" ht="13.5" customHeight="1" thickBot="1" x14ac:dyDescent="0.25">
      <c r="A241" s="381"/>
      <c r="B241" s="25" t="s">
        <v>81</v>
      </c>
      <c r="C241" s="27" t="str">
        <f>'Input adatok'!M253</f>
        <v>16_9</v>
      </c>
      <c r="D241" s="40" t="b">
        <f t="shared" si="36"/>
        <v>0</v>
      </c>
    </row>
    <row r="242" spans="1:4" ht="13.5" customHeight="1" thickBot="1" x14ac:dyDescent="0.25">
      <c r="A242" s="391"/>
      <c r="B242" s="25" t="s">
        <v>82</v>
      </c>
      <c r="C242" s="27" t="str">
        <f>'Input adatok'!M254</f>
        <v>16_10</v>
      </c>
      <c r="D242" s="40" t="b">
        <f t="shared" si="36"/>
        <v>0</v>
      </c>
    </row>
    <row r="243" spans="1:4" ht="16.5" thickBot="1" x14ac:dyDescent="0.3">
      <c r="C243" s="39"/>
      <c r="D243" s="43" t="b">
        <f>IF($F$7=16,I18,IF($L$7=16,K18,IF($F$22=16,I33,IF($L$22=16,K33,IF($F$37=16,I48,IF($L$37=16,K48,IF($F$52=16,I63,IF($L$52=16,K63,IF($F$67=16,I78,IF($L$67=16,K78,IF($F$82=16,I93,IF($L$82=16,K93,IF($F$97=16,I108,IF($L$97=16,K108,IF($F$112=16,I123,IF($L$112=16,K123,IF($F$127=16,I138,IF($L$127=16,K138,IF($F$142=16,I153,IF($L$142=16,K153))))))))))))))))))))</f>
        <v>0</v>
      </c>
    </row>
    <row r="244" spans="1:4" x14ac:dyDescent="0.2">
      <c r="C244" s="39"/>
    </row>
    <row r="245" spans="1:4" ht="13.5" thickBot="1" x14ac:dyDescent="0.25">
      <c r="C245" s="39"/>
    </row>
    <row r="246" spans="1:4" ht="16.5" thickBot="1" x14ac:dyDescent="0.3">
      <c r="A246" s="383" t="s">
        <v>0</v>
      </c>
      <c r="B246" s="409"/>
      <c r="C246" s="23" t="str">
        <f>'Input adatok'!M259</f>
        <v>17cs</v>
      </c>
    </row>
    <row r="247" spans="1:4" ht="13.5" customHeight="1" thickBot="1" x14ac:dyDescent="0.25">
      <c r="A247" s="380">
        <v>17</v>
      </c>
      <c r="B247" s="24"/>
      <c r="C247" s="27" t="str">
        <f>'Input adatok'!M260</f>
        <v>Játékos Neve:</v>
      </c>
    </row>
    <row r="248" spans="1:4" ht="13.5" customHeight="1" thickBot="1" x14ac:dyDescent="0.25">
      <c r="A248" s="381"/>
      <c r="B248" s="25" t="s">
        <v>2</v>
      </c>
      <c r="C248" s="27" t="str">
        <f>'Input adatok'!M261</f>
        <v>17_1</v>
      </c>
      <c r="D248" s="40" t="b">
        <f>IF($F$7=17,I8,IF($L$7=17,K8,IF($F$22=17,I23,IF($L$22=17,K23,IF($F$37=17,I38,IF($L$37=17,K38,IF($F$52=17,I53,IF($L$52=17,K53,IF($F$67=17,I68,IF($L$67=17,K68,IF($F$82=17,I83,IF($L$82=17,K83,IF($F$97=17,I98,IF($L$97=17,K98,IF($F$112=17,I113,IF($L$112=17,K113,IF($F$127=17,I128,IF($L$127=17,K128,IF($F$142=17,I143,IF($L$142=17,K143))))))))))))))))))))</f>
        <v>0</v>
      </c>
    </row>
    <row r="249" spans="1:4" ht="13.5" customHeight="1" thickBot="1" x14ac:dyDescent="0.25">
      <c r="A249" s="381"/>
      <c r="B249" s="25" t="s">
        <v>3</v>
      </c>
      <c r="C249" s="27" t="str">
        <f>'Input adatok'!M262</f>
        <v>17_2</v>
      </c>
      <c r="D249" s="40" t="b">
        <f>IF($F$7=17,I9,IF($L$7=17,K9,IF($F$22=17,I24,IF($L$22=17,K24,IF($F$37=17,I39,IF($L$37=17,K39,IF($F$52=17,I54,IF($L$52=17,K54,IF($F$67=17,I69,IF($L$67=17,K69,IF($F$82=17,I84,IF($L$82=17,K84,IF($F$97=17,I99,IF($L$97=17,K99,IF($F$112=17,I114,IF($L$112=17,K114,IF($F$127=17,I129,IF($L$127=17,K129,IF($F$142=17,I144,IF($L$142=17,K144))))))))))))))))))))</f>
        <v>0</v>
      </c>
    </row>
    <row r="250" spans="1:4" ht="13.5" customHeight="1" thickBot="1" x14ac:dyDescent="0.25">
      <c r="A250" s="381"/>
      <c r="B250" s="25" t="s">
        <v>4</v>
      </c>
      <c r="C250" s="27" t="str">
        <f>'Input adatok'!M263</f>
        <v>17_3</v>
      </c>
      <c r="D250" s="40" t="b">
        <f>IF($F$7=17,I10,IF($L$7=17,K10,IF($F$22=17,I25,IF($L$22=17,K25,IF($F$37=17,I40,IF($L$37=17,K40,IF($F$52=17,I55,IF($L$52=17,K55,IF($F$67=17,I70,IF($L$67=17,K70,IF($F$82=17,I85,IF($L$82=17,K85,IF($F$97=17,I100,IF($L$97=17,K100,IF($F$112=17,I115,IF($L$112=17,K115,IF($F$127=17,I130,IF($L$127=17,K130,IF($F$142=17,I145,IF($L$142=17,K145))))))))))))))))))))</f>
        <v>0</v>
      </c>
    </row>
    <row r="251" spans="1:4" ht="13.5" customHeight="1" thickBot="1" x14ac:dyDescent="0.25">
      <c r="A251" s="381"/>
      <c r="B251" s="25" t="s">
        <v>5</v>
      </c>
      <c r="C251" s="27" t="str">
        <f>'Input adatok'!M264</f>
        <v>17_4</v>
      </c>
      <c r="D251" s="40" t="b">
        <f>IF($F$7=17,I11,IF($L$7=17,K11,IF($F$22=17,I26,IF($L$22=17,K26,IF($F$37=17,I41,IF($L$37=17,K41,IF($F$52=17,I56,IF($L$52=17,K56,IF($F$67=17,I71,IF($L$67=17,K71,IF($F$82=17,I86,IF($L$82=17,K86,IF($F$97=17,I101,IF($L$97=17,K101,IF($F$112=17,I116,IF($L$112=17,K116,IF($F$127=17,I131,IF($L$127=17,K131,IF($F$142=17,I146,IF($L$142=17,K146))))))))))))))))))))</f>
        <v>0</v>
      </c>
    </row>
    <row r="252" spans="1:4" ht="13.5" customHeight="1" thickBot="1" x14ac:dyDescent="0.25">
      <c r="A252" s="381"/>
      <c r="B252" s="25" t="s">
        <v>6</v>
      </c>
      <c r="C252" s="27" t="str">
        <f>'Input adatok'!M265</f>
        <v>17_5</v>
      </c>
      <c r="D252" s="40" t="b">
        <f t="shared" ref="D252:D257" si="37">IF($F$7=17,I12,IF($L$7=17,K12,IF($F$22=17,I27,IF($L$22=17,K27,IF($F$37=17,I42,IF($L$37=17,K42,IF($F$52=17,I57,IF($L$52=17,K57,IF($F$67=17,I72,IF($L$67=17,K72,IF($F$82=17,I87,IF($L$82=17,K87,IF($F$97=17,I102,IF($L$97=17,K102,IF($F$112=17,I117,IF($L$112=17,K117,IF($F$127=17,I132,IF($L$127=17,K132,IF($F$142=17,I147,IF($L$142=17,K147))))))))))))))))))))</f>
        <v>0</v>
      </c>
    </row>
    <row r="253" spans="1:4" ht="13.5" customHeight="1" thickBot="1" x14ac:dyDescent="0.25">
      <c r="A253" s="381"/>
      <c r="B253" s="25" t="s">
        <v>7</v>
      </c>
      <c r="C253" s="27" t="str">
        <f>'Input adatok'!M266</f>
        <v>17_6</v>
      </c>
      <c r="D253" s="40" t="b">
        <f t="shared" si="37"/>
        <v>0</v>
      </c>
    </row>
    <row r="254" spans="1:4" ht="13.5" customHeight="1" thickBot="1" x14ac:dyDescent="0.25">
      <c r="A254" s="381"/>
      <c r="B254" s="25" t="s">
        <v>79</v>
      </c>
      <c r="C254" s="27" t="str">
        <f>'Input adatok'!M267</f>
        <v>17_7</v>
      </c>
      <c r="D254" s="40" t="b">
        <f t="shared" si="37"/>
        <v>0</v>
      </c>
    </row>
    <row r="255" spans="1:4" ht="13.5" customHeight="1" thickBot="1" x14ac:dyDescent="0.25">
      <c r="A255" s="381"/>
      <c r="B255" s="25" t="s">
        <v>80</v>
      </c>
      <c r="C255" s="27" t="str">
        <f>'Input adatok'!M268</f>
        <v>17_8</v>
      </c>
      <c r="D255" s="40" t="b">
        <f t="shared" si="37"/>
        <v>0</v>
      </c>
    </row>
    <row r="256" spans="1:4" ht="13.5" customHeight="1" thickBot="1" x14ac:dyDescent="0.25">
      <c r="A256" s="381"/>
      <c r="B256" s="25" t="s">
        <v>81</v>
      </c>
      <c r="C256" s="27" t="str">
        <f>'Input adatok'!M269</f>
        <v>17_9</v>
      </c>
      <c r="D256" s="40" t="b">
        <f t="shared" si="37"/>
        <v>0</v>
      </c>
    </row>
    <row r="257" spans="1:4" ht="13.5" customHeight="1" thickBot="1" x14ac:dyDescent="0.25">
      <c r="A257" s="391"/>
      <c r="B257" s="25" t="s">
        <v>82</v>
      </c>
      <c r="C257" s="27" t="str">
        <f>'Input adatok'!M270</f>
        <v>17_10</v>
      </c>
      <c r="D257" s="40" t="b">
        <f t="shared" si="37"/>
        <v>0</v>
      </c>
    </row>
    <row r="258" spans="1:4" ht="16.5" thickBot="1" x14ac:dyDescent="0.3">
      <c r="C258" s="39"/>
      <c r="D258" s="43" t="b">
        <f>IF($F$7=17,I18,IF($L$7=17,K18,IF($F$22=17,I33,IF($L$22=17,K33,IF($F$37=17,I48,IF($L$37=17,K48,IF($F$52=17,I63,IF($L$52=17,K63,IF($F$67=17,I78,IF($L$67=17,K78,IF($F$82=17,I93,IF($L$82=17,K93,IF($F$97=17,I108,IF($L$97=17,K108,IF($F$112=17,I123,IF($L$112=17,K123,IF($F$127=17,I138,IF($L$127=17,K138,IF($F$142=17,I153,IF($L$142=17,K153))))))))))))))))))))</f>
        <v>0</v>
      </c>
    </row>
    <row r="259" spans="1:4" x14ac:dyDescent="0.2">
      <c r="C259" s="39"/>
    </row>
    <row r="260" spans="1:4" ht="13.5" thickBot="1" x14ac:dyDescent="0.25">
      <c r="C260" s="39"/>
    </row>
    <row r="261" spans="1:4" ht="16.5" thickBot="1" x14ac:dyDescent="0.3">
      <c r="A261" s="383" t="s">
        <v>0</v>
      </c>
      <c r="B261" s="409"/>
      <c r="C261" s="23" t="str">
        <f>'Input adatok'!M275</f>
        <v>18cs</v>
      </c>
    </row>
    <row r="262" spans="1:4" ht="13.5" customHeight="1" thickBot="1" x14ac:dyDescent="0.25">
      <c r="A262" s="380">
        <v>18</v>
      </c>
      <c r="B262" s="24"/>
      <c r="C262" s="27" t="str">
        <f>'Input adatok'!M276</f>
        <v>Játékos Neve:</v>
      </c>
    </row>
    <row r="263" spans="1:4" ht="13.5" customHeight="1" thickBot="1" x14ac:dyDescent="0.25">
      <c r="A263" s="381"/>
      <c r="B263" s="25" t="s">
        <v>2</v>
      </c>
      <c r="C263" s="27" t="str">
        <f>'Input adatok'!M277</f>
        <v>18_1</v>
      </c>
      <c r="D263" s="40" t="b">
        <f>IF($F$7=18,I8,IF($L$7=18,K8,IF($F$22=18,I23,IF($L$22=18,K23,IF($F$37=18,I38,IF($L$37=18,K38,IF($F$52=18,I53,IF($L$52=18,K53,IF($F$67=18,I68,IF($L$67=18,K68,IF($F$82=18,I83,IF($L$82=18,K83,IF($F$97=18,I98,IF($L$97=18,K98,IF($F$112=18,I113,IF($L$112=18,K113,IF($F$127=18,I128,IF($L$127=18,K128,IF($F$142=18,I143,IF($L$142=18,K143))))))))))))))))))))</f>
        <v>0</v>
      </c>
    </row>
    <row r="264" spans="1:4" ht="13.5" customHeight="1" thickBot="1" x14ac:dyDescent="0.25">
      <c r="A264" s="381"/>
      <c r="B264" s="25" t="s">
        <v>3</v>
      </c>
      <c r="C264" s="27" t="str">
        <f>'Input adatok'!M278</f>
        <v>18_2</v>
      </c>
      <c r="D264" s="40" t="b">
        <f>IF($F$7=18,I9,IF($L$7=18,K9,IF($F$22=18,I24,IF($L$22=18,K24,IF($F$37=18,I39,IF($L$37=18,K39,IF($F$52=18,I54,IF($L$52=18,K54,IF($F$67=18,I69,IF($L$67=18,K69,IF($F$82=18,I84,IF($L$82=18,K84,IF($F$97=18,I99,IF($L$97=18,K99,IF($F$112=18,I114,IF($L$112=18,K114,IF($F$127=18,I129,IF($L$127=18,K129,IF($F$142=18,I144,IF($L$142=18,K144))))))))))))))))))))</f>
        <v>0</v>
      </c>
    </row>
    <row r="265" spans="1:4" ht="13.5" customHeight="1" thickBot="1" x14ac:dyDescent="0.25">
      <c r="A265" s="381"/>
      <c r="B265" s="25" t="s">
        <v>4</v>
      </c>
      <c r="C265" s="27" t="str">
        <f>'Input adatok'!M279</f>
        <v>18_3</v>
      </c>
      <c r="D265" s="40" t="b">
        <f>IF($F$7=18,I10,IF($L$7=18,K10,IF($F$22=18,I25,IF($L$22=18,K25,IF($F$37=18,I40,IF($L$37=18,K40,IF($F$52=18,I55,IF($L$52=18,K55,IF($F$67=18,I70,IF($L$67=18,K70,IF($F$82=18,I85,IF($L$82=18,K85,IF($F$97=18,I100,IF($L$97=18,K100,IF($F$112=18,I115,IF($L$112=18,K115,IF($F$127=18,I130,IF($L$127=18,K130,IF($F$142=18,I145,IF($L$142=18,K145))))))))))))))))))))</f>
        <v>0</v>
      </c>
    </row>
    <row r="266" spans="1:4" ht="13.5" customHeight="1" thickBot="1" x14ac:dyDescent="0.25">
      <c r="A266" s="381"/>
      <c r="B266" s="25" t="s">
        <v>5</v>
      </c>
      <c r="C266" s="27" t="str">
        <f>'Input adatok'!M280</f>
        <v>18_4</v>
      </c>
      <c r="D266" s="40" t="b">
        <f>IF($F$7=18,I11,IF($L$7=18,K11,IF($F$22=18,I26,IF($L$22=18,K26,IF($F$37=18,I41,IF($L$37=18,K41,IF($F$52=18,I56,IF($L$52=18,K56,IF($F$67=18,I71,IF($L$67=18,K71,IF($F$82=18,I86,IF($L$82=18,K86,IF($F$97=18,I101,IF($L$97=18,K101,IF($F$112=18,I116,IF($L$112=18,K116,IF($F$127=18,I131,IF($L$127=18,K131,IF($F$142=18,I146,IF($L$142=18,K146))))))))))))))))))))</f>
        <v>0</v>
      </c>
    </row>
    <row r="267" spans="1:4" ht="13.5" customHeight="1" thickBot="1" x14ac:dyDescent="0.25">
      <c r="A267" s="381"/>
      <c r="B267" s="25" t="s">
        <v>6</v>
      </c>
      <c r="C267" s="27" t="str">
        <f>'Input adatok'!M281</f>
        <v>18_5</v>
      </c>
      <c r="D267" s="40" t="b">
        <f t="shared" ref="D267:D272" si="38">IF($F$7=18,I12,IF($L$7=18,K12,IF($F$22=18,I27,IF($L$22=18,K27,IF($F$37=18,I42,IF($L$37=18,K42,IF($F$52=18,I57,IF($L$52=18,K57,IF($F$67=18,I72,IF($L$67=18,K72,IF($F$82=18,I87,IF($L$82=18,K87,IF($F$97=18,I102,IF($L$97=18,K102,IF($F$112=18,I117,IF($L$112=18,K117,IF($F$127=18,I132,IF($L$127=18,K132,IF($F$142=18,I147,IF($L$142=18,K147))))))))))))))))))))</f>
        <v>0</v>
      </c>
    </row>
    <row r="268" spans="1:4" ht="13.5" customHeight="1" thickBot="1" x14ac:dyDescent="0.25">
      <c r="A268" s="381"/>
      <c r="B268" s="25" t="s">
        <v>7</v>
      </c>
      <c r="C268" s="27" t="str">
        <f>'Input adatok'!M282</f>
        <v>18_6</v>
      </c>
      <c r="D268" s="40" t="b">
        <f t="shared" si="38"/>
        <v>0</v>
      </c>
    </row>
    <row r="269" spans="1:4" ht="13.5" customHeight="1" thickBot="1" x14ac:dyDescent="0.25">
      <c r="A269" s="381"/>
      <c r="B269" s="25" t="s">
        <v>79</v>
      </c>
      <c r="C269" s="27" t="str">
        <f>'Input adatok'!M283</f>
        <v>18_7</v>
      </c>
      <c r="D269" s="40" t="b">
        <f t="shared" si="38"/>
        <v>0</v>
      </c>
    </row>
    <row r="270" spans="1:4" ht="13.5" customHeight="1" thickBot="1" x14ac:dyDescent="0.25">
      <c r="A270" s="381"/>
      <c r="B270" s="25" t="s">
        <v>80</v>
      </c>
      <c r="C270" s="27" t="str">
        <f>'Input adatok'!M284</f>
        <v>18_8</v>
      </c>
      <c r="D270" s="40" t="b">
        <f t="shared" si="38"/>
        <v>0</v>
      </c>
    </row>
    <row r="271" spans="1:4" ht="13.5" customHeight="1" thickBot="1" x14ac:dyDescent="0.25">
      <c r="A271" s="381"/>
      <c r="B271" s="25" t="s">
        <v>81</v>
      </c>
      <c r="C271" s="27" t="str">
        <f>'Input adatok'!M285</f>
        <v>18_9</v>
      </c>
      <c r="D271" s="40" t="b">
        <f t="shared" si="38"/>
        <v>0</v>
      </c>
    </row>
    <row r="272" spans="1:4" ht="13.5" customHeight="1" thickBot="1" x14ac:dyDescent="0.25">
      <c r="A272" s="391"/>
      <c r="B272" s="25" t="s">
        <v>82</v>
      </c>
      <c r="C272" s="27" t="str">
        <f>'Input adatok'!M286</f>
        <v>18_10</v>
      </c>
      <c r="D272" s="40" t="b">
        <f t="shared" si="38"/>
        <v>0</v>
      </c>
    </row>
    <row r="273" spans="1:4" ht="16.5" thickBot="1" x14ac:dyDescent="0.3">
      <c r="C273" s="39"/>
      <c r="D273" s="43" t="b">
        <f>IF($F$7=18,I18,IF($L$7=18,K18,IF($F$22=18,I33,IF($L$22=18,K33,IF($F$37=18,I48,IF($L$37=18,K48,IF($F$52=18,I63,IF($L$52=18,K63,IF($F$67=18,I78,IF($L$67=18,K78,IF($F$82=18,I93,IF($L$82=18,K93,IF($F$97=18,I108,IF($L$97=18,K108,IF($F$112=18,I123,IF($L$112=18,K123,IF($F$127=18,I138,IF($L$127=18,K138,IF($F$142=18,I153,IF($L$142=18,K153))))))))))))))))))))</f>
        <v>0</v>
      </c>
    </row>
    <row r="274" spans="1:4" x14ac:dyDescent="0.2">
      <c r="C274" s="39"/>
    </row>
    <row r="275" spans="1:4" ht="13.5" thickBot="1" x14ac:dyDescent="0.25">
      <c r="C275" s="39"/>
    </row>
    <row r="276" spans="1:4" ht="16.5" thickBot="1" x14ac:dyDescent="0.3">
      <c r="A276" s="383" t="s">
        <v>0</v>
      </c>
      <c r="B276" s="409"/>
      <c r="C276" s="23" t="str">
        <f>'Input adatok'!M291</f>
        <v>19cs</v>
      </c>
    </row>
    <row r="277" spans="1:4" ht="13.5" customHeight="1" thickBot="1" x14ac:dyDescent="0.25">
      <c r="A277" s="380">
        <v>19</v>
      </c>
      <c r="B277" s="24"/>
      <c r="C277" s="27" t="str">
        <f>'Input adatok'!M292</f>
        <v>Játékos Neve:</v>
      </c>
    </row>
    <row r="278" spans="1:4" ht="13.5" customHeight="1" thickBot="1" x14ac:dyDescent="0.25">
      <c r="A278" s="381"/>
      <c r="B278" s="25" t="s">
        <v>2</v>
      </c>
      <c r="C278" s="27" t="str">
        <f>'Input adatok'!M293</f>
        <v>19_1</v>
      </c>
      <c r="D278" s="40" t="b">
        <f>IF($F$7=19,$I$8,IF($L$7=19,$K$8,IF($F$22=19,$I$23,IF($L$22=19,$K$23,IF($F$37=19,$I$38,IF($L$37=19,$K$38,IF($F$52=19,$I$53,IF($L$52=19,$K$53,IF($F$67=19,$I$68,IF($L$67=19,K68,IF($F$82=19,I83,IF($L$82=19,K83,IF($F$97=19,I98,IF($L$97=19,K98,IF($F$112=19,I113,IF($L$112=19,K113,IF($F$127=19,I128,IF($L$127=19,K128,IF($F$142=19,I143,IF($L$142=19,K143))))))))))))))))))))</f>
        <v>0</v>
      </c>
    </row>
    <row r="279" spans="1:4" ht="13.5" customHeight="1" thickBot="1" x14ac:dyDescent="0.25">
      <c r="A279" s="381"/>
      <c r="B279" s="25" t="s">
        <v>3</v>
      </c>
      <c r="C279" s="27" t="str">
        <f>'Input adatok'!M294</f>
        <v>19_2</v>
      </c>
      <c r="D279" s="40" t="b">
        <f>IF($F$7=19,$I$8,IF($L$7=19,$K$8,IF($F$22=19,$I$23,IF($L$22=19,$K$23,IF($F$37=19,$I$38,IF($L$37=19,$K$38,IF($F$52=19,$I$53,IF($L$52=19,$K$53,IF($F$67=19,$I$68,IF($L$67=19,K69,IF($F$82=19,I84,IF($L$82=19,K84,IF($F$97=19,I99,IF($L$97=19,K99,IF($F$112=19,I114,IF($L$112=19,K114,IF($F$127=19,I129,IF($L$127=19,K129,IF($F$142=19,I144,IF($L$142=19,K144))))))))))))))))))))</f>
        <v>0</v>
      </c>
    </row>
    <row r="280" spans="1:4" ht="13.5" customHeight="1" thickBot="1" x14ac:dyDescent="0.25">
      <c r="A280" s="381"/>
      <c r="B280" s="25" t="s">
        <v>4</v>
      </c>
      <c r="C280" s="27" t="str">
        <f>'Input adatok'!M295</f>
        <v>19_3</v>
      </c>
      <c r="D280" s="40" t="b">
        <f>IF($F$7=19,$I$8,IF($L$7=19,$K$8,IF($F$22=19,$I$23,IF($L$22=19,$K$23,IF($F$37=19,$I$38,IF($L$37=19,$K$38,IF($F$52=19,$I$53,IF($L$52=19,$K$53,IF($F$67=19,$I$68,IF($L$67=19,K70,IF($F$82=19,I85,IF($L$82=19,K85,IF($F$97=19,I100,IF($L$97=19,K100,IF($F$112=19,I115,IF($L$112=19,K115,IF($F$127=19,I130,IF($L$127=19,K130,IF($F$142=19,I145,IF($L$142=19,K145))))))))))))))))))))</f>
        <v>0</v>
      </c>
    </row>
    <row r="281" spans="1:4" ht="13.5" customHeight="1" thickBot="1" x14ac:dyDescent="0.25">
      <c r="A281" s="381"/>
      <c r="B281" s="25" t="s">
        <v>5</v>
      </c>
      <c r="C281" s="27" t="str">
        <f>'Input adatok'!M296</f>
        <v>19_4</v>
      </c>
      <c r="D281" s="40" t="b">
        <f>IF($F$7=19,$I$8,IF($L$7=19,$K$8,IF($F$22=19,$I$23,IF($L$22=19,$K$23,IF($F$37=19,$I$38,IF($L$37=19,$K$38,IF($F$52=19,$I$53,IF($L$52=19,$K$53,IF($F$67=19,$I$68,IF($L$67=19,K71,IF($F$82=19,I86,IF($L$82=19,K86,IF($F$97=19,I101,IF($L$97=19,K101,IF($F$112=19,I116,IF($L$112=19,K116,IF($F$127=19,I131,IF($L$127=19,K131,IF($F$142=19,I146,IF($L$142=19,K146))))))))))))))))))))</f>
        <v>0</v>
      </c>
    </row>
    <row r="282" spans="1:4" ht="13.5" customHeight="1" thickBot="1" x14ac:dyDescent="0.25">
      <c r="A282" s="381"/>
      <c r="B282" s="25" t="s">
        <v>6</v>
      </c>
      <c r="C282" s="27" t="str">
        <f>'Input adatok'!M297</f>
        <v>19_5</v>
      </c>
      <c r="D282" s="40" t="b">
        <f t="shared" ref="D282:D287" si="39">IF($F$7=19,$I$8,IF($L$7=19,$K$8,IF($F$22=19,$I$23,IF($L$22=19,$K$23,IF($F$37=19,$I$38,IF($L$37=19,$K$38,IF($F$52=19,$I$53,IF($L$52=19,$K$53,IF($F$67=19,$I$68,IF($L$67=19,K72,IF($F$82=19,I87,IF($L$82=19,K87,IF($F$97=19,I102,IF($L$97=19,K102,IF($F$112=19,I117,IF($L$112=19,K117,IF($F$127=19,I132,IF($L$127=19,K132,IF($F$142=19,I147,IF($L$142=19,K147))))))))))))))))))))</f>
        <v>0</v>
      </c>
    </row>
    <row r="283" spans="1:4" ht="13.5" customHeight="1" thickBot="1" x14ac:dyDescent="0.25">
      <c r="A283" s="381"/>
      <c r="B283" s="25" t="s">
        <v>7</v>
      </c>
      <c r="C283" s="27" t="str">
        <f>'Input adatok'!M298</f>
        <v>19_6</v>
      </c>
      <c r="D283" s="40" t="b">
        <f t="shared" si="39"/>
        <v>0</v>
      </c>
    </row>
    <row r="284" spans="1:4" ht="13.5" customHeight="1" thickBot="1" x14ac:dyDescent="0.25">
      <c r="A284" s="381"/>
      <c r="B284" s="25" t="s">
        <v>79</v>
      </c>
      <c r="C284" s="27" t="str">
        <f>'Input adatok'!M299</f>
        <v>19_7</v>
      </c>
      <c r="D284" s="40" t="b">
        <f t="shared" si="39"/>
        <v>0</v>
      </c>
    </row>
    <row r="285" spans="1:4" ht="13.5" customHeight="1" thickBot="1" x14ac:dyDescent="0.25">
      <c r="A285" s="381"/>
      <c r="B285" s="25" t="s">
        <v>80</v>
      </c>
      <c r="C285" s="27" t="str">
        <f>'Input adatok'!M300</f>
        <v>19_8</v>
      </c>
      <c r="D285" s="40" t="b">
        <f t="shared" si="39"/>
        <v>0</v>
      </c>
    </row>
    <row r="286" spans="1:4" ht="13.5" customHeight="1" thickBot="1" x14ac:dyDescent="0.25">
      <c r="A286" s="381"/>
      <c r="B286" s="25" t="s">
        <v>81</v>
      </c>
      <c r="C286" s="27" t="str">
        <f>'Input adatok'!M301</f>
        <v>19_9</v>
      </c>
      <c r="D286" s="40" t="b">
        <f t="shared" si="39"/>
        <v>0</v>
      </c>
    </row>
    <row r="287" spans="1:4" ht="13.5" customHeight="1" thickBot="1" x14ac:dyDescent="0.25">
      <c r="A287" s="391"/>
      <c r="B287" s="25" t="s">
        <v>82</v>
      </c>
      <c r="C287" s="27" t="str">
        <f>'Input adatok'!M302</f>
        <v>19_10</v>
      </c>
      <c r="D287" s="40" t="b">
        <f t="shared" si="39"/>
        <v>0</v>
      </c>
    </row>
    <row r="288" spans="1:4" ht="16.5" thickBot="1" x14ac:dyDescent="0.3">
      <c r="C288" s="39"/>
      <c r="D288" s="43" t="b">
        <f>IF($F$7=19,$I$8,IF($L$7=19,$K$8,IF($F$22=19,$I$23,IF($L$22=19,$K$23,IF($F$37=19,$I$38,IF($L$37=19,$K$38,IF($F$52=19,$I$53,IF($L$52=19,$K$53,IF($F$67=19,$I$68,IF($L$67=19,K78,IF($F$82=19,I93,IF($L$82=19,K93,IF($F$97=19,I108,IF($L$97=19,K108,IF($F$112=19,I123,IF($L$112=19,K123,IF($F$127=19,I138,IF($L$127=19,K138,IF($F$142=19,I153,IF($L$142=19,K153))))))))))))))))))))</f>
        <v>0</v>
      </c>
    </row>
    <row r="289" spans="1:4" x14ac:dyDescent="0.2">
      <c r="C289" s="39"/>
    </row>
    <row r="290" spans="1:4" ht="13.5" thickBot="1" x14ac:dyDescent="0.25">
      <c r="C290" s="39"/>
    </row>
    <row r="291" spans="1:4" ht="16.5" thickBot="1" x14ac:dyDescent="0.3">
      <c r="A291" s="383" t="s">
        <v>0</v>
      </c>
      <c r="B291" s="409"/>
      <c r="C291" s="23" t="str">
        <f>'Input adatok'!M307</f>
        <v>20cs</v>
      </c>
    </row>
    <row r="292" spans="1:4" ht="13.5" customHeight="1" thickBot="1" x14ac:dyDescent="0.25">
      <c r="A292" s="380">
        <v>20</v>
      </c>
      <c r="B292" s="24"/>
      <c r="C292" s="27" t="str">
        <f>'Input adatok'!M308</f>
        <v>Játékos Neve:</v>
      </c>
    </row>
    <row r="293" spans="1:4" ht="13.5" customHeight="1" thickBot="1" x14ac:dyDescent="0.25">
      <c r="A293" s="381"/>
      <c r="B293" s="25" t="s">
        <v>2</v>
      </c>
      <c r="C293" s="27" t="str">
        <f>'Input adatok'!M309</f>
        <v>20_1</v>
      </c>
      <c r="D293" s="40" t="b">
        <f>IF($F$7=20,I8,IF($L$7=20,K8,IF($F$22=20,I23,IF($L$22=20,K23,IF($F$37=20,I38,IF($L$37=20,K38,IF($F$52=20,I53,IF($L$52=20,K53,IF($F$67=20,I68,IF($L$67=20,K68,IF($F$82=20,I83,IF($L$82=20,K83,IF($F$97=20,I98,IF($L$97=20,K98,IF($F$112=20,I113,IF($L$112=20,K113,IF($F$127=20,I128,IF($L$127=20,K128,IF($F$142=20,I143,IF($L$142=20,K143))))))))))))))))))))</f>
        <v>0</v>
      </c>
    </row>
    <row r="294" spans="1:4" ht="13.5" customHeight="1" thickBot="1" x14ac:dyDescent="0.25">
      <c r="A294" s="381"/>
      <c r="B294" s="25" t="s">
        <v>3</v>
      </c>
      <c r="C294" s="27" t="str">
        <f>'Input adatok'!M310</f>
        <v>20_2</v>
      </c>
      <c r="D294" s="40" t="b">
        <f>IF($F$7=20,I9,IF($L$7=20,K9,IF($F$22=20,I24,IF($L$22=20,K24,IF($F$37=20,I39,IF($L$37=20,K39,IF($F$52=20,I54,IF($L$52=20,K54,IF($F$67=20,I69,IF($L$67=20,K69,IF($F$82=20,I84,IF($L$82=20,K84,IF($F$97=20,I99,IF($L$97=20,K99,IF($F$112=20,I114,IF($L$112=20,K114,IF($F$127=20,I129,IF($L$127=20,K129,IF($F$142=20,I144,IF($L$142=20,K144))))))))))))))))))))</f>
        <v>0</v>
      </c>
    </row>
    <row r="295" spans="1:4" ht="13.5" customHeight="1" thickBot="1" x14ac:dyDescent="0.25">
      <c r="A295" s="381"/>
      <c r="B295" s="25" t="s">
        <v>4</v>
      </c>
      <c r="C295" s="27" t="str">
        <f>'Input adatok'!M311</f>
        <v>20_3</v>
      </c>
      <c r="D295" s="40" t="b">
        <f>IF($F$7=20,I10,IF($L$7=20,K10,IF($F$22=20,I25,IF($L$22=20,K25,IF($F$37=20,I40,IF($L$37=20,K40,IF($F$52=20,I55,IF($L$52=20,K55,IF($F$67=20,I70,IF($L$67=20,K70,IF($F$82=20,I85,IF($L$82=20,K85,IF($F$97=20,I100,IF($L$97=20,K100,IF($F$112=20,I115,IF($L$112=20,K115,IF($F$127=20,I130,IF($L$127=20,K130,IF($F$142=20,I145,IF($L$142=20,K145))))))))))))))))))))</f>
        <v>0</v>
      </c>
    </row>
    <row r="296" spans="1:4" ht="13.5" customHeight="1" thickBot="1" x14ac:dyDescent="0.25">
      <c r="A296" s="381"/>
      <c r="B296" s="25" t="s">
        <v>5</v>
      </c>
      <c r="C296" s="27" t="str">
        <f>'Input adatok'!M312</f>
        <v>20_4</v>
      </c>
      <c r="D296" s="40" t="b">
        <f>IF($F$7=20,I11,IF($L$7=20,K11,IF($F$22=20,I26,IF($L$22=20,K26,IF($F$37=20,I41,IF($L$37=20,K41,IF($F$52=20,I56,IF($L$52=20,K56,IF($F$67=20,I71,IF($L$67=20,K71,IF($F$82=20,I86,IF($L$82=20,K86,IF($F$97=20,I101,IF($L$97=20,K101,IF($F$112=20,I116,IF($L$112=20,K116,IF($F$127=20,I131,IF($L$127=20,K131,IF($F$142=20,I146,IF($L$142=20,K146))))))))))))))))))))</f>
        <v>0</v>
      </c>
    </row>
    <row r="297" spans="1:4" ht="13.5" customHeight="1" thickBot="1" x14ac:dyDescent="0.25">
      <c r="A297" s="381"/>
      <c r="B297" s="25" t="s">
        <v>6</v>
      </c>
      <c r="C297" s="27" t="str">
        <f>'Input adatok'!M313</f>
        <v>20_5</v>
      </c>
      <c r="D297" s="40" t="b">
        <f t="shared" ref="D297:D302" si="40">IF($F$7=20,I12,IF($L$7=20,K12,IF($F$22=20,I27,IF($L$22=20,K27,IF($F$37=20,I42,IF($L$37=20,K42,IF($F$52=20,I57,IF($L$52=20,K57,IF($F$67=20,I72,IF($L$67=20,K72,IF($F$82=20,I87,IF($L$82=20,K87,IF($F$97=20,I102,IF($L$97=20,K102,IF($F$112=20,I117,IF($L$112=20,K117,IF($F$127=20,I132,IF($L$127=20,K132,IF($F$142=20,I147,IF($L$142=20,K147))))))))))))))))))))</f>
        <v>0</v>
      </c>
    </row>
    <row r="298" spans="1:4" ht="13.5" customHeight="1" thickBot="1" x14ac:dyDescent="0.25">
      <c r="A298" s="381"/>
      <c r="B298" s="25" t="s">
        <v>7</v>
      </c>
      <c r="C298" s="27" t="str">
        <f>'Input adatok'!M314</f>
        <v>20_6</v>
      </c>
      <c r="D298" s="40" t="b">
        <f t="shared" si="40"/>
        <v>0</v>
      </c>
    </row>
    <row r="299" spans="1:4" ht="13.5" customHeight="1" thickBot="1" x14ac:dyDescent="0.25">
      <c r="A299" s="381"/>
      <c r="B299" s="25" t="s">
        <v>79</v>
      </c>
      <c r="C299" s="27" t="str">
        <f>'Input adatok'!M315</f>
        <v>20_7</v>
      </c>
      <c r="D299" s="40" t="b">
        <f t="shared" si="40"/>
        <v>0</v>
      </c>
    </row>
    <row r="300" spans="1:4" ht="13.5" customHeight="1" thickBot="1" x14ac:dyDescent="0.25">
      <c r="A300" s="381"/>
      <c r="B300" s="25" t="s">
        <v>80</v>
      </c>
      <c r="C300" s="27" t="str">
        <f>'Input adatok'!M316</f>
        <v>20_8</v>
      </c>
      <c r="D300" s="40" t="b">
        <f t="shared" si="40"/>
        <v>0</v>
      </c>
    </row>
    <row r="301" spans="1:4" ht="13.5" customHeight="1" thickBot="1" x14ac:dyDescent="0.25">
      <c r="A301" s="381"/>
      <c r="B301" s="25" t="s">
        <v>81</v>
      </c>
      <c r="C301" s="27" t="str">
        <f>'Input adatok'!M317</f>
        <v>20_9</v>
      </c>
      <c r="D301" s="40" t="b">
        <f t="shared" si="40"/>
        <v>0</v>
      </c>
    </row>
    <row r="302" spans="1:4" ht="13.5" customHeight="1" thickBot="1" x14ac:dyDescent="0.25">
      <c r="A302" s="391"/>
      <c r="B302" s="25" t="s">
        <v>82</v>
      </c>
      <c r="C302" s="27" t="str">
        <f>'Input adatok'!M318</f>
        <v>20_10</v>
      </c>
      <c r="D302" s="40" t="b">
        <f t="shared" si="40"/>
        <v>0</v>
      </c>
    </row>
    <row r="303" spans="1:4" ht="16.5" thickBot="1" x14ac:dyDescent="0.3">
      <c r="D303" s="43" t="b">
        <f>IF($F$7=20,I18,IF($L$7=20,K18,IF($F$22=20,I33,IF($L$22=20,K33,IF($F$37=20,I48,IF($L$37=20,K48,IF($F$52=20,I63,IF($L$52=20,K63,IF($F$67=20,I78,IF($L$67=20,K78,IF($F$82=20,I93,IF($L$82=20,K93,IF($F$97=20,I108,IF($L$97=20,K108,IF($F$112=20,I123,IF($L$112=20,K123,IF($F$127=20,I138,IF($L$127=20,K138,IF($F$142=20,I153,IF($L$142=20,K153))))))))))))))))))))</f>
        <v>0</v>
      </c>
    </row>
  </sheetData>
  <mergeCells count="101">
    <mergeCell ref="A291:B291"/>
    <mergeCell ref="A292:A302"/>
    <mergeCell ref="A246:B246"/>
    <mergeCell ref="A247:A257"/>
    <mergeCell ref="A261:B261"/>
    <mergeCell ref="A262:A272"/>
    <mergeCell ref="A276:B276"/>
    <mergeCell ref="A277:A287"/>
    <mergeCell ref="A201:B201"/>
    <mergeCell ref="A202:A212"/>
    <mergeCell ref="A216:B216"/>
    <mergeCell ref="A217:A227"/>
    <mergeCell ref="A231:B231"/>
    <mergeCell ref="A232:A242"/>
    <mergeCell ref="A156:B156"/>
    <mergeCell ref="A157:A167"/>
    <mergeCell ref="A171:B171"/>
    <mergeCell ref="A172:A182"/>
    <mergeCell ref="A186:B186"/>
    <mergeCell ref="A187:A197"/>
    <mergeCell ref="I140:K140"/>
    <mergeCell ref="A141:B141"/>
    <mergeCell ref="F141:G141"/>
    <mergeCell ref="I141:K142"/>
    <mergeCell ref="L141:M141"/>
    <mergeCell ref="A142:A152"/>
    <mergeCell ref="F142:F152"/>
    <mergeCell ref="L142:L152"/>
    <mergeCell ref="I125:K125"/>
    <mergeCell ref="A126:B126"/>
    <mergeCell ref="F126:G126"/>
    <mergeCell ref="I126:K127"/>
    <mergeCell ref="L126:M126"/>
    <mergeCell ref="A127:A137"/>
    <mergeCell ref="F127:F137"/>
    <mergeCell ref="L127:L137"/>
    <mergeCell ref="I110:K110"/>
    <mergeCell ref="A111:B111"/>
    <mergeCell ref="F111:G111"/>
    <mergeCell ref="I111:K112"/>
    <mergeCell ref="L111:M111"/>
    <mergeCell ref="A112:A122"/>
    <mergeCell ref="F112:F122"/>
    <mergeCell ref="L112:L122"/>
    <mergeCell ref="I95:K95"/>
    <mergeCell ref="A96:B96"/>
    <mergeCell ref="F96:G96"/>
    <mergeCell ref="I96:K97"/>
    <mergeCell ref="L96:M96"/>
    <mergeCell ref="A97:A107"/>
    <mergeCell ref="F97:F107"/>
    <mergeCell ref="L97:L107"/>
    <mergeCell ref="I80:K80"/>
    <mergeCell ref="A81:B81"/>
    <mergeCell ref="F81:G81"/>
    <mergeCell ref="I81:K82"/>
    <mergeCell ref="L81:M81"/>
    <mergeCell ref="A82:A92"/>
    <mergeCell ref="F82:F92"/>
    <mergeCell ref="L82:L92"/>
    <mergeCell ref="I65:K65"/>
    <mergeCell ref="A66:B66"/>
    <mergeCell ref="F66:G66"/>
    <mergeCell ref="I66:K67"/>
    <mergeCell ref="L66:M66"/>
    <mergeCell ref="A67:A77"/>
    <mergeCell ref="F67:F77"/>
    <mergeCell ref="L67:L77"/>
    <mergeCell ref="I50:K50"/>
    <mergeCell ref="A51:B51"/>
    <mergeCell ref="F51:G51"/>
    <mergeCell ref="I51:K52"/>
    <mergeCell ref="L51:M51"/>
    <mergeCell ref="A52:A62"/>
    <mergeCell ref="F52:F62"/>
    <mergeCell ref="L52:L62"/>
    <mergeCell ref="I35:K35"/>
    <mergeCell ref="A36:B36"/>
    <mergeCell ref="F36:G36"/>
    <mergeCell ref="I36:K37"/>
    <mergeCell ref="L36:M36"/>
    <mergeCell ref="A37:A47"/>
    <mergeCell ref="F37:F47"/>
    <mergeCell ref="L37:L47"/>
    <mergeCell ref="I20:K20"/>
    <mergeCell ref="A21:B21"/>
    <mergeCell ref="F21:G21"/>
    <mergeCell ref="I21:K22"/>
    <mergeCell ref="L21:M21"/>
    <mergeCell ref="A22:A32"/>
    <mergeCell ref="F22:F32"/>
    <mergeCell ref="L22:L32"/>
    <mergeCell ref="I1:K3"/>
    <mergeCell ref="I5:K5"/>
    <mergeCell ref="A6:B6"/>
    <mergeCell ref="F6:G6"/>
    <mergeCell ref="I6:K7"/>
    <mergeCell ref="L6:M6"/>
    <mergeCell ref="A7:A17"/>
    <mergeCell ref="F7:F17"/>
    <mergeCell ref="L7:L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303"/>
  <sheetViews>
    <sheetView topLeftCell="F37" workbookViewId="0">
      <selection activeCell="X47" sqref="X47"/>
    </sheetView>
  </sheetViews>
  <sheetFormatPr defaultRowHeight="12.75" x14ac:dyDescent="0.2"/>
  <cols>
    <col min="1" max="2" width="9.140625" hidden="1" customWidth="1"/>
    <col min="3" max="3" width="16.42578125" style="31" hidden="1" customWidth="1"/>
    <col min="4" max="5" width="9.140625" hidden="1" customWidth="1"/>
    <col min="7" max="7" width="9" customWidth="1"/>
    <col min="8" max="8" width="32.85546875" bestFit="1" customWidth="1"/>
    <col min="13" max="13" width="8.42578125" customWidth="1"/>
    <col min="14" max="14" width="32.42578125" bestFit="1" customWidth="1"/>
    <col min="15" max="15" width="2.42578125" customWidth="1"/>
  </cols>
  <sheetData>
    <row r="1" spans="1:14" ht="12.75" customHeight="1" x14ac:dyDescent="0.2">
      <c r="F1" s="280"/>
      <c r="G1" s="280"/>
      <c r="H1" s="280"/>
      <c r="I1" s="429" t="s">
        <v>28</v>
      </c>
      <c r="J1" s="430"/>
      <c r="K1" s="431"/>
      <c r="L1" s="280"/>
      <c r="M1" s="280"/>
      <c r="N1" s="280"/>
    </row>
    <row r="2" spans="1:14" ht="12.75" customHeight="1" x14ac:dyDescent="0.25">
      <c r="F2" s="280"/>
      <c r="G2" s="280"/>
      <c r="H2" s="280"/>
      <c r="I2" s="432"/>
      <c r="J2" s="433"/>
      <c r="K2" s="434"/>
      <c r="L2" s="280"/>
      <c r="M2" s="280"/>
      <c r="N2" s="281"/>
    </row>
    <row r="3" spans="1:14" ht="16.5" customHeight="1" thickBot="1" x14ac:dyDescent="0.3">
      <c r="F3" s="280"/>
      <c r="G3" s="280"/>
      <c r="H3" s="280"/>
      <c r="I3" s="435"/>
      <c r="J3" s="436"/>
      <c r="K3" s="437"/>
      <c r="L3" s="280"/>
      <c r="M3" s="280"/>
      <c r="N3" s="281">
        <v>41728</v>
      </c>
    </row>
    <row r="4" spans="1:14" ht="13.5" thickBot="1" x14ac:dyDescent="0.25">
      <c r="F4" s="280"/>
      <c r="G4" s="280"/>
      <c r="H4" s="280"/>
      <c r="I4" s="282"/>
      <c r="J4" s="282"/>
      <c r="K4" s="282"/>
      <c r="L4" s="280"/>
      <c r="M4" s="280"/>
      <c r="N4" s="280"/>
    </row>
    <row r="5" spans="1:14" ht="13.5" customHeight="1" thickTop="1" thickBot="1" x14ac:dyDescent="0.25">
      <c r="F5" s="280"/>
      <c r="G5" s="280"/>
      <c r="H5" s="280"/>
      <c r="I5" s="420" t="s">
        <v>8</v>
      </c>
      <c r="J5" s="420"/>
      <c r="K5" s="420"/>
      <c r="L5" s="280"/>
      <c r="M5" s="280"/>
      <c r="N5" s="280"/>
    </row>
    <row r="6" spans="1:14" ht="16.5" customHeight="1" thickTop="1" thickBot="1" x14ac:dyDescent="0.35">
      <c r="A6" s="383" t="str">
        <f>'Input adatok'!A3</f>
        <v>Csapat Neve:</v>
      </c>
      <c r="B6" s="384"/>
      <c r="C6" s="45" t="str">
        <f>'Input adatok'!$C$3</f>
        <v>Nyírbátor SE</v>
      </c>
      <c r="F6" s="421" t="s">
        <v>0</v>
      </c>
      <c r="G6" s="422"/>
      <c r="H6" s="283" t="str">
        <f t="shared" ref="H6:H7" si="0">IF($F$7=1,C6,IF($F$7=2,C21,IF($F$7=3,C36,IF($F$7=4,C51,IF($F$7=5,C66,IF($F$7=6,C81,IF($F$7=7,C96,IF($F$7=8,C111,IF($F$7=9,C126,IF($F$7=10,C141,IF($F$7=11,C156,IF($F$7=12,C171,IF($F$7=13,C186,IF($F$7=14,C201,IF($F$7=15,C216,IF($F$7=16,C231,IF($F$7=17,C246,IF($F$7=18,C261,IF($F$7=19,C276,IF($F$7=20,C291))))))))))))))))))))</f>
        <v>Fetivíz SE</v>
      </c>
      <c r="I6" s="419" t="str">
        <f>$I$1</f>
        <v>9. forduló</v>
      </c>
      <c r="J6" s="419"/>
      <c r="K6" s="419"/>
      <c r="L6" s="421" t="s">
        <v>0</v>
      </c>
      <c r="M6" s="422"/>
      <c r="N6" s="283" t="str">
        <f>IF($L$7=1,C6,IF($L$7=2,C21,IF($L$7=3,C36,IF($L$7=4,C51,IF($L$7=5,C66,IF($L$7=6,C81,IF($L$7=7,C96,IF($L$7=8,C111,IF($L$7=9,C126,IF($L$7=10,C141,IF($L$7=11,C156,IF($L$7=12,C171,IF($L$7=13,C186,IF($L$7=14,C201,IF($L$7=15,C216,IF($L$7=16,C231,IF($L$7=17,C246,IF($L$7=18,C261,IF($L$7=19,C276,IF($L$7=20,C291))))))))))))))))))))</f>
        <v>Nagyhalászi SE</v>
      </c>
    </row>
    <row r="7" spans="1:14" ht="13.5" customHeight="1" thickBot="1" x14ac:dyDescent="0.25">
      <c r="A7" s="380">
        <v>1</v>
      </c>
      <c r="B7" s="24"/>
      <c r="C7" s="26" t="str">
        <f>'Input adatok'!M4</f>
        <v>Játékos Neve:</v>
      </c>
      <c r="F7" s="423">
        <v>5</v>
      </c>
      <c r="G7" s="284"/>
      <c r="H7" s="285" t="str">
        <f t="shared" si="0"/>
        <v>Játékos Neve:</v>
      </c>
      <c r="I7" s="419"/>
      <c r="J7" s="419"/>
      <c r="K7" s="419"/>
      <c r="L7" s="426">
        <v>10</v>
      </c>
      <c r="M7" s="284"/>
      <c r="N7" s="285" t="str">
        <f>IF($L$7=1,C7,IF($L$7=2,C22,IF($L$7=3,C37,IF($L$7=4,C52,IF($L$7=5,C67,IF($L$7=6,C82,IF($L$7=7,C97,IF($L$7=8,C112,IF($L$7=9,C127,IF($L$7=10,C142,IF($L$7=11,C157,IF($L$7=12,C172,IF($L$7=13,C187,IF($L$7=14,C202,IF($L$7=15,C217,IF($L$7=16,C232,IF($L$7=17,C247,IF($L$7=18,C262,IF($L$7=19,C277,IF($L$7=20,C292))))))))))))))))))))</f>
        <v>Játékos Neve:</v>
      </c>
    </row>
    <row r="8" spans="1:14" ht="12.75" customHeight="1" thickBot="1" x14ac:dyDescent="0.25">
      <c r="A8" s="381"/>
      <c r="B8" s="25" t="s">
        <v>2</v>
      </c>
      <c r="C8" s="40" t="str">
        <f>IF($F$7=1,H8,IF($L$7=1,N8,IF($F$22=1,H23,IF($L$22=1,N23,IF($F$37=1,H38,IF($L$37=1,N38,IF($F$52=1,H53,IF($L$52=1,N53,IF($F$67=1,H68,IF($L$67,N68,IF($F$82=1,H83,IF($L$82,N83,IF($F$97,H98,IF($L$97=1,N98,IF($F$112=1,H113,IF($L$112=1,N113,IF($F$127=1,H128,IF($L$127=1,N128,IF($F$142=1,H143,IF($L$142=1,N143))))))))))))))))))))</f>
        <v>Baracsi Sándor</v>
      </c>
      <c r="D8" s="40">
        <f>IF($F$7=1,I8,IF($L$7=1,K8,IF($F$22=1,I23,IF($L$22=1,K23,IF($F$37=1,I38,IF($L$37=1,K38,IF($F$52=1,I53,IF($L$52=1,K53,IF($F$67=1,I68,IF($L$67,K68,IF($F$82=1,I83,IF($L$82,K83,IF($F$97,I98,IF($L$97=1,K98,IF($F$112=1,I113,IF($L$112=1,K113,IF($F$127=1,I128,IF($L$127=1,K128,IF($F$142=1,I143,IF($L$142=1,K143))))))))))))))))))))</f>
        <v>0.5</v>
      </c>
      <c r="F8" s="424"/>
      <c r="G8" s="286" t="s">
        <v>2</v>
      </c>
      <c r="H8" s="287" t="s">
        <v>570</v>
      </c>
      <c r="I8" s="288">
        <v>0</v>
      </c>
      <c r="J8" s="288"/>
      <c r="K8" s="288">
        <v>1</v>
      </c>
      <c r="L8" s="427"/>
      <c r="M8" s="286" t="s">
        <v>2</v>
      </c>
      <c r="N8" s="289" t="s">
        <v>484</v>
      </c>
    </row>
    <row r="9" spans="1:14" ht="12.75" customHeight="1" thickBot="1" x14ac:dyDescent="0.25">
      <c r="A9" s="381"/>
      <c r="B9" s="25" t="s">
        <v>3</v>
      </c>
      <c r="C9" s="40" t="str">
        <f t="shared" ref="C9:C17" si="1">IF($F$7=1,H9,IF($L$7=1,N9,IF($F$22=1,H24,IF($L$22=1,N24,IF($F$37=1,H39,IF($L$37=1,N39,IF($F$52=1,H54,IF($L$52=1,N54,IF($F$67=1,H69,IF($L$67,N69,IF($F$82=1,H84,IF($L$82,N84,IF($F$97,H99,IF($L$97=1,N99,IF($F$112=1,H114,IF($L$112=1,N114,IF($F$127=1,H129,IF($L$127=1,N129,IF($F$142=1,H144,IF($L$142=1,N144))))))))))))))))))))</f>
        <v>Kádár János</v>
      </c>
      <c r="D9" s="40">
        <f t="shared" ref="D9:D17" si="2">IF($F$7=1,I9,IF($L$7=1,K9,IF($F$22=1,I24,IF($L$22=1,K24,IF($F$37=1,I39,IF($L$37=1,K39,IF($F$52=1,I54,IF($L$52=1,K54,IF($F$67=1,I69,IF($L$67,K69,IF($F$82=1,I84,IF($L$82,K84,IF($F$97,I99,IF($L$97=1,K99,IF($F$112=1,I114,IF($L$112=1,K114,IF($F$127=1,I129,IF($L$127=1,K129,IF($F$142=1,I144,IF($L$142=1,K144))))))))))))))))))))</f>
        <v>0.5</v>
      </c>
      <c r="F9" s="424"/>
      <c r="G9" s="286" t="s">
        <v>3</v>
      </c>
      <c r="H9" s="287" t="s">
        <v>815</v>
      </c>
      <c r="I9" s="288">
        <v>1</v>
      </c>
      <c r="J9" s="288"/>
      <c r="K9" s="288">
        <v>0</v>
      </c>
      <c r="L9" s="427"/>
      <c r="M9" s="286" t="s">
        <v>3</v>
      </c>
      <c r="N9" s="290" t="s">
        <v>485</v>
      </c>
    </row>
    <row r="10" spans="1:14" ht="12.75" customHeight="1" thickBot="1" x14ac:dyDescent="0.25">
      <c r="A10" s="381"/>
      <c r="B10" s="25" t="s">
        <v>4</v>
      </c>
      <c r="C10" s="40" t="str">
        <f t="shared" si="1"/>
        <v>Tóth János</v>
      </c>
      <c r="D10" s="40">
        <f t="shared" si="2"/>
        <v>0.5</v>
      </c>
      <c r="F10" s="424"/>
      <c r="G10" s="286" t="s">
        <v>4</v>
      </c>
      <c r="H10" s="287" t="s">
        <v>816</v>
      </c>
      <c r="I10" s="288">
        <v>0.5</v>
      </c>
      <c r="J10" s="288"/>
      <c r="K10" s="288">
        <v>0.5</v>
      </c>
      <c r="L10" s="427"/>
      <c r="M10" s="286" t="s">
        <v>4</v>
      </c>
      <c r="N10" s="290" t="s">
        <v>600</v>
      </c>
    </row>
    <row r="11" spans="1:14" ht="12.75" customHeight="1" thickBot="1" x14ac:dyDescent="0.25">
      <c r="A11" s="381"/>
      <c r="B11" s="25" t="s">
        <v>5</v>
      </c>
      <c r="C11" s="40" t="str">
        <f t="shared" si="1"/>
        <v>Mészáros Pál</v>
      </c>
      <c r="D11" s="40">
        <f t="shared" si="2"/>
        <v>0</v>
      </c>
      <c r="F11" s="424"/>
      <c r="G11" s="286" t="s">
        <v>5</v>
      </c>
      <c r="H11" s="287" t="s">
        <v>694</v>
      </c>
      <c r="I11" s="288">
        <v>1</v>
      </c>
      <c r="J11" s="288"/>
      <c r="K11" s="288">
        <v>0</v>
      </c>
      <c r="L11" s="427"/>
      <c r="M11" s="286" t="s">
        <v>5</v>
      </c>
      <c r="N11" s="290" t="s">
        <v>820</v>
      </c>
    </row>
    <row r="12" spans="1:14" ht="12.75" customHeight="1" thickBot="1" x14ac:dyDescent="0.25">
      <c r="A12" s="381"/>
      <c r="B12" s="25" t="s">
        <v>6</v>
      </c>
      <c r="C12" s="40" t="str">
        <f t="shared" si="1"/>
        <v>Józsa László</v>
      </c>
      <c r="D12" s="40">
        <f t="shared" si="2"/>
        <v>0</v>
      </c>
      <c r="F12" s="424"/>
      <c r="G12" s="286" t="s">
        <v>6</v>
      </c>
      <c r="H12" s="287" t="s">
        <v>697</v>
      </c>
      <c r="I12" s="288">
        <v>1</v>
      </c>
      <c r="J12" s="288"/>
      <c r="K12" s="288">
        <v>0</v>
      </c>
      <c r="L12" s="427"/>
      <c r="M12" s="286" t="s">
        <v>6</v>
      </c>
      <c r="N12" s="290" t="s">
        <v>486</v>
      </c>
    </row>
    <row r="13" spans="1:14" ht="13.5" customHeight="1" thickBot="1" x14ac:dyDescent="0.25">
      <c r="A13" s="381"/>
      <c r="B13" s="25" t="s">
        <v>7</v>
      </c>
      <c r="C13" s="40" t="str">
        <f t="shared" si="1"/>
        <v>Kónya István</v>
      </c>
      <c r="D13" s="40">
        <f t="shared" si="2"/>
        <v>0.5</v>
      </c>
      <c r="F13" s="424"/>
      <c r="G13" s="286" t="s">
        <v>7</v>
      </c>
      <c r="H13" s="287" t="s">
        <v>698</v>
      </c>
      <c r="I13" s="288">
        <v>1</v>
      </c>
      <c r="J13" s="288"/>
      <c r="K13" s="288">
        <v>0</v>
      </c>
      <c r="L13" s="427"/>
      <c r="M13" s="286" t="s">
        <v>7</v>
      </c>
      <c r="N13" s="290" t="s">
        <v>366</v>
      </c>
    </row>
    <row r="14" spans="1:14" ht="17.25" customHeight="1" thickBot="1" x14ac:dyDescent="0.25">
      <c r="A14" s="381"/>
      <c r="B14" s="25" t="s">
        <v>79</v>
      </c>
      <c r="C14" s="40" t="str">
        <f t="shared" si="1"/>
        <v> Hetei Ferenc</v>
      </c>
      <c r="D14" s="40">
        <f t="shared" si="2"/>
        <v>0</v>
      </c>
      <c r="F14" s="424"/>
      <c r="G14" s="286" t="s">
        <v>79</v>
      </c>
      <c r="H14" s="287" t="s">
        <v>817</v>
      </c>
      <c r="I14" s="288">
        <v>1</v>
      </c>
      <c r="J14" s="288"/>
      <c r="K14" s="288">
        <v>0</v>
      </c>
      <c r="L14" s="427"/>
      <c r="M14" s="286" t="s">
        <v>79</v>
      </c>
      <c r="N14" s="290" t="s">
        <v>821</v>
      </c>
    </row>
    <row r="15" spans="1:14" ht="13.5" customHeight="1" thickBot="1" x14ac:dyDescent="0.25">
      <c r="A15" s="381"/>
      <c r="B15" s="25" t="s">
        <v>80</v>
      </c>
      <c r="C15" s="40" t="str">
        <f t="shared" si="1"/>
        <v xml:space="preserve">Molnár Imre </v>
      </c>
      <c r="D15" s="40">
        <f t="shared" si="2"/>
        <v>1</v>
      </c>
      <c r="F15" s="424"/>
      <c r="G15" s="286" t="s">
        <v>80</v>
      </c>
      <c r="H15" s="287" t="s">
        <v>818</v>
      </c>
      <c r="I15" s="288">
        <v>1</v>
      </c>
      <c r="J15" s="288"/>
      <c r="K15" s="288">
        <v>0</v>
      </c>
      <c r="L15" s="427"/>
      <c r="M15" s="286" t="s">
        <v>80</v>
      </c>
      <c r="N15" s="290" t="s">
        <v>368</v>
      </c>
    </row>
    <row r="16" spans="1:14" ht="13.5" customHeight="1" thickBot="1" x14ac:dyDescent="0.25">
      <c r="A16" s="381"/>
      <c r="B16" s="25" t="s">
        <v>81</v>
      </c>
      <c r="C16" s="40" t="str">
        <f t="shared" si="1"/>
        <v> Kádár Kristóf</v>
      </c>
      <c r="D16" s="40">
        <f t="shared" si="2"/>
        <v>1</v>
      </c>
      <c r="F16" s="424"/>
      <c r="G16" s="286" t="s">
        <v>81</v>
      </c>
      <c r="H16" s="287" t="s">
        <v>819</v>
      </c>
      <c r="I16" s="288">
        <v>0</v>
      </c>
      <c r="J16" s="288"/>
      <c r="K16" s="288">
        <v>1</v>
      </c>
      <c r="L16" s="427"/>
      <c r="M16" s="286" t="s">
        <v>81</v>
      </c>
      <c r="N16" s="290" t="s">
        <v>370</v>
      </c>
    </row>
    <row r="17" spans="1:14" ht="17.25" customHeight="1" thickBot="1" x14ac:dyDescent="0.25">
      <c r="A17" s="382"/>
      <c r="B17" s="25" t="s">
        <v>82</v>
      </c>
      <c r="C17" s="40" t="str">
        <f t="shared" si="1"/>
        <v> Kádár Vivienn</v>
      </c>
      <c r="D17" s="40">
        <f t="shared" si="2"/>
        <v>0</v>
      </c>
      <c r="F17" s="425"/>
      <c r="G17" s="291" t="s">
        <v>82</v>
      </c>
      <c r="H17" s="292" t="s">
        <v>259</v>
      </c>
      <c r="I17" s="293">
        <v>1</v>
      </c>
      <c r="J17" s="293"/>
      <c r="K17" s="293">
        <v>0</v>
      </c>
      <c r="L17" s="428"/>
      <c r="M17" s="291" t="s">
        <v>82</v>
      </c>
      <c r="N17" s="294" t="s">
        <v>822</v>
      </c>
    </row>
    <row r="18" spans="1:14" ht="13.5" customHeight="1" thickTop="1" thickBot="1" x14ac:dyDescent="0.3">
      <c r="C18" s="32"/>
      <c r="D18" s="43">
        <f>IF($F$7=1,I18,IF($L$7=1,K18,IF($F$22=1,I33,IF($L$22=1,K33,IF($F$37=1,I48,IF($L$37=1,K48,IF($F$52=1,I63,IF($L$52=1,K63,IF($F$67=1,I78,IF($L$67,K78,IF($F$82=1,I93,IF($L$82,K93,IF($F$97,I108,IF($L$97=1,K108,IF($F$112=1,I123,IF($L$112=1,K123,IF($F$127=1,I138,IF($L$127=1,K138,IF($F$142=1,I153,IF($L$142=1,K153))))))))))))))))))))</f>
        <v>4</v>
      </c>
      <c r="F18" s="295"/>
      <c r="G18" s="296"/>
      <c r="H18" s="297"/>
      <c r="I18" s="298">
        <f>SUM(I8:I17)</f>
        <v>7.5</v>
      </c>
      <c r="J18" s="299"/>
      <c r="K18" s="298">
        <f>SUM(K8:K17)</f>
        <v>2.5</v>
      </c>
      <c r="L18" s="295"/>
      <c r="M18" s="296"/>
      <c r="N18" s="297"/>
    </row>
    <row r="19" spans="1:14" ht="12.75" customHeight="1" thickBot="1" x14ac:dyDescent="0.25">
      <c r="C19" s="32"/>
      <c r="H19" s="37"/>
      <c r="I19" s="300"/>
      <c r="J19" s="300"/>
      <c r="K19" s="301"/>
      <c r="N19" s="37"/>
    </row>
    <row r="20" spans="1:14" ht="16.5" thickTop="1" thickBot="1" x14ac:dyDescent="0.25">
      <c r="C20" s="32"/>
      <c r="F20" s="280"/>
      <c r="G20" s="280"/>
      <c r="H20" s="280"/>
      <c r="I20" s="420" t="s">
        <v>8</v>
      </c>
      <c r="J20" s="420"/>
      <c r="K20" s="420"/>
      <c r="L20" s="280"/>
      <c r="M20" s="280"/>
      <c r="N20" s="280"/>
    </row>
    <row r="21" spans="1:14" ht="20.25" thickTop="1" thickBot="1" x14ac:dyDescent="0.35">
      <c r="A21" s="383" t="s">
        <v>0</v>
      </c>
      <c r="B21" s="409"/>
      <c r="C21" s="26" t="str">
        <f>'Input adatok'!C19</f>
        <v>Refi SC</v>
      </c>
      <c r="F21" s="421" t="s">
        <v>0</v>
      </c>
      <c r="G21" s="422"/>
      <c r="H21" s="283" t="str">
        <f>IF($F$22=1,C6,IF($F$22=2,C21,IF($F$22=3,C36,IF($F$22=4,C51,IF($F$22=5,C66,IF($F$22=6,C81,IF($F$22=7,C96,IF($F$22=8,C111,IF($F$22=9,C126,IF($F$22=10,C141,IF($F$22=11,C156,IF($F$22=12,C171,IF($F$22=13,C186,IF($F$22=14,C201,IF($F$22=15,C216,IF($F$22=16,C231,IF($F$22=17,C246,IF($F$22=18,C261,IF($F$22=19,C276,IF($F$22=20,C291))))))))))))))))))))</f>
        <v>Piremon SE</v>
      </c>
      <c r="I21" s="419" t="str">
        <f>$I$1</f>
        <v>9. forduló</v>
      </c>
      <c r="J21" s="419"/>
      <c r="K21" s="419"/>
      <c r="L21" s="421" t="s">
        <v>0</v>
      </c>
      <c r="M21" s="422"/>
      <c r="N21" s="283" t="str">
        <f>IF($L$22=1,C6,IF($L$22=2,C21,IF($L$22=3,C36,IF($L$22=4,C51,IF($L$22=5,C66,IF($L$22=6,C81,IF($L$22=7,C96,IF($L$22=8,C111,IF($L$22=9,C126,IF($L$22=10,C141,IF($L$22=11,C156,IF($L$22=12,C171,IF($L$22=13,C186,IF($L$22=14,C201,IF($L$22=15,C216,IF($L$22=16,C231,IF($L$22=17,C246,IF($L$22=18,C261,IF($L$22=19,C276,IF($L$22=20,C291))))))))))))))))))))</f>
        <v>Dávid SC</v>
      </c>
    </row>
    <row r="22" spans="1:14" ht="12.75" customHeight="1" thickBot="1" x14ac:dyDescent="0.25">
      <c r="A22" s="380">
        <v>2</v>
      </c>
      <c r="B22" s="24"/>
      <c r="C22" s="26" t="str">
        <f>'Input adatok'!M20</f>
        <v>Játékos Neve:</v>
      </c>
      <c r="F22" s="423">
        <v>6</v>
      </c>
      <c r="G22" s="284"/>
      <c r="H22" s="285" t="str">
        <f>IF($F$22=1,C7,IF($F$22=2,C22,IF($F$22=3,C37,IF($F$22=4,C52,IF($F$22=5,C67,IF($F$22=6,C82,IF($F$22=7,C97,IF($F$22=8,C112,IF($F$22=9,C127,IF($F$22=10,C142,IF($F$22=11,C157,IF($F$22=12,C172,IF($F$22=13,C187,IF($F$22=14,C202,IF($F$22=15,C217,IF($F$22=16,C232,IF($F$22=17,C247,IF($F$22=18,C262,IF($F$22=19,C277,IF($F$22=20,C292))))))))))))))))))))</f>
        <v>Játékos Neve:</v>
      </c>
      <c r="I22" s="419"/>
      <c r="J22" s="419"/>
      <c r="K22" s="419"/>
      <c r="L22" s="426">
        <v>4</v>
      </c>
      <c r="M22" s="284"/>
      <c r="N22" s="285" t="str">
        <f>IF($L$22=1,C7,IF($L$22=2,C22,IF($L$22=3,C37,IF($L$22=4,C52,IF($L$22=5,C67,IF($L$22=6,C82,IF($L$22=7,C97,IF($L$22=8,C112,IF($L$22=9,C127,IF($L$22=10,C142,IF($L$22=11,C157,IF($L$22=12,C172,IF($L$22=13,C187,IF($L$22=14,C202,IF($L$22=15,C217,IF($L$22=16,C232,IF($L$22=17,C247,IF($L$22=18,C262,IF($L$22=19,C277,IF($L$22=20,C292))))))))))))))))))))</f>
        <v>Játékos Neve:</v>
      </c>
    </row>
    <row r="23" spans="1:14" ht="12.75" customHeight="1" thickBot="1" x14ac:dyDescent="0.25">
      <c r="A23" s="381"/>
      <c r="B23" s="25" t="s">
        <v>2</v>
      </c>
      <c r="C23" s="40" t="str">
        <f>IF($F$7=2,H8,IF($L$7=2,N8,IF($F$22=2,H23,IF($L$22=2,N23,IF($F$37=2,H38,IF($L$37=2,N38,IF($F$52=2,H53,IF($L$52=2,N53,IF($F$67=2,H68,IF($L$67=2,N68,IF($F$82=2,H83,IF($L$82=2,N83,IF($F$97=2,H98,IF($L$97=2,N98,IF($F$112=2,H113,IF($L$112=2,N113,IF($F$127=2,H128,IF($L$127=2,N128,IF($F$142=2,H143,IF($L$142=2,N143))))))))))))))))))))</f>
        <v>Lengyel László</v>
      </c>
      <c r="D23" s="40">
        <f>IF($F$7=2,I8,IF($L$7=2,K8,IF($F$22=2,I23,IF($L$22=2,K23,IF($F$37=2,I38,IF($L$37=2,K38,IF($F$52=2,I53,IF($L$52=2,K53,IF($F$67=2,I68,IF($L$67=2,K68,IF($F$82=2,I83,IF($L$82=2,K83,IF($F$97=2,I98,IF($L$97=2,K98,IF($F$112=2,I113,IF($L$112=2,K113,IF($F$127=2,I128,IF($L$127=2,K128,IF($F$142=2,I143,IF($L$142=2,K143))))))))))))))))))))</f>
        <v>1</v>
      </c>
      <c r="F23" s="424"/>
      <c r="G23" s="286" t="s">
        <v>2</v>
      </c>
      <c r="H23" s="287" t="s">
        <v>802</v>
      </c>
      <c r="I23" s="288">
        <v>1</v>
      </c>
      <c r="J23" s="288"/>
      <c r="K23" s="288">
        <v>0</v>
      </c>
      <c r="L23" s="427"/>
      <c r="M23" s="286" t="s">
        <v>2</v>
      </c>
      <c r="N23" s="289" t="s">
        <v>811</v>
      </c>
    </row>
    <row r="24" spans="1:14" ht="13.5" customHeight="1" thickBot="1" x14ac:dyDescent="0.25">
      <c r="A24" s="381"/>
      <c r="B24" s="25" t="s">
        <v>3</v>
      </c>
      <c r="C24" s="40" t="str">
        <f t="shared" ref="C24:C32" si="3">IF($F$7=2,H9,IF($L$7=2,N9,IF($F$22=2,H24,IF($L$22=2,N24,IF($F$37=2,H39,IF($L$37=2,N39,IF($F$52=2,H54,IF($L$52=2,N54,IF($F$67=2,H69,IF($L$67=2,N69,IF($F$82=2,H84,IF($L$82=2,N84,IF($F$97=2,H99,IF($L$97=2,N99,IF($F$112=2,H114,IF($L$112=2,N114,IF($F$127=2,H129,IF($L$127=2,N129,IF($F$142=2,H144,IF($L$142=2,N144))))))))))))))))))))</f>
        <v>Molnár János</v>
      </c>
      <c r="D24" s="40">
        <f t="shared" ref="D24:D33" si="4">IF($F$7=2,I9,IF($L$7=2,K9,IF($F$22=2,I24,IF($L$22=2,K24,IF($F$37=2,I39,IF($L$37=2,K39,IF($F$52=2,I54,IF($L$52=2,K54,IF($F$67=2,I69,IF($L$67=2,K69,IF($F$82=2,I84,IF($L$82=2,K84,IF($F$97=2,I99,IF($L$97=2,K99,IF($F$112=2,I114,IF($L$112=2,K114,IF($F$127=2,I129,IF($L$127=2,K129,IF($F$142=2,I144,IF($L$142=2,K144))))))))))))))))))))</f>
        <v>0.5</v>
      </c>
      <c r="F24" s="424"/>
      <c r="G24" s="286" t="s">
        <v>3</v>
      </c>
      <c r="H24" s="287" t="s">
        <v>803</v>
      </c>
      <c r="I24" s="288">
        <v>1</v>
      </c>
      <c r="J24" s="288"/>
      <c r="K24" s="288">
        <v>0</v>
      </c>
      <c r="L24" s="427"/>
      <c r="M24" s="286" t="s">
        <v>3</v>
      </c>
      <c r="N24" s="290" t="s">
        <v>812</v>
      </c>
    </row>
    <row r="25" spans="1:14" ht="16.5" customHeight="1" thickBot="1" x14ac:dyDescent="0.25">
      <c r="A25" s="381"/>
      <c r="B25" s="25" t="s">
        <v>4</v>
      </c>
      <c r="C25" s="40" t="str">
        <f t="shared" si="3"/>
        <v>Boros László</v>
      </c>
      <c r="D25" s="40">
        <f t="shared" si="4"/>
        <v>0.5</v>
      </c>
      <c r="F25" s="424"/>
      <c r="G25" s="286" t="s">
        <v>4</v>
      </c>
      <c r="H25" s="287" t="s">
        <v>804</v>
      </c>
      <c r="I25" s="288">
        <v>1</v>
      </c>
      <c r="J25" s="288"/>
      <c r="K25" s="288">
        <v>0</v>
      </c>
      <c r="L25" s="427"/>
      <c r="M25" s="286" t="s">
        <v>4</v>
      </c>
      <c r="N25" s="290" t="s">
        <v>813</v>
      </c>
    </row>
    <row r="26" spans="1:14" ht="13.5" customHeight="1" thickBot="1" x14ac:dyDescent="0.25">
      <c r="A26" s="381"/>
      <c r="B26" s="25" t="s">
        <v>5</v>
      </c>
      <c r="C26" s="40" t="str">
        <f t="shared" si="3"/>
        <v>Révész István</v>
      </c>
      <c r="D26" s="40">
        <f t="shared" si="4"/>
        <v>1</v>
      </c>
      <c r="F26" s="424"/>
      <c r="G26" s="286" t="s">
        <v>5</v>
      </c>
      <c r="H26" s="287" t="s">
        <v>805</v>
      </c>
      <c r="I26" s="288">
        <v>1</v>
      </c>
      <c r="J26" s="288"/>
      <c r="K26" s="288">
        <v>0</v>
      </c>
      <c r="L26" s="427"/>
      <c r="M26" s="286" t="s">
        <v>5</v>
      </c>
      <c r="N26" s="290" t="s">
        <v>558</v>
      </c>
    </row>
    <row r="27" spans="1:14" ht="13.5" customHeight="1" thickBot="1" x14ac:dyDescent="0.25">
      <c r="A27" s="381"/>
      <c r="B27" s="25" t="s">
        <v>6</v>
      </c>
      <c r="C27" s="40" t="str">
        <f t="shared" si="3"/>
        <v>Kozma Ádám</v>
      </c>
      <c r="D27" s="40">
        <f t="shared" si="4"/>
        <v>1</v>
      </c>
      <c r="F27" s="424"/>
      <c r="G27" s="286" t="s">
        <v>6</v>
      </c>
      <c r="H27" s="287" t="s">
        <v>806</v>
      </c>
      <c r="I27" s="288">
        <v>0</v>
      </c>
      <c r="J27" s="288"/>
      <c r="K27" s="288">
        <v>1</v>
      </c>
      <c r="L27" s="427"/>
      <c r="M27" s="286" t="s">
        <v>6</v>
      </c>
      <c r="N27" s="290" t="s">
        <v>559</v>
      </c>
    </row>
    <row r="28" spans="1:14" ht="13.5" customHeight="1" thickBot="1" x14ac:dyDescent="0.25">
      <c r="A28" s="381"/>
      <c r="B28" s="25" t="s">
        <v>7</v>
      </c>
      <c r="C28" s="40" t="str">
        <f t="shared" si="3"/>
        <v>Mester János</v>
      </c>
      <c r="D28" s="40">
        <f t="shared" si="4"/>
        <v>0</v>
      </c>
      <c r="F28" s="424"/>
      <c r="G28" s="286" t="s">
        <v>7</v>
      </c>
      <c r="H28" s="287" t="s">
        <v>807</v>
      </c>
      <c r="I28" s="288">
        <v>1</v>
      </c>
      <c r="J28" s="288"/>
      <c r="K28" s="288">
        <v>0</v>
      </c>
      <c r="L28" s="427"/>
      <c r="M28" s="286" t="s">
        <v>7</v>
      </c>
      <c r="N28" s="290" t="s">
        <v>560</v>
      </c>
    </row>
    <row r="29" spans="1:14" ht="16.5" customHeight="1" thickBot="1" x14ac:dyDescent="0.25">
      <c r="A29" s="381"/>
      <c r="B29" s="25" t="s">
        <v>79</v>
      </c>
      <c r="C29" s="40" t="str">
        <f t="shared" si="3"/>
        <v>Igaz Géza</v>
      </c>
      <c r="D29" s="40">
        <f t="shared" si="4"/>
        <v>1</v>
      </c>
      <c r="F29" s="424"/>
      <c r="G29" s="286" t="s">
        <v>79</v>
      </c>
      <c r="H29" s="287" t="s">
        <v>808</v>
      </c>
      <c r="I29" s="288">
        <v>1</v>
      </c>
      <c r="J29" s="288"/>
      <c r="K29" s="288">
        <v>0</v>
      </c>
      <c r="L29" s="427"/>
      <c r="M29" s="286" t="s">
        <v>79</v>
      </c>
      <c r="N29" s="290" t="s">
        <v>475</v>
      </c>
    </row>
    <row r="30" spans="1:14" ht="13.5" customHeight="1" thickBot="1" x14ac:dyDescent="0.25">
      <c r="A30" s="381"/>
      <c r="B30" s="25" t="s">
        <v>80</v>
      </c>
      <c r="C30" s="40" t="str">
        <f t="shared" si="3"/>
        <v>Balogh Ferenc</v>
      </c>
      <c r="D30" s="40">
        <f t="shared" si="4"/>
        <v>1</v>
      </c>
      <c r="F30" s="424"/>
      <c r="G30" s="286" t="s">
        <v>80</v>
      </c>
      <c r="H30" s="287" t="s">
        <v>809</v>
      </c>
      <c r="I30" s="288">
        <v>1</v>
      </c>
      <c r="J30" s="288"/>
      <c r="K30" s="288">
        <v>0</v>
      </c>
      <c r="L30" s="427"/>
      <c r="M30" s="286" t="s">
        <v>80</v>
      </c>
      <c r="N30" s="290" t="s">
        <v>814</v>
      </c>
    </row>
    <row r="31" spans="1:14" ht="12.75" customHeight="1" thickBot="1" x14ac:dyDescent="0.25">
      <c r="A31" s="381"/>
      <c r="B31" s="25" t="s">
        <v>81</v>
      </c>
      <c r="C31" s="40" t="str">
        <f t="shared" si="3"/>
        <v>Vágner Gergő</v>
      </c>
      <c r="D31" s="40">
        <f t="shared" si="4"/>
        <v>1</v>
      </c>
      <c r="F31" s="424"/>
      <c r="G31" s="286" t="s">
        <v>81</v>
      </c>
      <c r="H31" s="287" t="s">
        <v>810</v>
      </c>
      <c r="I31" s="288">
        <v>1</v>
      </c>
      <c r="J31" s="288"/>
      <c r="K31" s="288">
        <v>0</v>
      </c>
      <c r="L31" s="427"/>
      <c r="M31" s="286" t="s">
        <v>81</v>
      </c>
      <c r="N31" s="290" t="s">
        <v>478</v>
      </c>
    </row>
    <row r="32" spans="1:14" ht="13.5" customHeight="1" thickBot="1" x14ac:dyDescent="0.25">
      <c r="A32" s="382"/>
      <c r="B32" s="25" t="s">
        <v>82</v>
      </c>
      <c r="C32" s="40" t="str">
        <f t="shared" si="3"/>
        <v>Janecskó Pál</v>
      </c>
      <c r="D32" s="259">
        <f t="shared" si="4"/>
        <v>1</v>
      </c>
      <c r="F32" s="425"/>
      <c r="G32" s="291" t="s">
        <v>82</v>
      </c>
      <c r="H32" s="292" t="s">
        <v>482</v>
      </c>
      <c r="I32" s="293">
        <v>0</v>
      </c>
      <c r="J32" s="293"/>
      <c r="K32" s="293">
        <v>1</v>
      </c>
      <c r="L32" s="428"/>
      <c r="M32" s="291" t="s">
        <v>82</v>
      </c>
      <c r="N32" s="294" t="s">
        <v>479</v>
      </c>
    </row>
    <row r="33" spans="1:14" ht="12.75" customHeight="1" thickTop="1" thickBot="1" x14ac:dyDescent="0.3">
      <c r="C33" s="32"/>
      <c r="D33" s="43">
        <f t="shared" si="4"/>
        <v>8</v>
      </c>
      <c r="F33" s="295"/>
      <c r="G33" s="296"/>
      <c r="H33" s="297"/>
      <c r="I33" s="298">
        <f>SUM(I23:I32)</f>
        <v>8</v>
      </c>
      <c r="J33" s="299"/>
      <c r="K33" s="298">
        <f>SUM(K23:K32)</f>
        <v>2</v>
      </c>
      <c r="L33" s="295"/>
      <c r="M33" s="296"/>
      <c r="N33" s="297"/>
    </row>
    <row r="34" spans="1:14" ht="12.75" customHeight="1" thickBot="1" x14ac:dyDescent="0.25">
      <c r="C34" s="32"/>
      <c r="H34" s="37"/>
      <c r="I34" s="300"/>
      <c r="J34" s="300"/>
      <c r="K34" s="301"/>
      <c r="N34" s="37"/>
    </row>
    <row r="35" spans="1:14" ht="12.75" customHeight="1" thickTop="1" thickBot="1" x14ac:dyDescent="0.25">
      <c r="C35" s="32"/>
      <c r="F35" s="280"/>
      <c r="G35" s="280"/>
      <c r="H35" s="280"/>
      <c r="I35" s="420" t="s">
        <v>8</v>
      </c>
      <c r="J35" s="420"/>
      <c r="K35" s="420"/>
      <c r="L35" s="280"/>
      <c r="M35" s="280"/>
      <c r="N35" s="280"/>
    </row>
    <row r="36" spans="1:14" ht="20.25" thickTop="1" thickBot="1" x14ac:dyDescent="0.35">
      <c r="A36" s="383" t="s">
        <v>0</v>
      </c>
      <c r="B36" s="409"/>
      <c r="C36" s="26" t="str">
        <f>'Input adatok'!C35</f>
        <v>Fehérgyarmat SE</v>
      </c>
      <c r="F36" s="421" t="s">
        <v>0</v>
      </c>
      <c r="G36" s="422"/>
      <c r="H36" s="283" t="str">
        <f>IF($F$37=1,C6,IF($F$37=2,C21,IF($F$37=3,C36,IF($F$37=4,C51,IF($F$37=5,C66,IF($F$37=6,C81,IF($F$37=7,C96,IF($F$37=8,C111,IF($F$37=9,C126,IF($F$37=10,C141,IF($F$37=11,C156,IF($F$37=12,C171,IF($F$37=13,C186,IF($F$37=14,C201,IF($F$37=15,C216,IF($F$37=16,C231,IF($F$37=17,C246,IF($F$37=18,C261,IF($F$37=19,C276,IF($F$37=20,C291))))))))))))))))))))</f>
        <v>Balkány SE</v>
      </c>
      <c r="I36" s="419" t="str">
        <f>$I$1</f>
        <v>9. forduló</v>
      </c>
      <c r="J36" s="419"/>
      <c r="K36" s="419"/>
      <c r="L36" s="421" t="s">
        <v>0</v>
      </c>
      <c r="M36" s="422"/>
      <c r="N36" s="283" t="str">
        <f>IF($L$37=1,C6,IF($L$37=2,C21,IF($L$37=3,C36,IF($L$37=4,C51,IF($L$37=5,C66,IF($L$37=6,C81,IF($L$37=7,C96,IF($L$37=8,C111,IF($L$37=9,C126,IF($L$37=10,C141,IF($L$37=11,C156,IF($L$37=12,C171,IF($L$37=13,C186,IF($L$37=14,C201,IF($L$37=15,C216,IF($L$37=16,C231,IF($L$37=17,C246,IF($L$37=18,C261,IF($L$37=19,C276,IF($L$37=20,C291))))))))))))))))))))</f>
        <v>Fehérgyarmat SE</v>
      </c>
    </row>
    <row r="37" spans="1:14" ht="16.5" customHeight="1" thickBot="1" x14ac:dyDescent="0.25">
      <c r="A37" s="380">
        <v>3</v>
      </c>
      <c r="B37" s="24"/>
      <c r="C37" s="26" t="str">
        <f>'Input adatok'!M36</f>
        <v>Játékos Neve:</v>
      </c>
      <c r="F37" s="423">
        <v>7</v>
      </c>
      <c r="G37" s="284"/>
      <c r="H37" s="285" t="str">
        <f>IF($F$37=1,C7,IF($F$37=2,C22,IF($F$37=3,C37,IF($F$37=4,C52,IF($F$37=5,C67,IF($F$37=6,C82,IF($F$37=7,C97,IF($F$37=8,C112,IF($F$37=9,C127,IF($F$37=10,C142,IF($F$37=11,C157,IF($F$37=12,C172,IF($F$37=13,C187,IF($F$37=14,C202,IF($F$37=15,C217,IF($F$37=16,C232,IF($F$37=17,C247,IF($F$37=18,C262,IF($F$37=19,C277,IF($F$37=20,C292))))))))))))))))))))</f>
        <v>Játékos Neve:</v>
      </c>
      <c r="I37" s="419"/>
      <c r="J37" s="419"/>
      <c r="K37" s="419"/>
      <c r="L37" s="426">
        <v>3</v>
      </c>
      <c r="M37" s="284"/>
      <c r="N37" s="285" t="str">
        <f>IF($L$37=1,C7,IF($L$37=2,C22,IF($L$37=3,C37,IF($L$37=4,C52,IF($L$37=5,C67,IF($L$37=6,C82,IF($L$37=7,C97,IF($L$37=8,C112,IF($L$37=9,C127,IF($L$37=10,C142,IF($L$37=11,C157,IF($L$37=12,C172,IF($L$37=13,C187,IF($L$37=14,C202,IF($L$37=15,C217,IF($L$37=16,C232,IF($L$37=17,C247,IF($L$37=18,C262,IF($L$37=19,C277,IF($L$37=20,C292))))))))))))))))))))</f>
        <v>Játékos Neve:</v>
      </c>
    </row>
    <row r="38" spans="1:14" ht="13.5" customHeight="1" thickBot="1" x14ac:dyDescent="0.25">
      <c r="A38" s="381"/>
      <c r="B38" s="25" t="s">
        <v>2</v>
      </c>
      <c r="C38" s="40" t="str">
        <f>IF($F$7=3,H8,IF($L$7=3,N8,IF($F$22=3,H23,IF($L$22=3,N23,IF($F$37=3,H38,IF($L$37=3,N38,IF($F$52=3,H53,IF($L$52=3,N53,IF($F$67=3,H68,IF($L$67=3,N68,IF($F$82=3,H83,IF($L$82=3,N83,IF($F$97=3,H98,IF($L$97=3,N98,IF($F$112=3,H113,IF($L$112=3,N113,IF($F$127=3,H128,IF($L$127=3,N128,IF($F$142=3,H143,IF($L$142=3,N143))))))))))))))))))))</f>
        <v>Berki József/1969/</v>
      </c>
      <c r="D38" s="40">
        <f>IF($F$7=3,I8,IF($L$7=3,K8,IF($F$22=3,I23,IF($L$22=3,K23,IF($F$37=3,I38,IF($L$37=3,K38,IF($F$52=3,I53,IF($L$52=3,K53,IF($F$67=3,I68,IF($L$67=3,K68,IF($F$82=3,I83,IF($L$82=3,K83,IF($F$97=3,I98,IF($L$97=3,K98,IF($F$112=3,I113,IF($L$112=3,K113,IF($F$127=3,I128,IF($L$127=3,K128,IF($F$142=3,I143,IF($L$142=3,K143))))))))))))))))))))</f>
        <v>0.5</v>
      </c>
      <c r="F38" s="424"/>
      <c r="G38" s="286" t="s">
        <v>2</v>
      </c>
      <c r="H38" s="287" t="s">
        <v>824</v>
      </c>
      <c r="I38" s="288">
        <v>0.5</v>
      </c>
      <c r="J38" s="288"/>
      <c r="K38" s="288">
        <v>0.5</v>
      </c>
      <c r="L38" s="427"/>
      <c r="M38" s="286" t="s">
        <v>2</v>
      </c>
      <c r="N38" s="289" t="s">
        <v>826</v>
      </c>
    </row>
    <row r="39" spans="1:14" ht="13.5" customHeight="1" thickBot="1" x14ac:dyDescent="0.25">
      <c r="A39" s="381"/>
      <c r="B39" s="25" t="s">
        <v>3</v>
      </c>
      <c r="C39" s="40" t="str">
        <f t="shared" ref="C39:C47" si="5">IF($F$7=3,H9,IF($L$7=3,N9,IF($F$22=3,H24,IF($L$22=3,N24,IF($F$37=3,H39,IF($L$37=3,N39,IF($F$52=3,H54,IF($L$52=3,N54,IF($F$67=3,H69,IF($L$67=3,N69,IF($F$82=3,H84,IF($L$82=3,N84,IF($F$97=3,H99,IF($L$97=3,N99,IF($F$112=3,H114,IF($L$112=3,N114,IF($F$127=3,H129,IF($L$127=3,N129,IF($F$142=3,H144,IF($L$142=3,N144))))))))))))))))))))</f>
        <v>Bartha Gábor /1850/</v>
      </c>
      <c r="D39" s="40">
        <f>IF($F$7=3,I9,IF($L$7=3,K9,IF($F$22=3,I24,IF($L$22=3,K24,IF($F$37=3,I39,IF($L$37=3,K39,IF($F$52=3,I54,IF($L$52=3,K54,IF($F$67=3,I69,IF($L$67=3,K69,IF($F$82=3,I84,IF($L$82=3,K84,IF($F$97=3,I99,IF($L$97=3,K99,IF($F$112=3,I114,IF($L$112=3,K114,IF($F$127=3,I129,IF($L$127=3,K129,IF($F$142=3,I144,IF($L$142=3,K144))))))))))))))))))))</f>
        <v>0.5</v>
      </c>
      <c r="F39" s="424"/>
      <c r="G39" s="286" t="s">
        <v>3</v>
      </c>
      <c r="H39" s="287" t="s">
        <v>393</v>
      </c>
      <c r="I39" s="288">
        <v>0.5</v>
      </c>
      <c r="J39" s="288"/>
      <c r="K39" s="288">
        <v>0.5</v>
      </c>
      <c r="L39" s="427"/>
      <c r="M39" s="286" t="s">
        <v>3</v>
      </c>
      <c r="N39" s="290" t="s">
        <v>827</v>
      </c>
    </row>
    <row r="40" spans="1:14" ht="13.5" customHeight="1" thickBot="1" x14ac:dyDescent="0.25">
      <c r="A40" s="381"/>
      <c r="B40" s="25" t="s">
        <v>4</v>
      </c>
      <c r="C40" s="40" t="str">
        <f t="shared" si="5"/>
        <v>Gulyás József</v>
      </c>
      <c r="D40" s="40">
        <f>IF($F$7=3,I10,IF($L$7=3,K10,IF($F$22=3,I25,IF($L$22=3,K25,IF($F$37=3,I40,IF($L$37=3,K40,IF($F$52=3,I55,IF($L$52=3,K55,IF($F$67=3,I70,IF($L$67=3,K70,IF($F$82=3,I85,IF($L$82=3,K85,IF($F$97=3,I100,IF($L$97=3,K100,IF($F$112=3,I115,IF($L$112=3,K115,IF($F$127=3,I130,IF($L$127=3,K130,IF($F$142=3,I145,IF($L$142=3,K145))))))))))))))))))))</f>
        <v>1</v>
      </c>
      <c r="F40" s="424"/>
      <c r="G40" s="286" t="s">
        <v>4</v>
      </c>
      <c r="H40" s="287" t="s">
        <v>493</v>
      </c>
      <c r="I40" s="288">
        <v>0</v>
      </c>
      <c r="J40" s="288" t="s">
        <v>823</v>
      </c>
      <c r="K40" s="288">
        <v>1</v>
      </c>
      <c r="L40" s="427"/>
      <c r="M40" s="286" t="s">
        <v>4</v>
      </c>
      <c r="N40" s="290" t="s">
        <v>828</v>
      </c>
    </row>
    <row r="41" spans="1:14" ht="13.5" customHeight="1" thickBot="1" x14ac:dyDescent="0.25">
      <c r="A41" s="381"/>
      <c r="B41" s="25" t="s">
        <v>5</v>
      </c>
      <c r="C41" s="40" t="str">
        <f t="shared" si="5"/>
        <v>Pásztor Sándor /1726/</v>
      </c>
      <c r="D41" s="40">
        <f>IF($F$7=3,I11,IF($L$7=3,K11,IF($F$22=3,I26,IF($L$22=3,K26,IF($F$37=3,I41,IF($L$37=3,K41,IF($F$52=3,I56,IF($L$52=3,K56,IF($F$67=3,I71,IF($L$67=3,K71,IF($F$82=3,I86,IF($L$82=3,K86,IF($F$97=3,I101,IF($L$97=3,K101,IF($F$112=3,I116,IF($L$112=3,K116,IF($F$127=3,I131,IF($L$127=3,K131,IF($F$142=3,I146,IF($L$142=3,K146))))))))))))))))))))</f>
        <v>0.5</v>
      </c>
      <c r="F41" s="424"/>
      <c r="G41" s="286" t="s">
        <v>5</v>
      </c>
      <c r="H41" s="287" t="s">
        <v>395</v>
      </c>
      <c r="I41" s="288">
        <v>0.5</v>
      </c>
      <c r="J41" s="288"/>
      <c r="K41" s="288">
        <v>0.5</v>
      </c>
      <c r="L41" s="427"/>
      <c r="M41" s="286" t="s">
        <v>5</v>
      </c>
      <c r="N41" s="290" t="s">
        <v>829</v>
      </c>
    </row>
    <row r="42" spans="1:14" ht="12.75" customHeight="1" thickBot="1" x14ac:dyDescent="0.25">
      <c r="A42" s="381"/>
      <c r="B42" s="25" t="s">
        <v>6</v>
      </c>
      <c r="C42" s="40" t="str">
        <f t="shared" si="5"/>
        <v>Gaál Gergő /1721/</v>
      </c>
      <c r="D42" s="40">
        <f t="shared" ref="D42:D47" si="6">IF($F$7=3,I12,IF($L$7=3,K12,IF($F$22=3,I27,IF($L$22=3,K27,IF($F$37=3,I42,IF($L$37=3,K42,IF($F$52=3,I61,IF($L$52=3,K61,IF($F$67=3,I76,IF($L$67=3,K76,IF($F$82=3,I91,IF($L$82=3,K91,IF($F$97=3,I106,IF($L$97=3,K106,IF($F$112=3,I121,IF($L$112=3,K121,IF($F$127=3,I136,IF($L$127=3,K136,IF($F$142=3,I151,IF($L$142=3,K151))))))))))))))))))))</f>
        <v>1</v>
      </c>
      <c r="F42" s="424"/>
      <c r="G42" s="286" t="s">
        <v>6</v>
      </c>
      <c r="H42" s="287" t="s">
        <v>441</v>
      </c>
      <c r="I42" s="288">
        <v>0</v>
      </c>
      <c r="J42" s="288"/>
      <c r="K42" s="288">
        <v>1</v>
      </c>
      <c r="L42" s="427"/>
      <c r="M42" s="286" t="s">
        <v>6</v>
      </c>
      <c r="N42" s="290" t="s">
        <v>830</v>
      </c>
    </row>
    <row r="43" spans="1:14" ht="12.75" customHeight="1" thickBot="1" x14ac:dyDescent="0.25">
      <c r="A43" s="381"/>
      <c r="B43" s="25" t="s">
        <v>7</v>
      </c>
      <c r="C43" s="40" t="str">
        <f t="shared" si="5"/>
        <v>Sr Farkas József</v>
      </c>
      <c r="D43" s="40">
        <f t="shared" si="6"/>
        <v>1</v>
      </c>
      <c r="F43" s="424"/>
      <c r="G43" s="286" t="s">
        <v>7</v>
      </c>
      <c r="H43" s="287" t="s">
        <v>746</v>
      </c>
      <c r="I43" s="288">
        <v>0</v>
      </c>
      <c r="J43" s="288"/>
      <c r="K43" s="288">
        <v>1</v>
      </c>
      <c r="L43" s="427"/>
      <c r="M43" s="286" t="s">
        <v>7</v>
      </c>
      <c r="N43" s="290" t="s">
        <v>831</v>
      </c>
    </row>
    <row r="44" spans="1:14" ht="12.75" customHeight="1" thickBot="1" x14ac:dyDescent="0.25">
      <c r="A44" s="381"/>
      <c r="B44" s="25" t="s">
        <v>79</v>
      </c>
      <c r="C44" s="40" t="str">
        <f t="shared" si="5"/>
        <v>Balogh Ferenc</v>
      </c>
      <c r="D44" s="40">
        <f t="shared" si="6"/>
        <v>1</v>
      </c>
      <c r="F44" s="424"/>
      <c r="G44" s="286" t="s">
        <v>79</v>
      </c>
      <c r="H44" s="287" t="s">
        <v>825</v>
      </c>
      <c r="I44" s="288">
        <v>0</v>
      </c>
      <c r="J44" s="288"/>
      <c r="K44" s="288">
        <v>1</v>
      </c>
      <c r="L44" s="427"/>
      <c r="M44" s="286" t="s">
        <v>79</v>
      </c>
      <c r="N44" s="290" t="s">
        <v>327</v>
      </c>
    </row>
    <row r="45" spans="1:14" ht="12.75" customHeight="1" thickBot="1" x14ac:dyDescent="0.25">
      <c r="A45" s="381"/>
      <c r="B45" s="25" t="s">
        <v>80</v>
      </c>
      <c r="C45" s="40" t="str">
        <f t="shared" si="5"/>
        <v>Szabó Bertalan</v>
      </c>
      <c r="D45" s="40">
        <f t="shared" si="6"/>
        <v>0</v>
      </c>
      <c r="F45" s="424"/>
      <c r="G45" s="286" t="s">
        <v>80</v>
      </c>
      <c r="H45" s="287" t="s">
        <v>398</v>
      </c>
      <c r="I45" s="288">
        <v>1</v>
      </c>
      <c r="J45" s="288"/>
      <c r="K45" s="288">
        <v>0</v>
      </c>
      <c r="L45" s="427"/>
      <c r="M45" s="286" t="s">
        <v>80</v>
      </c>
      <c r="N45" s="290" t="s">
        <v>328</v>
      </c>
    </row>
    <row r="46" spans="1:14" ht="13.5" customHeight="1" thickBot="1" x14ac:dyDescent="0.25">
      <c r="A46" s="381"/>
      <c r="B46" s="25" t="s">
        <v>81</v>
      </c>
      <c r="C46" s="40" t="str">
        <f t="shared" si="5"/>
        <v>Arday Viktor</v>
      </c>
      <c r="D46" s="40">
        <f t="shared" si="6"/>
        <v>1</v>
      </c>
      <c r="F46" s="424"/>
      <c r="G46" s="286" t="s">
        <v>81</v>
      </c>
      <c r="H46" s="287" t="s">
        <v>399</v>
      </c>
      <c r="I46" s="288">
        <v>0</v>
      </c>
      <c r="J46" s="288"/>
      <c r="K46" s="288">
        <v>1</v>
      </c>
      <c r="L46" s="427"/>
      <c r="M46" s="286" t="s">
        <v>81</v>
      </c>
      <c r="N46" s="290" t="s">
        <v>702</v>
      </c>
    </row>
    <row r="47" spans="1:14" ht="13.5" customHeight="1" thickBot="1" x14ac:dyDescent="0.25">
      <c r="A47" s="391"/>
      <c r="B47" s="25" t="s">
        <v>82</v>
      </c>
      <c r="C47" s="40" t="str">
        <f t="shared" si="5"/>
        <v>Jakab Xavér</v>
      </c>
      <c r="D47" s="40">
        <f t="shared" si="6"/>
        <v>1</v>
      </c>
      <c r="F47" s="425"/>
      <c r="G47" s="291" t="s">
        <v>82</v>
      </c>
      <c r="H47" s="292" t="s">
        <v>400</v>
      </c>
      <c r="I47" s="293">
        <v>0</v>
      </c>
      <c r="J47" s="293"/>
      <c r="K47" s="293">
        <v>1</v>
      </c>
      <c r="L47" s="428"/>
      <c r="M47" s="291" t="s">
        <v>82</v>
      </c>
      <c r="N47" s="294" t="s">
        <v>330</v>
      </c>
    </row>
    <row r="48" spans="1:14" ht="27.75" thickTop="1" thickBot="1" x14ac:dyDescent="0.3">
      <c r="C48" s="32"/>
      <c r="D48" s="43">
        <f>IF($F$7=3,I18,IF($L$7=3,K18,IF($F$22=3,I33,IF($L$22=3,K33,IF($F$37=3,I48,IF($L$37=3,K48,IF($F$52=3,I63,IF($L$52=3,K63,IF($F$67=3,I78,IF($L$67=3,K78,IF($F$82=3,I93,IF($L$82=3,K93,IF($F$97=3,I108,IF($L$97=3,K108,IF($F$112=3,I123,IF($L$112=3,K123,IF($F$127=3,I138,IF($L$127=3,K138,IF($F$142=3,I153,IF($L$142=3,K153))))))))))))))))))))</f>
        <v>7.5</v>
      </c>
      <c r="F48" s="295"/>
      <c r="G48" s="296"/>
      <c r="H48" s="297"/>
      <c r="I48" s="298">
        <f>SUM(I38:I47)</f>
        <v>2.5</v>
      </c>
      <c r="J48" s="299"/>
      <c r="K48" s="298">
        <f>SUM(K38:K47)</f>
        <v>7.5</v>
      </c>
      <c r="L48" s="295"/>
      <c r="M48" s="296"/>
      <c r="N48" s="297"/>
    </row>
    <row r="49" spans="1:14" ht="13.5" thickBot="1" x14ac:dyDescent="0.25">
      <c r="C49" s="32"/>
      <c r="H49" s="37"/>
      <c r="I49" s="300"/>
      <c r="J49" s="300"/>
      <c r="K49" s="301"/>
      <c r="N49" s="37"/>
    </row>
    <row r="50" spans="1:14" ht="16.5" thickTop="1" thickBot="1" x14ac:dyDescent="0.25">
      <c r="C50" s="32"/>
      <c r="F50" s="280"/>
      <c r="G50" s="280"/>
      <c r="H50" s="280"/>
      <c r="I50" s="420" t="s">
        <v>8</v>
      </c>
      <c r="J50" s="420"/>
      <c r="K50" s="420"/>
      <c r="L50" s="280"/>
      <c r="M50" s="280"/>
      <c r="N50" s="280"/>
    </row>
    <row r="51" spans="1:14" ht="20.25" thickTop="1" thickBot="1" x14ac:dyDescent="0.35">
      <c r="A51" s="383" t="s">
        <v>0</v>
      </c>
      <c r="B51" s="409"/>
      <c r="C51" s="26" t="str">
        <f>'Input adatok'!C51</f>
        <v>Dávid SC</v>
      </c>
      <c r="F51" s="421" t="s">
        <v>0</v>
      </c>
      <c r="G51" s="422"/>
      <c r="H51" s="283" t="str">
        <f>IF($F$52=1,C6,IF($F$52=2,C21,IF($F$52=3,C36,IF($F$52=4,C51,IF($F$52=5,C66,IF($F$52=6,C81,IF($F$52=7,C96,IF($F$52=8,C111,IF($F$52=9,C126,IF($F$52=10,C141,IF($F$52=11,C156,IF($F$52=12,C171,IF($F$52=13,C186,IF($F$52=14,C201,IF($F$52=15,C216,IF($F$52=16,C231,IF($F$52=17,C246,IF($F$52=18,C261,IF($F$52=19,C276,IF($F$52=20,C291))))))))))))))))))))</f>
        <v>II. Rákóczi SE Vaja</v>
      </c>
      <c r="I51" s="419" t="str">
        <f>$I$1</f>
        <v>9. forduló</v>
      </c>
      <c r="J51" s="419"/>
      <c r="K51" s="419"/>
      <c r="L51" s="421" t="s">
        <v>0</v>
      </c>
      <c r="M51" s="422"/>
      <c r="N51" s="283" t="str">
        <f>IF($L$52=1,C6,IF($L$52=2,C21,IF($L$52=3,C36,IF($L$52=4,C51,IF($L$52=5,C66,IF($L$52=6,C81,IF($L$52=7,C96,IF($L$52=8,C111,IF($L$52=9,C126,IF($L$52=10,C141,IF($L$52=11,C156,IF($L$52=12,C171,IF($L$52=13,C186,IF($L$52=14,C201,IF($L$52=15,C216,IF($L$52=16,C231,IF($L$52=17,C246,IF($L$52=18,C261,IF($L$52=19,C276,IF($L$52=20,C291))))))))))))))))))))</f>
        <v>Refi SC</v>
      </c>
    </row>
    <row r="52" spans="1:14" ht="13.5" customHeight="1" thickBot="1" x14ac:dyDescent="0.25">
      <c r="A52" s="380">
        <v>4</v>
      </c>
      <c r="B52" s="24"/>
      <c r="C52" s="26" t="str">
        <f>'Input adatok'!M52</f>
        <v>Játékos Neve:</v>
      </c>
      <c r="F52" s="423">
        <v>8</v>
      </c>
      <c r="G52" s="284"/>
      <c r="H52" s="285" t="str">
        <f>IF($F$52=1,C7,IF($F$52=2,C22,IF($F$52=3,C37,IF($F$52=4,C52,IF($F$52=5,C67,IF($F$52=6,C82,IF($F$52=7,C97,IF($F$52=8,C112,IF($F$52=9,C127,IF($F$52=10,C142,IF($F$52=11,C157,IF($F$52=12,C172,IF($F$52=13,C187,IF($F$52=14,C202,IF($F$52=15,C217,IF($F$52=16,C232,IF($F$52=17,C247,IF($F$52=18,C262,IF($F$52=19,C277,IF($F$52=20,C292))))))))))))))))))))</f>
        <v>Játékos Neve:</v>
      </c>
      <c r="I52" s="419"/>
      <c r="J52" s="419"/>
      <c r="K52" s="419"/>
      <c r="L52" s="426">
        <v>2</v>
      </c>
      <c r="M52" s="284"/>
      <c r="N52" s="285" t="str">
        <f>IF($L$52=1,C7,IF($L$52=2,C22,IF($L$52=3,C37,IF($L$52=4,C52,IF($L$52=5,C67,IF($L$52=6,C82,IF($L$52=7,C97,IF($L$52=8,C112,IF($L$52=9,C127,IF($L$52=10,C142,IF($L$52=11,C157,IF($L$52=12,C172,IF($L$52=13,C187,IF($L$52=14,C202,IF($L$52=15,C217,IF($L$52=16,C232,IF($L$52=17,C247,IF($L$52=18,C262,IF($L$52=19,C277,IF($L$52=20,C292))))))))))))))))))))</f>
        <v>Játékos Neve:</v>
      </c>
    </row>
    <row r="53" spans="1:14" ht="13.5" customHeight="1" thickBot="1" x14ac:dyDescent="0.25">
      <c r="A53" s="381"/>
      <c r="B53" s="25" t="s">
        <v>2</v>
      </c>
      <c r="C53" s="40" t="str">
        <f>IF($F$7=4,H8,IF($L$7=4,N8,IF($F$22=4,H23,IF($L$22=4,N23,IF($F$37=4,H38,IF($L$37=4,N38,IF($F$52=4,H53,IF($L$52=4,N53,IF($F$67=4,H68,IF($L$67=4,N68,IF($F$82=4,H83,IF($L$82=4,N83,IF($F$97=4,H98,IF($L$97=4,N98,IF($F$112=4,H113,IF($L$112=4,N113,IF($F$127=4,H128,IF($L$127=4,N128,IF($F$142=4,H143,IF($L$142=4,N143))))))))))))))))))))</f>
        <v>Girászin Gergő 1923</v>
      </c>
      <c r="D53" s="40">
        <f>IF($F$7=4,I8,IF($L$7=4,K8,IF($F$22=4,I23,IF($L$22=4,K23,IF($F$37=4,I38,IF($L$37=4,K38,IF($F$52=4,I53,IF($L$52=4,K53,IF($F$67=4,I68,IF($L$67=4,K68,IF($F$82=4,I83,IF($L$82=4,K83,IF($F$97=4,I98,IF($L$97=4,K98,IF($F$112=4,I113,IF($L$112=4,K113,IF($F$127=4,I128,IF($L$127=4,K128,IF($F$142=4,I143,IF($L$142=4,K143))))))))))))))))))))</f>
        <v>0</v>
      </c>
      <c r="F53" s="424"/>
      <c r="G53" s="286" t="s">
        <v>2</v>
      </c>
      <c r="H53" s="287" t="s">
        <v>718</v>
      </c>
      <c r="I53" s="288">
        <v>0</v>
      </c>
      <c r="J53" s="288"/>
      <c r="K53" s="288">
        <v>1</v>
      </c>
      <c r="L53" s="427"/>
      <c r="M53" s="286" t="s">
        <v>2</v>
      </c>
      <c r="N53" s="289" t="s">
        <v>676</v>
      </c>
    </row>
    <row r="54" spans="1:14" ht="12.75" customHeight="1" thickBot="1" x14ac:dyDescent="0.25">
      <c r="A54" s="381"/>
      <c r="B54" s="25" t="s">
        <v>3</v>
      </c>
      <c r="C54" s="40" t="str">
        <f t="shared" ref="C54:C62" si="7">IF($F$7=4,H9,IF($L$7=4,N9,IF($F$22=4,H24,IF($L$22=4,N24,IF($F$37=4,H39,IF($L$37=4,N39,IF($F$52=4,H54,IF($L$52=4,N54,IF($F$67=4,H69,IF($L$67=4,N69,IF($F$82=4,H84,IF($L$82=4,N84,IF($F$97=4,H99,IF($L$97=4,N99,IF($F$112=4,H114,IF($L$112=4,N114,IF($F$127=4,H129,IF($L$127=4,N129,IF($F$142=4,H144,IF($L$142=4,N144))))))))))))))))))))</f>
        <v>Illés Attila 1774</v>
      </c>
      <c r="D54" s="40">
        <f>IF($F$7=4,I9,IF($L$7=4,K9,IF($F$22=4,I24,IF($L$22=4,K24,IF($F$37=4,I39,IF($L$37=4,K39,IF($F$52=4,I54,IF($L$52=4,K54,IF($F$67=4,I69,IF($L$67=4,K69,IF($F$82=4,I84,IF($L$82=4,K84,IF($F$97=4,I99,IF($L$97=4,K99,IF($F$112=4,I114,IF($L$112=4,K114,IF($F$127=4,I129,IF($L$127=4,K129,IF($F$142=4,I144,IF($L$142=4,K144))))))))))))))))))))</f>
        <v>0</v>
      </c>
      <c r="F54" s="424"/>
      <c r="G54" s="286" t="s">
        <v>3</v>
      </c>
      <c r="H54" s="287" t="s">
        <v>529</v>
      </c>
      <c r="I54" s="288">
        <v>0.5</v>
      </c>
      <c r="J54" s="288"/>
      <c r="K54" s="288">
        <v>0.5</v>
      </c>
      <c r="L54" s="427"/>
      <c r="M54" s="286" t="s">
        <v>3</v>
      </c>
      <c r="N54" s="290" t="s">
        <v>678</v>
      </c>
    </row>
    <row r="55" spans="1:14" ht="12.75" customHeight="1" thickBot="1" x14ac:dyDescent="0.25">
      <c r="A55" s="381"/>
      <c r="B55" s="25" t="s">
        <v>4</v>
      </c>
      <c r="C55" s="40" t="str">
        <f t="shared" si="7"/>
        <v>Morvai Pál 1728</v>
      </c>
      <c r="D55" s="40">
        <f>IF($F$7=4,I10,IF($L$7=4,K10,IF($F$22=4,I25,IF($L$22=4,K25,IF($F$37=4,I40,IF($L$37=4,K40,IF($F$52=4,I55,IF($L$52=4,K55,IF($F$67=4,I70,IF($L$67=4,K70,IF($F$82=4,I85,IF($L$82=4,K85,IF($F$97=4,I100,IF($L$97=4,K100,IF($F$112=4,I115,IF($L$112=4,K115,IF($F$127=4,I130,IF($L$127=4,K130,IF($F$142=4,I145,IF($L$142=4,K145))))))))))))))))))))</f>
        <v>0</v>
      </c>
      <c r="F55" s="424"/>
      <c r="G55" s="286" t="s">
        <v>4</v>
      </c>
      <c r="H55" s="287" t="s">
        <v>530</v>
      </c>
      <c r="I55" s="288">
        <v>0.5</v>
      </c>
      <c r="J55" s="288"/>
      <c r="K55" s="288">
        <v>0.5</v>
      </c>
      <c r="L55" s="427"/>
      <c r="M55" s="286" t="s">
        <v>4</v>
      </c>
      <c r="N55" s="290" t="s">
        <v>679</v>
      </c>
    </row>
    <row r="56" spans="1:14" ht="12.75" customHeight="1" thickBot="1" x14ac:dyDescent="0.25">
      <c r="A56" s="381"/>
      <c r="B56" s="25" t="s">
        <v>5</v>
      </c>
      <c r="C56" s="40" t="str">
        <f t="shared" si="7"/>
        <v>Gurály László 1722</v>
      </c>
      <c r="D56" s="40">
        <f>IF($F$7=4,I11,IF($L$7=4,K11,IF($F$22=4,I26,IF($L$22=4,K26,IF($F$37=4,I41,IF($L$37=4,K41,IF($F$52=4,I56,IF($L$52=4,K56,IF($F$67=4,I71,IF($L$67=4,K71,IF($F$82=4,I86,IF($L$82=4,K86,IF($F$97=4,I101,IF($L$97=4,K101,IF($F$112=4,I116,IF($L$112=4,K116,IF($F$127=4,I131,IF($L$127=4,K131,IF($F$142=4,I146,IF($L$142=4,K146))))))))))))))))))))</f>
        <v>0</v>
      </c>
      <c r="F56" s="424"/>
      <c r="G56" s="286" t="s">
        <v>5</v>
      </c>
      <c r="H56" s="287" t="s">
        <v>846</v>
      </c>
      <c r="I56" s="288">
        <v>0</v>
      </c>
      <c r="J56" s="288"/>
      <c r="K56" s="288">
        <v>1</v>
      </c>
      <c r="L56" s="427"/>
      <c r="M56" s="286" t="s">
        <v>5</v>
      </c>
      <c r="N56" s="290" t="s">
        <v>680</v>
      </c>
    </row>
    <row r="57" spans="1:14" ht="13.5" customHeight="1" thickBot="1" x14ac:dyDescent="0.25">
      <c r="A57" s="381"/>
      <c r="B57" s="25" t="s">
        <v>6</v>
      </c>
      <c r="C57" s="40" t="str">
        <f t="shared" si="7"/>
        <v>Viszokai István 1653</v>
      </c>
      <c r="D57" s="40">
        <f t="shared" ref="D57:D62" si="8">IF($F$7=4,I12,IF($L$7=4,K12,IF($F$22=4,I27,IF($L$22=4,K27,IF($F$37=4,I42,IF($L$37=4,K42,IF($F$52=4,I57,IF($L$52=4,K57,IF($F$67=4,I76,IF($L$67=4,K76,IF($F$82=4,I91,IF($L$82=4,K91,IF($F$97=4,I106,IF($L$97=4,K106,IF($F$112=4,I121,IF($L$112=4,K121,IF($F$127=4,I136,IF($L$127=4,K136,IF($F$142=4,I151,IF($L$142=4,K151))))))))))))))))))))</f>
        <v>1</v>
      </c>
      <c r="F57" s="424"/>
      <c r="G57" s="286" t="s">
        <v>6</v>
      </c>
      <c r="H57" s="287" t="s">
        <v>532</v>
      </c>
      <c r="I57" s="288">
        <v>0</v>
      </c>
      <c r="J57" s="288"/>
      <c r="K57" s="288">
        <v>1</v>
      </c>
      <c r="L57" s="427"/>
      <c r="M57" s="286" t="s">
        <v>6</v>
      </c>
      <c r="N57" s="290" t="s">
        <v>682</v>
      </c>
    </row>
    <row r="58" spans="1:14" ht="13.5" customHeight="1" thickBot="1" x14ac:dyDescent="0.25">
      <c r="A58" s="381"/>
      <c r="B58" s="25" t="s">
        <v>7</v>
      </c>
      <c r="C58" s="40" t="str">
        <f t="shared" si="7"/>
        <v>Vannai László 1457</v>
      </c>
      <c r="D58" s="40">
        <f t="shared" si="8"/>
        <v>0</v>
      </c>
      <c r="F58" s="424"/>
      <c r="G58" s="286" t="s">
        <v>7</v>
      </c>
      <c r="H58" s="287" t="s">
        <v>451</v>
      </c>
      <c r="I58" s="288">
        <v>1</v>
      </c>
      <c r="J58" s="288"/>
      <c r="K58" s="288">
        <v>0</v>
      </c>
      <c r="L58" s="427"/>
      <c r="M58" s="286" t="s">
        <v>7</v>
      </c>
      <c r="N58" s="290" t="s">
        <v>845</v>
      </c>
    </row>
    <row r="59" spans="1:14" ht="13.5" customHeight="1" thickBot="1" x14ac:dyDescent="0.25">
      <c r="A59" s="381"/>
      <c r="B59" s="25" t="s">
        <v>79</v>
      </c>
      <c r="C59" s="40" t="str">
        <f t="shared" si="7"/>
        <v>Pethő Dávid</v>
      </c>
      <c r="D59" s="40">
        <f t="shared" si="8"/>
        <v>0</v>
      </c>
      <c r="F59" s="424"/>
      <c r="G59" s="286" t="s">
        <v>79</v>
      </c>
      <c r="H59" s="287" t="s">
        <v>378</v>
      </c>
      <c r="I59" s="288">
        <v>0</v>
      </c>
      <c r="J59" s="288"/>
      <c r="K59" s="288">
        <v>1</v>
      </c>
      <c r="L59" s="427"/>
      <c r="M59" s="286" t="s">
        <v>79</v>
      </c>
      <c r="N59" s="290" t="s">
        <v>683</v>
      </c>
    </row>
    <row r="60" spans="1:14" ht="13.5" customHeight="1" thickBot="1" x14ac:dyDescent="0.25">
      <c r="A60" s="381"/>
      <c r="B60" s="25" t="s">
        <v>80</v>
      </c>
      <c r="C60" s="40" t="str">
        <f t="shared" si="7"/>
        <v>Morvai Renáta</v>
      </c>
      <c r="D60" s="40">
        <f t="shared" si="8"/>
        <v>0</v>
      </c>
      <c r="F60" s="424"/>
      <c r="G60" s="286" t="s">
        <v>80</v>
      </c>
      <c r="H60" s="287" t="s">
        <v>379</v>
      </c>
      <c r="I60" s="288">
        <v>0</v>
      </c>
      <c r="J60" s="288"/>
      <c r="K60" s="288">
        <v>1</v>
      </c>
      <c r="L60" s="427"/>
      <c r="M60" s="286" t="s">
        <v>80</v>
      </c>
      <c r="N60" s="290" t="s">
        <v>327</v>
      </c>
    </row>
    <row r="61" spans="1:14" ht="13.5" customHeight="1" thickBot="1" x14ac:dyDescent="0.25">
      <c r="A61" s="381"/>
      <c r="B61" s="25" t="s">
        <v>81</v>
      </c>
      <c r="C61" s="40" t="str">
        <f t="shared" si="7"/>
        <v>Bíró Gréta</v>
      </c>
      <c r="D61" s="40">
        <f t="shared" si="8"/>
        <v>0</v>
      </c>
      <c r="F61" s="424"/>
      <c r="G61" s="286" t="s">
        <v>81</v>
      </c>
      <c r="H61" s="287" t="s">
        <v>847</v>
      </c>
      <c r="I61" s="288">
        <v>0</v>
      </c>
      <c r="J61" s="288"/>
      <c r="K61" s="288">
        <v>1</v>
      </c>
      <c r="L61" s="427"/>
      <c r="M61" s="286" t="s">
        <v>81</v>
      </c>
      <c r="N61" s="290" t="s">
        <v>569</v>
      </c>
    </row>
    <row r="62" spans="1:14" ht="13.5" customHeight="1" thickBot="1" x14ac:dyDescent="0.25">
      <c r="A62" s="391"/>
      <c r="B62" s="25" t="s">
        <v>82</v>
      </c>
      <c r="C62" s="40" t="str">
        <f t="shared" si="7"/>
        <v>Szabó Pál</v>
      </c>
      <c r="D62" s="40">
        <f t="shared" si="8"/>
        <v>1</v>
      </c>
      <c r="F62" s="425"/>
      <c r="G62" s="291" t="s">
        <v>82</v>
      </c>
      <c r="H62" s="292" t="s">
        <v>655</v>
      </c>
      <c r="I62" s="293">
        <v>0</v>
      </c>
      <c r="J62" s="293"/>
      <c r="K62" s="293">
        <v>1</v>
      </c>
      <c r="L62" s="428"/>
      <c r="M62" s="291" t="s">
        <v>82</v>
      </c>
      <c r="N62" s="294" t="s">
        <v>418</v>
      </c>
    </row>
    <row r="63" spans="1:14" ht="13.5" customHeight="1" thickTop="1" thickBot="1" x14ac:dyDescent="0.3">
      <c r="C63" s="32"/>
      <c r="D63" s="43">
        <f>IF($F$7=4,I18,IF($L$7=4,K18,IF($F$22=4,I33,IF($L$22=4,K33,IF($F$37=4,I48,IF($L$37=4,K48,IF($F$52=4,I63,IF($L$52=4,K63,IF($F$67=4,I78,IF($L$67=4,K78,IF($F$82=4,I93,IF($L$82=4,K93,IF($F$97=4,I108,IF($L$97=4,K108,IF($F$112=4,I123,IF($L$112=4,K123,IF($F$127=4,I138,IF($L$127=4,K138,IF($F$142=4,I153,IF($L$142=4,K153))))))))))))))))))))</f>
        <v>2</v>
      </c>
      <c r="F63" s="295"/>
      <c r="G63" s="296"/>
      <c r="H63" s="297"/>
      <c r="I63" s="298">
        <f>SUM(I53:I62)</f>
        <v>2</v>
      </c>
      <c r="J63" s="299"/>
      <c r="K63" s="298">
        <f>SUM(K53:K62)</f>
        <v>8</v>
      </c>
      <c r="L63" s="295"/>
      <c r="M63" s="296"/>
      <c r="N63" s="297"/>
    </row>
    <row r="64" spans="1:14" ht="13.5" customHeight="1" thickBot="1" x14ac:dyDescent="0.25">
      <c r="C64" s="32"/>
      <c r="H64" s="37"/>
      <c r="I64" s="300"/>
      <c r="J64" s="300"/>
      <c r="K64" s="301"/>
      <c r="N64" s="37"/>
    </row>
    <row r="65" spans="1:14" ht="16.5" thickTop="1" thickBot="1" x14ac:dyDescent="0.25">
      <c r="C65" s="32"/>
      <c r="F65" s="280"/>
      <c r="G65" s="280"/>
      <c r="H65" s="280"/>
      <c r="I65" s="420" t="s">
        <v>8</v>
      </c>
      <c r="J65" s="420"/>
      <c r="K65" s="420"/>
      <c r="L65" s="280"/>
      <c r="M65" s="280"/>
      <c r="N65" s="280"/>
    </row>
    <row r="66" spans="1:14" ht="20.25" thickTop="1" thickBot="1" x14ac:dyDescent="0.35">
      <c r="A66" s="383" t="s">
        <v>0</v>
      </c>
      <c r="B66" s="384"/>
      <c r="C66" s="23" t="str">
        <f>'Input adatok'!C67</f>
        <v>Fetivíz SE</v>
      </c>
      <c r="F66" s="421" t="s">
        <v>0</v>
      </c>
      <c r="G66" s="422"/>
      <c r="H66" s="283" t="str">
        <f>IF($F$67=1,C6,IF($F$67=2,C21,IF($F$67=3,C36,IF($F$67=4,C51,IF($F$67=5,C66,IF($F$67=6,C81,IF($F$67=7,C96,IF($F$67=8,C111,IF($F$67=9,C126,IF($F$67=10,C141,IF($F$67=11,C156,IF($F$67=12,C171,IF($F$67=13,C186,IF($F$67=14,C201,IF($F$67=15,C216,IF($F$67=16,C231,IF($F$67=17,C246,IF($F$67=18,C261,IF($F$67=19,C276,IF($F$67=20,C291))))))))))))))))))))</f>
        <v>Nyh. Sakkiskola SE</v>
      </c>
      <c r="I66" s="419" t="str">
        <f>$I$1</f>
        <v>9. forduló</v>
      </c>
      <c r="J66" s="419"/>
      <c r="K66" s="419"/>
      <c r="L66" s="421" t="s">
        <v>0</v>
      </c>
      <c r="M66" s="422"/>
      <c r="N66" s="283" t="str">
        <f>IF($L$67=1,C6,IF($L$67=2,C21,IF($L$67=3,C36,IF($L$67=4,C51,IF($L$67=5,C66,IF($L$67=6,C81,IF($L$67=7,72,IF($L$67=8,$C111,IF($L$67=9,C126,IF($L$67=10,C141,IF($L$67=11,C156,IF($L$67=12,C171,IF($L$67=13,C186,IF($L$67=14,C201,IF($L$67=15,C216,IF($L$67=16,C231,IF($L$67=17,C246,IF($L$67=18,C261,IF($L$67=19,C276,IF($L$67=20,C291))))))))))))))))))))</f>
        <v>Nyírbátor SE</v>
      </c>
    </row>
    <row r="67" spans="1:14" ht="12.75" customHeight="1" thickBot="1" x14ac:dyDescent="0.25">
      <c r="A67" s="380">
        <v>5</v>
      </c>
      <c r="B67" s="1"/>
      <c r="C67" s="26" t="str">
        <f>'Input adatok'!M68</f>
        <v>Játékos Neve:</v>
      </c>
      <c r="F67" s="423">
        <v>9</v>
      </c>
      <c r="G67" s="284"/>
      <c r="H67" s="285" t="str">
        <f>IF($F$67=1,C7,IF($F$67=2,C22,IF($F$67=3,C37,IF($F$67=4,C52,IF($F$67=5,C67,IF($F$67=6,C82,IF($F$67=7,C97,IF($F$67=8,C112,IF($F$67=9,C127,IF($F$67=10,C142,IF($F$67=11,C157,IF($F$67=12,C172,IF($F$67=13,C187,IF($F$67=14,C202,IF($F$67=15,C217,IF($F$67=16,C232,IF($F$67=17,C247,IF($F$67=18,C262,IF($F$67=19,C277,IF($F$67=20,C292))))))))))))))))))))</f>
        <v>Játékos Neve:</v>
      </c>
      <c r="I67" s="419"/>
      <c r="J67" s="419"/>
      <c r="K67" s="419"/>
      <c r="L67" s="426">
        <v>1</v>
      </c>
      <c r="M67" s="284"/>
      <c r="N67" s="285" t="str">
        <f>IF($L$67=1,C7,IF($L$67=2,C22,IF($L$67=3,C37,IF($L$67=4,C52,IF($L$67=5,C67,IF($L$67=6,C82,IF($L$67=7,72,IF($L$67=8,$C112,IF($L$67=9,C127,IF($L$67=10,C142,IF($L$67=11,C157,IF($L$67=12,C172,IF($L$67=13,C187,IF($L$67=14,C202,IF($L$67=15,C217,IF($L$67=16,C232,IF($L$67=17,C247,IF($L$67=18,C262,IF($L$67=19,C277,IF($L$67=20,C292))))))))))))))))))))</f>
        <v>Játékos Neve:</v>
      </c>
    </row>
    <row r="68" spans="1:14" ht="13.5" customHeight="1" thickBot="1" x14ac:dyDescent="0.25">
      <c r="A68" s="381"/>
      <c r="B68" s="25" t="s">
        <v>2</v>
      </c>
      <c r="C68" s="40" t="str">
        <f>IF($F$7=5,H8,IF($L$7=5,N8,IF($F$22=5,H23,IF($L$22=5,N23,IF($F$37=5,H38,IF($L$37=5,N38,IF($F$52=5,H53,IF($L$52=5,N53,IF($F$67=5,H68,IF($L$67=5,N68,IF($F$82=5,H83,IF($L$82=5,N83,IF($F$97=5,H98,IF($L$97=5,N98,IF($F$112=5,H113,IF($L$112=5,N113,IF($F$127=5,H128,IF($L$127=5,N128,IF($F$142=5,H143,IF($L$142=5,N143))))))))))))))))))))</f>
        <v>Szulics Imre 1829</v>
      </c>
      <c r="D68" s="40">
        <f>IF($F$7=5,I8,IF($L$7=5,K8,IF($F$22=5,I23,IF($L$22=5,K23,IF($F$37=5,I38,IF($L$37=5,K38,IF($F$52=5,I53,IF($L$52=5,K53,IF($F$67=5,I68,IF($L$67=5,K68,IF($F$82=5,I83,IF($L$82=5,K83,IF($F$97=5,I98,IF($L$97=5,K98,IF($F$112=5,I113,IF($L$112=5,K113,IF($F$127=5,I128,IF($L$127=5,K128,IF($F$142=5,I143,IF($L$142=5,K143))))))))))))))))))))</f>
        <v>0</v>
      </c>
      <c r="F68" s="424"/>
      <c r="G68" s="286" t="s">
        <v>2</v>
      </c>
      <c r="H68" s="287" t="s">
        <v>832</v>
      </c>
      <c r="I68" s="288">
        <v>0.5</v>
      </c>
      <c r="J68" s="288"/>
      <c r="K68" s="288">
        <v>0.5</v>
      </c>
      <c r="L68" s="427"/>
      <c r="M68" s="286" t="s">
        <v>2</v>
      </c>
      <c r="N68" s="289" t="s">
        <v>838</v>
      </c>
    </row>
    <row r="69" spans="1:14" ht="13.5" customHeight="1" thickBot="1" x14ac:dyDescent="0.25">
      <c r="A69" s="381"/>
      <c r="B69" s="25" t="s">
        <v>3</v>
      </c>
      <c r="C69" s="40" t="str">
        <f t="shared" ref="C69:C77" si="9">IF($F$7=5,H9,IF($L$7=5,N9,IF($F$22=5,H24,IF($L$22=5,N24,IF($F$37=5,H39,IF($L$37=5,N39,IF($F$52=5,H54,IF($L$52=5,N54,IF($F$67=5,H69,IF($L$67=5,N69,IF($F$82=5,H84,IF($L$82=5,N84,IF($F$97=5,H99,IF($L$97=5,N99,IF($F$112=5,H114,IF($L$112=5,N114,IF($F$127=5,H129,IF($L$127=5,N129,IF($F$142=5,H144,IF($L$142=5,N144))))))))))))))))))))</f>
        <v>Szilágyi Sándor 1893</v>
      </c>
      <c r="D69" s="40">
        <f>IF($F$7=5,I9,IF($L$7=5,K9,IF($F$22=5,I24,IF($L$22=5,K24,IF($F$37=5,I39,IF($L$37=5,K39,IF($F$52=5,I54,IF($L$52=5,K54,IF($F$67=5,I69,IF($L$67=5,K69,IF($F$82=5,I84,IF($L$82=5,K84,IF($F$97=5,I99,IF($L$97=5,K99,IF($F$112=5,I114,IF($L$112=5,K114,IF($F$127=5,I129,IF($L$127=5,K129,IF($F$142=5,I144,IF($L$142=5,K144))))))))))))))))))))</f>
        <v>1</v>
      </c>
      <c r="F69" s="424"/>
      <c r="G69" s="286" t="s">
        <v>3</v>
      </c>
      <c r="H69" s="287" t="s">
        <v>833</v>
      </c>
      <c r="I69" s="288">
        <v>0.5</v>
      </c>
      <c r="J69" s="288"/>
      <c r="K69" s="288">
        <v>0.5</v>
      </c>
      <c r="L69" s="427"/>
      <c r="M69" s="286" t="s">
        <v>3</v>
      </c>
      <c r="N69" s="290" t="s">
        <v>611</v>
      </c>
    </row>
    <row r="70" spans="1:14" ht="13.5" customHeight="1" thickBot="1" x14ac:dyDescent="0.25">
      <c r="A70" s="381"/>
      <c r="B70" s="25" t="s">
        <v>4</v>
      </c>
      <c r="C70" s="40" t="str">
        <f t="shared" si="9"/>
        <v xml:space="preserve"> Zsíros Sándor 1851</v>
      </c>
      <c r="D70" s="40">
        <f>IF($F$7=5,I10,IF($L$7=5,K10,IF($F$22=5,I25,IF($L$22=5,K25,IF($F$37=5,I40,IF($L$37=5,K40,IF($F$52=5,I55,IF($L$52=5,K55,IF($F$67=5,I70,IF($L$67=5,K70,IF($F$82=5,I85,IF($L$82=5,K85,IF($F$97=5,I100,IF($L$97=5,K100,IF($F$112=5,I115,IF($L$112=5,K115,IF($F$127=5,I130,IF($L$127=5,K130,IF($F$142=5,I145,IF($L$142=5,K145))))))))))))))))))))</f>
        <v>0.5</v>
      </c>
      <c r="F70" s="424"/>
      <c r="G70" s="286" t="s">
        <v>4</v>
      </c>
      <c r="H70" s="287" t="s">
        <v>720</v>
      </c>
      <c r="I70" s="288">
        <v>0.5</v>
      </c>
      <c r="J70" s="288"/>
      <c r="K70" s="288">
        <v>0.5</v>
      </c>
      <c r="L70" s="427"/>
      <c r="M70" s="286" t="s">
        <v>4</v>
      </c>
      <c r="N70" s="290" t="s">
        <v>612</v>
      </c>
    </row>
    <row r="71" spans="1:14" ht="13.5" customHeight="1" thickBot="1" x14ac:dyDescent="0.25">
      <c r="A71" s="381"/>
      <c r="B71" s="25" t="s">
        <v>5</v>
      </c>
      <c r="C71" s="40" t="str">
        <f t="shared" si="9"/>
        <v>Molnár Mihály 1822</v>
      </c>
      <c r="D71" s="40">
        <f>IF($F$7=5,I11,IF($L$7=5,K11,IF($F$22=5,I26,IF($L$22=5,K26,IF($F$37=5,I41,IF($L$37=5,K41,IF($F$52=5,I56,IF($L$52=5,K56,IF($F$67=5,I71,IF($L$67=5,K71,IF($F$82=5,I86,IF($L$82=5,K86,IF($F$97=5,I101,IF($L$97=5,K101,IF($F$112=5,I116,IF($L$112=5,K116,IF($F$127=5,I131,IF($L$127=5,K131,IF($F$142=5,I146,IF($L$142=5,K146))))))))))))))))))))</f>
        <v>1</v>
      </c>
      <c r="F71" s="424"/>
      <c r="G71" s="286" t="s">
        <v>5</v>
      </c>
      <c r="H71" s="287" t="s">
        <v>834</v>
      </c>
      <c r="I71" s="288">
        <v>1</v>
      </c>
      <c r="J71" s="288"/>
      <c r="K71" s="288">
        <v>0</v>
      </c>
      <c r="L71" s="427"/>
      <c r="M71" s="286" t="s">
        <v>5</v>
      </c>
      <c r="N71" s="290" t="s">
        <v>839</v>
      </c>
    </row>
    <row r="72" spans="1:14" ht="13.5" customHeight="1" thickBot="1" x14ac:dyDescent="0.25">
      <c r="A72" s="381"/>
      <c r="B72" s="25" t="s">
        <v>6</v>
      </c>
      <c r="C72" s="40" t="str">
        <f t="shared" si="9"/>
        <v>Szabó István 1736</v>
      </c>
      <c r="D72" s="40">
        <f t="shared" ref="D72:D77" si="10">IF($F$7=5,I12,IF($L$7=5,K12,IF($F$22=5,I27,IF($L$22=5,K27,IF($F$37=5,I42,IF($L$37=5,K42,IF($F$52=5,I57,IF($L$52=5,K57,IF($F$67=5,I72,IF($L$67=5,K72,IF($F$82=5,I91,IF($L$82=5,K91,IF($F$97=5,I106,IF($L$97=5,K106,IF($F$112=5,I121,IF($L$112=5,K121,IF($F$127=5,I136,IF($L$127=5,K136,IF($F$142=5,I151,IF($L$142=5,K151))))))))))))))))))))</f>
        <v>1</v>
      </c>
      <c r="F72" s="424"/>
      <c r="G72" s="286" t="s">
        <v>6</v>
      </c>
      <c r="H72" s="287" t="s">
        <v>777</v>
      </c>
      <c r="I72" s="288">
        <v>1</v>
      </c>
      <c r="J72" s="288"/>
      <c r="K72" s="288">
        <v>0</v>
      </c>
      <c r="L72" s="427"/>
      <c r="M72" s="286" t="s">
        <v>6</v>
      </c>
      <c r="N72" s="290" t="s">
        <v>613</v>
      </c>
    </row>
    <row r="73" spans="1:14" ht="13.5" customHeight="1" thickBot="1" x14ac:dyDescent="0.25">
      <c r="A73" s="381"/>
      <c r="B73" s="25" t="s">
        <v>7</v>
      </c>
      <c r="C73" s="40" t="str">
        <f t="shared" si="9"/>
        <v>Scheppel László 1736</v>
      </c>
      <c r="D73" s="40">
        <f t="shared" si="10"/>
        <v>1</v>
      </c>
      <c r="F73" s="424"/>
      <c r="G73" s="286" t="s">
        <v>7</v>
      </c>
      <c r="H73" s="287" t="s">
        <v>835</v>
      </c>
      <c r="I73" s="288">
        <v>0.5</v>
      </c>
      <c r="J73" s="288"/>
      <c r="K73" s="288">
        <v>0.5</v>
      </c>
      <c r="L73" s="427"/>
      <c r="M73" s="286" t="s">
        <v>7</v>
      </c>
      <c r="N73" s="290" t="s">
        <v>840</v>
      </c>
    </row>
    <row r="74" spans="1:14" ht="13.5" customHeight="1" thickBot="1" x14ac:dyDescent="0.25">
      <c r="A74" s="381"/>
      <c r="B74" s="25" t="s">
        <v>79</v>
      </c>
      <c r="C74" s="40" t="str">
        <f t="shared" si="9"/>
        <v>Dudás László 1690</v>
      </c>
      <c r="D74" s="40">
        <f t="shared" si="10"/>
        <v>1</v>
      </c>
      <c r="F74" s="424"/>
      <c r="G74" s="286" t="s">
        <v>79</v>
      </c>
      <c r="H74" s="287" t="s">
        <v>319</v>
      </c>
      <c r="I74" s="288">
        <v>1</v>
      </c>
      <c r="J74" s="288"/>
      <c r="K74" s="288">
        <v>0</v>
      </c>
      <c r="L74" s="427"/>
      <c r="M74" s="286" t="s">
        <v>79</v>
      </c>
      <c r="N74" s="290" t="s">
        <v>841</v>
      </c>
    </row>
    <row r="75" spans="1:14" ht="13.5" customHeight="1" thickBot="1" x14ac:dyDescent="0.25">
      <c r="A75" s="381"/>
      <c r="B75" s="25" t="s">
        <v>80</v>
      </c>
      <c r="C75" s="40" t="str">
        <f t="shared" si="9"/>
        <v>Mérnyi Béla 1697</v>
      </c>
      <c r="D75" s="40">
        <f t="shared" si="10"/>
        <v>1</v>
      </c>
      <c r="F75" s="424"/>
      <c r="G75" s="286" t="s">
        <v>80</v>
      </c>
      <c r="H75" s="287" t="s">
        <v>836</v>
      </c>
      <c r="I75" s="288">
        <v>0</v>
      </c>
      <c r="J75" s="288" t="s">
        <v>844</v>
      </c>
      <c r="K75" s="288">
        <v>1</v>
      </c>
      <c r="L75" s="427"/>
      <c r="M75" s="286" t="s">
        <v>80</v>
      </c>
      <c r="N75" s="290" t="s">
        <v>754</v>
      </c>
    </row>
    <row r="76" spans="1:14" ht="13.5" customHeight="1" thickBot="1" x14ac:dyDescent="0.25">
      <c r="A76" s="381"/>
      <c r="B76" s="25" t="s">
        <v>81</v>
      </c>
      <c r="C76" s="40" t="str">
        <f t="shared" si="9"/>
        <v xml:space="preserve"> Mészáros János</v>
      </c>
      <c r="D76" s="40">
        <f t="shared" si="10"/>
        <v>0</v>
      </c>
      <c r="F76" s="424"/>
      <c r="G76" s="286" t="s">
        <v>81</v>
      </c>
      <c r="H76" s="287" t="s">
        <v>320</v>
      </c>
      <c r="I76" s="288">
        <v>0</v>
      </c>
      <c r="J76" s="288"/>
      <c r="K76" s="288">
        <v>1</v>
      </c>
      <c r="L76" s="427"/>
      <c r="M76" s="286" t="s">
        <v>81</v>
      </c>
      <c r="N76" s="290" t="s">
        <v>842</v>
      </c>
    </row>
    <row r="77" spans="1:14" ht="13.5" customHeight="1" thickBot="1" x14ac:dyDescent="0.25">
      <c r="A77" s="391"/>
      <c r="B77" s="25" t="s">
        <v>82</v>
      </c>
      <c r="C77" s="40" t="str">
        <f t="shared" si="9"/>
        <v>Vaskó Dániel</v>
      </c>
      <c r="D77" s="40">
        <f t="shared" si="10"/>
        <v>1</v>
      </c>
      <c r="F77" s="425"/>
      <c r="G77" s="291" t="s">
        <v>82</v>
      </c>
      <c r="H77" s="292" t="s">
        <v>837</v>
      </c>
      <c r="I77" s="293">
        <v>1</v>
      </c>
      <c r="J77" s="293"/>
      <c r="K77" s="293">
        <v>0</v>
      </c>
      <c r="L77" s="428"/>
      <c r="M77" s="291" t="s">
        <v>82</v>
      </c>
      <c r="N77" s="294" t="s">
        <v>843</v>
      </c>
    </row>
    <row r="78" spans="1:14" ht="13.5" customHeight="1" thickTop="1" thickBot="1" x14ac:dyDescent="0.35">
      <c r="C78" s="32"/>
      <c r="D78" s="41">
        <f>IF($F$7=5,I18,IF($L$7=5,K18,IF($F$22=5,I33,IF($L$22=5,K33,IF($F$37=5,I48,IF($L$37=5,K48,IF($F$52=5,I63,IF($L$52=5,K63,IF($F$67=5,I78,IF($L$67=5,K78,IF($F$82=5,I93,IF($L$82=5,K93,IF($F$97=5,I108,IF($L$97=5,K108,IF($F$112=5,I123,IF($L$112=5,K123,IF($F$127=5,I138,IF($L$127=5,K138,IF($F$142=5,I153,IF($L$142=5,K153))))))))))))))))))))</f>
        <v>7.5</v>
      </c>
      <c r="F78" s="295"/>
      <c r="G78" s="296"/>
      <c r="H78" s="297"/>
      <c r="I78" s="298">
        <f>SUM(I68:I77)</f>
        <v>6</v>
      </c>
      <c r="J78" s="299"/>
      <c r="K78" s="298">
        <f>SUM(K68:K77)</f>
        <v>4</v>
      </c>
      <c r="L78" s="295"/>
      <c r="M78" s="296"/>
      <c r="N78" s="297"/>
    </row>
    <row r="79" spans="1:14" ht="13.5" customHeight="1" x14ac:dyDescent="0.2">
      <c r="C79" s="32"/>
      <c r="H79" s="37"/>
      <c r="I79" s="300"/>
      <c r="J79" s="300"/>
      <c r="K79" s="301"/>
      <c r="N79" s="37"/>
    </row>
    <row r="80" spans="1:14" ht="15.75" hidden="1" thickTop="1" x14ac:dyDescent="0.2">
      <c r="C80" s="32"/>
      <c r="F80" s="280"/>
      <c r="G80" s="280"/>
      <c r="H80" s="280"/>
      <c r="I80" s="420" t="s">
        <v>8</v>
      </c>
      <c r="J80" s="420"/>
      <c r="K80" s="420"/>
      <c r="L80" s="280"/>
      <c r="M80" s="280"/>
      <c r="N80" s="280"/>
    </row>
    <row r="81" spans="1:14" ht="20.25" hidden="1" thickTop="1" thickBot="1" x14ac:dyDescent="0.35">
      <c r="A81" s="383" t="s">
        <v>0</v>
      </c>
      <c r="B81" s="384"/>
      <c r="C81" s="26" t="str">
        <f>'Input adatok'!C83</f>
        <v>Piremon SE</v>
      </c>
      <c r="F81" s="421" t="s">
        <v>0</v>
      </c>
      <c r="G81" s="422"/>
      <c r="H81" s="283" t="b">
        <f>IF($F$82=1,C6,IF($F$82=2,C21,IF($F$82=3,C36,IF($F$82=4,C51,IF($F$82=5,C66,IF($F$82=6,C81,IF($F$82=7,C96,IF($F$82=8,C111,IF($F$82=9,C126,IF($F$82=10,C141,IF($F$82=11,C156,IF($F$82=12,C171,IF($F$82=13,C186,IF($F$82=14,C201,IF($F$82=15,C216,IF($F$82=16,C231,IF($F$82=17,C246,IF($F$82=18,C261,IF($F$82=19,C276,IF($F$82=20,C291))))))))))))))))))))</f>
        <v>0</v>
      </c>
      <c r="I81" s="419" t="str">
        <f>$I$1</f>
        <v>9. forduló</v>
      </c>
      <c r="J81" s="419"/>
      <c r="K81" s="419"/>
      <c r="L81" s="421" t="s">
        <v>0</v>
      </c>
      <c r="M81" s="422"/>
      <c r="N81" s="283" t="b">
        <f>IF($L$82=1,C6,IF($L$82=2,C21,IF($L$82=3,C36,IF($L$82=4,C51,IF($L$82=5,C66,IF($L$82=6,C81,IF($L$82=7,C96,IF($L$82=8,C111,IF($L$82=9,C126,IF($L$82=10,C141,IF($L$82=11,C156,IF($L$82=12,C171,IF($L$82=13,C186,IF($L$82=14,C201,IF($L$82=15,C216,IF($L$82=16,C231,IF($L$82=17,C246,IF($L$82=18,C261,IF($L$82=19,C276,IF($L$82=20,C291))))))))))))))))))))</f>
        <v>0</v>
      </c>
    </row>
    <row r="82" spans="1:14" ht="13.5" hidden="1" customHeight="1" thickBot="1" x14ac:dyDescent="0.25">
      <c r="A82" s="380">
        <v>6</v>
      </c>
      <c r="B82" s="24"/>
      <c r="C82" s="26" t="str">
        <f>'Input adatok'!M84</f>
        <v>Játékos Neve:</v>
      </c>
      <c r="F82" s="423"/>
      <c r="G82" s="284"/>
      <c r="H82" s="285" t="b">
        <f>IF($F$82=1,C7,IF($F$82=2,C22,IF($F$82=3,C37,IF($F$82=4,C52,IF($F$82=5,C67,IF($F$82=6,C82,IF($F$82=7,C97,IF($F$82=8,C112,IF($F$82=9,C127,IF($F$82=10,C142,IF($F$82=11,C157,IF($F$82=12,C172,IF($F$82=13,C187,IF($F$82=14,C202,IF($F$82=15,C217,IF($F$82=16,C232,IF($F$82=17,C247,IF($F$82=18,C262,IF($F$82=19,C277,IF($F$82=20,C292))))))))))))))))))))</f>
        <v>0</v>
      </c>
      <c r="I82" s="419"/>
      <c r="J82" s="419"/>
      <c r="K82" s="419"/>
      <c r="L82" s="426"/>
      <c r="M82" s="284"/>
      <c r="N82" s="285" t="b">
        <f>IF($L$82=1,C7,IF($L$82=2,C22,IF($L$82=3,C37,IF($L$82=4,C52,IF($L$82=5,C67,IF($L$82=6,C82,IF($L$82=7,C97,IF($L$82=8,C112,IF($L$82=9,C127,IF($L$82=10,C142,IF($L$82=11,C157,IF($L$82=12,C172,IF($L$82=13,C187,IF($L$82=14,C202,IF($L$82=15,C217,IF($L$82=16,C232,IF($L$82=17,C247,IF($L$82=18,C262,IF($L$82=19,C277,IF($L$82=20,C292))))))))))))))))))))</f>
        <v>0</v>
      </c>
    </row>
    <row r="83" spans="1:14" ht="13.5" hidden="1" customHeight="1" thickBot="1" x14ac:dyDescent="0.25">
      <c r="A83" s="381"/>
      <c r="B83" s="25" t="s">
        <v>2</v>
      </c>
      <c r="C83" s="40" t="str">
        <f>IF($F$7=6,H8,IF($L$7=6,N8,IF($F$22=6,H23,IF($L$22=6,N23,IF($F$37=6,H38,IF($L$37=6,N38,IF($F$52=6,H53,IF($L$52=6,N53,IF($F$67=6,H68,IF($L$67=6,N68,IF($F$82=6,H83,IF($L$82=6,N83,IF($F$97=6,H98,IF($L$97=6,N98,IF($F$112=6,H113,IF($L$112=6,N113,IF($F$127=6,H128,IF($L$127=6,N128,IF($F$142=6,H143,IF($L$142=6,N143))))))))))))))))))))</f>
        <v>Trembácz László 2000</v>
      </c>
      <c r="D83" s="40">
        <f>IF($F$7=6,I8,IF($L$7=6,K8,IF($F$22=6,I23,IF($L$22=6,K23,IF($F$37=6,I38,IF($L$37=6,K38,IF($F$52=6,I53,IF($L$52=6,K53,IF($F$67=6,I68,IF($L$67=6,K68,IF($F$82=6,I83,IF($L$82=6,K83,IF($F$97=6,I98,IF($L$97=6,K98,IF($F$112=6,I113,IF($L$112=6,K113,IF($F$127=6,I128,IF($L$127=6,K128,IF($F$142=6,I143,IF($L$142=6,K143))))))))))))))))))))</f>
        <v>1</v>
      </c>
      <c r="F83" s="424"/>
      <c r="G83" s="286" t="s">
        <v>2</v>
      </c>
      <c r="H83" s="287"/>
      <c r="I83" s="288"/>
      <c r="J83" s="288"/>
      <c r="K83" s="288"/>
      <c r="L83" s="427"/>
      <c r="M83" s="286" t="s">
        <v>2</v>
      </c>
      <c r="N83" s="289"/>
    </row>
    <row r="84" spans="1:14" ht="13.5" hidden="1" customHeight="1" thickBot="1" x14ac:dyDescent="0.25">
      <c r="A84" s="381"/>
      <c r="B84" s="25" t="s">
        <v>3</v>
      </c>
      <c r="C84" s="40" t="str">
        <f t="shared" ref="C84:C92" si="11">IF($F$7=6,H9,IF($L$7=6,N9,IF($F$22=6,H24,IF($L$22=6,N24,IF($F$37=6,H39,IF($L$37=6,N39,IF($F$52=6,H54,IF($L$52=6,N54,IF($F$67=6,H69,IF($L$67=6,N69,IF($F$82=6,H84,IF($L$82=6,N84,IF($F$97=6,H99,IF($L$97=6,N99,IF($F$112=6,H114,IF($L$112=6,N114,IF($F$127=6,H129,IF($L$127=6,N129,IF($F$142=6,H144,IF($L$142=6,N144))))))))))))))))))))</f>
        <v>Barnóth Róbert  1834</v>
      </c>
      <c r="D84" s="40">
        <f>IF($F$7=6,I9,IF($L$7=6,K9,IF($F$22=6,I24,IF($L$22=6,K24,IF($F$37=6,I39,IF($L$37=6,K39,IF($F$52=6,I54,IF($L$52=6,K54,IF($F$67=6,I69,IF($L$67=6,K69,IF($F$82=6,I84,IF($L$82=6,K84,IF($F$97=6,I99,IF($L$97=6,K99,IF($F$112=6,I114,IF($L$112=6,K114,IF($F$127=6,I129,IF($L$127=6,K129,IF($F$142=6,I144,IF($L$142=6,K144))))))))))))))))))))</f>
        <v>1</v>
      </c>
      <c r="F84" s="424"/>
      <c r="G84" s="286" t="s">
        <v>3</v>
      </c>
      <c r="H84" s="287"/>
      <c r="I84" s="288"/>
      <c r="J84" s="288"/>
      <c r="K84" s="288"/>
      <c r="L84" s="427"/>
      <c r="M84" s="286" t="s">
        <v>3</v>
      </c>
      <c r="N84" s="290"/>
    </row>
    <row r="85" spans="1:14" ht="13.5" hidden="1" customHeight="1" thickBot="1" x14ac:dyDescent="0.25">
      <c r="A85" s="381"/>
      <c r="B85" s="25" t="s">
        <v>4</v>
      </c>
      <c r="C85" s="40" t="str">
        <f t="shared" si="11"/>
        <v>Palicz László 1877</v>
      </c>
      <c r="D85" s="40">
        <f>IF($F$7=6,I10,IF($L$7=6,K10,IF($F$22=6,I25,IF($L$22=6,K25,IF($F$37=6,I40,IF($L$37=6,K40,IF($F$52=6,I55,IF($L$52=6,K55,IF($F$67=6,I70,IF($L$67=6,K70,IF($F$82=6,I85,IF($L$82=6,K85,IF($F$97=6,I100,IF($L$97=6,K100,IF($F$112=6,I115,IF($L$112=6,K115,IF($F$127=6,I130,IF($L$127=6,K130,IF($F$142=6,I145,IF($L$142=6,K145))))))))))))))))))))</f>
        <v>1</v>
      </c>
      <c r="F85" s="424"/>
      <c r="G85" s="286" t="s">
        <v>4</v>
      </c>
      <c r="H85" s="287"/>
      <c r="I85" s="288"/>
      <c r="J85" s="288"/>
      <c r="K85" s="288"/>
      <c r="L85" s="427"/>
      <c r="M85" s="286" t="s">
        <v>4</v>
      </c>
      <c r="N85" s="290"/>
    </row>
    <row r="86" spans="1:14" ht="13.5" hidden="1" customHeight="1" thickBot="1" x14ac:dyDescent="0.25">
      <c r="A86" s="381"/>
      <c r="B86" s="25" t="s">
        <v>5</v>
      </c>
      <c r="C86" s="40" t="str">
        <f t="shared" si="11"/>
        <v>Tordai Ákos 1702</v>
      </c>
      <c r="D86" s="40">
        <f>IF($F$7=6,I11,IF($L$7=6,K11,IF($F$22=6,I26,IF($L$22=6,K26,IF($F$37=6,I41,IF($L$37=6,K41,IF($F$52=6,I56,IF($L$52=6,K56,IF($F$67=6,I71,IF($L$67=6,K71,IF($F$82=6,I86,IF($L$82=6,K86,IF($F$97=6,I101,IF($L$97=6,K101,IF($F$112=6,I116,IF($L$112=6,K116,IF($F$127=6,I131,IF($L$127=6,K131,IF($F$142=6,I146,IF($L$142=6,K146))))))))))))))))))))</f>
        <v>1</v>
      </c>
      <c r="F86" s="424"/>
      <c r="G86" s="286" t="s">
        <v>5</v>
      </c>
      <c r="H86" s="287"/>
      <c r="I86" s="288"/>
      <c r="J86" s="288"/>
      <c r="K86" s="288"/>
      <c r="L86" s="427"/>
      <c r="M86" s="286" t="s">
        <v>5</v>
      </c>
      <c r="N86" s="290"/>
    </row>
    <row r="87" spans="1:14" ht="13.5" hidden="1" customHeight="1" thickBot="1" x14ac:dyDescent="0.25">
      <c r="A87" s="381"/>
      <c r="B87" s="25" t="s">
        <v>6</v>
      </c>
      <c r="C87" s="40" t="str">
        <f t="shared" si="11"/>
        <v>Rádai Zoltán Máté 1679</v>
      </c>
      <c r="D87" s="40">
        <f t="shared" ref="D87:D92" si="12">IF($F$7=6,I12,IF($L$7=6,K12,IF($F$22=6,I27,IF($L$22=6,K27,IF($F$37=6,I42,IF($L$37=6,K42,IF($F$52=6,I57,IF($L$52=6,K57,IF($F$67=6,I72,IF($L$67=6,K72,IF($F$82=6,I87,IF($L$82=6,K87,IF($F$97=6,I106,IF($L$97=6,K106,IF($F$112=6,I121,IF($L$112=6,K121,IF($F$127=6,I136,IF($L$127=6,K136,IF($F$142=6,I151,IF($L$142=6,K151))))))))))))))))))))</f>
        <v>0</v>
      </c>
      <c r="F87" s="424"/>
      <c r="G87" s="286" t="s">
        <v>6</v>
      </c>
      <c r="H87" s="287"/>
      <c r="I87" s="288"/>
      <c r="J87" s="288"/>
      <c r="K87" s="288"/>
      <c r="L87" s="427"/>
      <c r="M87" s="286" t="s">
        <v>6</v>
      </c>
      <c r="N87" s="290"/>
    </row>
    <row r="88" spans="1:14" ht="13.5" hidden="1" customHeight="1" thickBot="1" x14ac:dyDescent="0.25">
      <c r="A88" s="381"/>
      <c r="B88" s="25" t="s">
        <v>7</v>
      </c>
      <c r="C88" s="40" t="str">
        <f t="shared" si="11"/>
        <v>Tumó Bence 1583</v>
      </c>
      <c r="D88" s="40">
        <f t="shared" si="12"/>
        <v>1</v>
      </c>
      <c r="F88" s="424"/>
      <c r="G88" s="286" t="s">
        <v>7</v>
      </c>
      <c r="H88" s="287"/>
      <c r="I88" s="288"/>
      <c r="J88" s="288"/>
      <c r="K88" s="288"/>
      <c r="L88" s="427"/>
      <c r="M88" s="286" t="s">
        <v>7</v>
      </c>
      <c r="N88" s="290"/>
    </row>
    <row r="89" spans="1:14" ht="13.5" hidden="1" customHeight="1" thickBot="1" x14ac:dyDescent="0.25">
      <c r="A89" s="381"/>
      <c r="B89" s="25" t="s">
        <v>79</v>
      </c>
      <c r="C89" s="40" t="str">
        <f t="shared" si="11"/>
        <v>Gócza Ádám 1585</v>
      </c>
      <c r="D89" s="40">
        <f t="shared" si="12"/>
        <v>1</v>
      </c>
      <c r="F89" s="424"/>
      <c r="G89" s="286" t="s">
        <v>79</v>
      </c>
      <c r="H89" s="287"/>
      <c r="I89" s="288"/>
      <c r="J89" s="288"/>
      <c r="K89" s="288"/>
      <c r="L89" s="427"/>
      <c r="M89" s="286" t="s">
        <v>79</v>
      </c>
      <c r="N89" s="290"/>
    </row>
    <row r="90" spans="1:14" ht="13.5" hidden="1" customHeight="1" thickBot="1" x14ac:dyDescent="0.25">
      <c r="A90" s="381"/>
      <c r="B90" s="25" t="s">
        <v>80</v>
      </c>
      <c r="C90" s="40" t="str">
        <f t="shared" si="11"/>
        <v>Barnóth Anita 1521</v>
      </c>
      <c r="D90" s="40">
        <f t="shared" si="12"/>
        <v>1</v>
      </c>
      <c r="F90" s="424"/>
      <c r="G90" s="286" t="s">
        <v>80</v>
      </c>
      <c r="H90" s="287"/>
      <c r="I90" s="288"/>
      <c r="J90" s="288"/>
      <c r="K90" s="288"/>
      <c r="L90" s="427"/>
      <c r="M90" s="286" t="s">
        <v>80</v>
      </c>
      <c r="N90" s="290"/>
    </row>
    <row r="91" spans="1:14" ht="13.5" hidden="1" customHeight="1" thickBot="1" x14ac:dyDescent="0.25">
      <c r="A91" s="381"/>
      <c r="B91" s="25" t="s">
        <v>81</v>
      </c>
      <c r="C91" s="40" t="str">
        <f t="shared" si="11"/>
        <v>Tóth Tibor 1606</v>
      </c>
      <c r="D91" s="40">
        <f t="shared" si="12"/>
        <v>1</v>
      </c>
      <c r="F91" s="424"/>
      <c r="G91" s="286" t="s">
        <v>81</v>
      </c>
      <c r="H91" s="287"/>
      <c r="I91" s="288"/>
      <c r="J91" s="288"/>
      <c r="K91" s="288"/>
      <c r="L91" s="427"/>
      <c r="M91" s="286" t="s">
        <v>81</v>
      </c>
      <c r="N91" s="290"/>
    </row>
    <row r="92" spans="1:14" ht="13.5" hidden="1" customHeight="1" thickBot="1" x14ac:dyDescent="0.25">
      <c r="A92" s="391"/>
      <c r="B92" s="25" t="s">
        <v>82</v>
      </c>
      <c r="C92" s="40" t="str">
        <f t="shared" si="11"/>
        <v>Palkovics Balázs</v>
      </c>
      <c r="D92" s="40">
        <f t="shared" si="12"/>
        <v>0</v>
      </c>
      <c r="F92" s="425"/>
      <c r="G92" s="291" t="s">
        <v>82</v>
      </c>
      <c r="H92" s="292"/>
      <c r="I92" s="293"/>
      <c r="J92" s="293"/>
      <c r="K92" s="293"/>
      <c r="L92" s="428"/>
      <c r="M92" s="291" t="s">
        <v>82</v>
      </c>
      <c r="N92" s="294"/>
    </row>
    <row r="93" spans="1:14" ht="20.25" hidden="1" customHeight="1" thickTop="1" thickBot="1" x14ac:dyDescent="0.35">
      <c r="C93" s="32"/>
      <c r="D93" s="41">
        <f>IF($F$7=6,I18,IF($L$7=6,K18,IF($F$22=6,I33,IF($L$22=6,K33,IF($F$37=6,I48,IF($L$37=6,K48,IF($F$52=6,I63,IF($L$52=6,K63,IF($F$67=6,I78,IF($L$67=6,K78,IF($F$82=6,I93,IF($L$82=6,K93,IF($F$97=6,I108,IF($L$97=6,K108,IF($F$112=6,I123,IF($L$112=6,K123,IF($F$127=6,I138,IF($L$127=6,K138,IF($F$142=6,I153,IF($L$142=6,K153))))))))))))))))))))</f>
        <v>8</v>
      </c>
      <c r="F93" s="295"/>
      <c r="G93" s="296"/>
      <c r="H93" s="297"/>
      <c r="I93" s="298">
        <f>SUM(I83:I92)</f>
        <v>0</v>
      </c>
      <c r="J93" s="299"/>
      <c r="K93" s="298">
        <f>SUM(K83:K92)</f>
        <v>0</v>
      </c>
      <c r="L93" s="295"/>
      <c r="M93" s="296"/>
      <c r="N93" s="297"/>
    </row>
    <row r="94" spans="1:14" x14ac:dyDescent="0.2">
      <c r="C94" s="32"/>
      <c r="H94" s="37"/>
      <c r="I94" s="3"/>
      <c r="J94" s="3"/>
      <c r="N94" s="37"/>
    </row>
    <row r="95" spans="1:14" ht="13.5" hidden="1" customHeight="1" thickBot="1" x14ac:dyDescent="0.25">
      <c r="C95" s="32"/>
      <c r="H95" s="37"/>
      <c r="I95" s="410" t="s">
        <v>8</v>
      </c>
      <c r="J95" s="411"/>
      <c r="K95" s="412"/>
      <c r="N95" s="37"/>
    </row>
    <row r="96" spans="1:14" ht="13.5" hidden="1" customHeight="1" thickBot="1" x14ac:dyDescent="0.3">
      <c r="A96" s="383" t="s">
        <v>0</v>
      </c>
      <c r="B96" s="409"/>
      <c r="C96" s="23" t="str">
        <f>'Input adatok'!C99</f>
        <v>Balkány SE</v>
      </c>
      <c r="F96" s="383" t="s">
        <v>0</v>
      </c>
      <c r="G96" s="384"/>
      <c r="H96" s="92" t="b">
        <f>IF($F$97=1,#REF!,IF($F$97=2,C21,IF($F$97=3,C36,IF($F$97=4,C51,IF($F$97=5,C66,IF($F$97=6,C81,IF($F$97=7,C96,IF($F$97=8,C111,IF($F$97=9,C126,IF($F$97=10,C141,IF($F$97=11,C156,IF($F$97=12,C171,IF($F$97=13,C186,IF($F$97=14,C201,IF($F$97=15,C216,IF($F$97=16,C231,IF($F$97=17,C246,IF($F$97=18,C261,IF($F$97=19,C276,IF($F$97=20,C291))))))))))))))))))))</f>
        <v>0</v>
      </c>
      <c r="I96" s="413" t="str">
        <f>$I$1</f>
        <v>9. forduló</v>
      </c>
      <c r="J96" s="414"/>
      <c r="K96" s="415"/>
      <c r="L96" s="383" t="s">
        <v>0</v>
      </c>
      <c r="M96" s="384"/>
      <c r="N96" s="93" t="b">
        <f>IF($L$97=1,#REF!,IF($L$97=2,C21,IF($L$97=3,C36,IF($L$97=4,C51,IF($L$97=5,C66,IF($L$97=6,C81,IF($L$97=7,C96,IF($L$97=8,C111,IF($L$97=9,C126,IF($L$97=10,C141,IF($L$97=11,C156,IF($L$97=12,C171,IF($L$97=13,C186,IF($L$97=14,C201,IF($L$97=15,C216,IF($L$97=16,C231,IF($L$97=17,C246,IF($L$97=18,C261,IF($L$97=19,C276,IF($L$97=20,C291))))))))))))))))))))</f>
        <v>0</v>
      </c>
    </row>
    <row r="97" spans="1:14" ht="13.5" hidden="1" customHeight="1" thickBot="1" x14ac:dyDescent="0.25">
      <c r="A97" s="380">
        <v>7</v>
      </c>
      <c r="B97" s="24"/>
      <c r="C97" s="23" t="str">
        <f>'Input adatok'!M100</f>
        <v>Játékos Neve:</v>
      </c>
      <c r="F97" s="380"/>
      <c r="G97" s="211"/>
      <c r="H97" s="92" t="b">
        <f>IF($F$97=1,C7,IF($F$97=2,C22,IF($F$97=3,C37,IF($F$97=4,C52,IF($F$97=5,C67,IF($F$97=6,C82,IF($F$97=7,C97,IF($F$97=8,C112,IF($F$97=9,C127,IF($F$97=10,C142,IF($F$97=11,C157,IF($F$97=12,C172,IF($F$97=13,C187,IF($F$97=14,C202,IF($F$97=15,C217,IF($F$97=16,C232,IF($F$97=17,C247,IF($F$97=18,C262,IF($F$97=19,C277,IF($F$97=20,C292))))))))))))))))))))</f>
        <v>0</v>
      </c>
      <c r="I97" s="416"/>
      <c r="J97" s="417"/>
      <c r="K97" s="418"/>
      <c r="L97" s="380"/>
      <c r="M97" s="211"/>
      <c r="N97" s="93" t="b">
        <f>IF($L$97=1,C7,IF($L$97=2,C22,IF($L$97=3,C37,IF($L$97=4,C52,IF($L$97=5,C67,IF($L$97=6,C82,IF($L$97=7,C97,IF($L$97=8,C112,IF($L$97=9,C127,IF($L$97=10,C142,IF($L$97=11,C157,IF($L$97=12,C172,IF($L$97=13,C187,IF($L$97=14,C202,IF($L$97=15,C217,IF($L$97=16,C232,IF($L$97=17,C247,IF($L$97=18,C262,IF($L$97=19,C277,IF($L$97=20,C292))))))))))))))))))))</f>
        <v>0</v>
      </c>
    </row>
    <row r="98" spans="1:14" ht="13.5" hidden="1" customHeight="1" thickBot="1" x14ac:dyDescent="0.25">
      <c r="A98" s="381"/>
      <c r="B98" s="25" t="s">
        <v>2</v>
      </c>
      <c r="C98" s="40" t="str">
        <f>IF($F$7=7,H8,IF($L$7=7,N8,IF($F$22=7,H23,IF($L$22=7,N23,IF($F$37=7,H38,IF($L$37=7,N38,IF($F$52=7,H53,IF($L$52=7,N53,IF($F$67=7,H68,IF($L$67=7,N68,IF($F$82=7,H83,IF($L$82=7,N83,IF($F$97=7,H98,IF($L$97=7,N98,IF($F$112=7,H113,IF($L$112=7,N113,IF($F$127=7,H128,IF($L$127=7,N128,IF($F$142=7,H143,IF($L$142=7,N143))))))))))))))))))))</f>
        <v>Dr Paszerbovics sándor /1959/</v>
      </c>
      <c r="D98" s="40">
        <f>IF($F$7=7,I8,IF($L$7=7,K8,IF($F$22=7,I23,IF($L$22=7,K23,IF($F$37=7,I38,IF($L$37=7,K38,IF($F$52=7,I53,IF($L$52=7,K53,IF($F$67=7,I68,IF($L$67=7,K68,IF($F$82=7,I83,IF($L$82=7,K83,IF($F$97=7,I98,IF($L$97=7,K98,IF($F$112=7,I113,IF($L$112=7,K113,IF($F$127=7,I128,IF($L$127=7,K128,IF($F$142=7,I143,IF($L$142=7,K143))))))))))))))))))))</f>
        <v>0.5</v>
      </c>
      <c r="F98" s="381"/>
      <c r="G98" s="212" t="s">
        <v>2</v>
      </c>
      <c r="H98" s="36" t="b">
        <f>IF($F$97=1,C8,IF($F$97=2,C23,IF($F$97=3,C38,IF($F$97=4,C53,IF($F$97=5,C68,IF($F$97=6,C83,IF($F$97=7,C98,IF($F$97=8,C113,IF($F$97=9,C128,IF($F$97=10,C143,IF($F$97=11,C158,IF($F$97=12,C173,IF($F$97=13,C188,IF($F$97=14,C203,IF($F$97=15,C218,IF($F$97=16,C233,IF($F$97=17,C248,IF($F$97=18,C263,IF($F$97=19,C278,IF($F$97=20,C293))))))))))))))))))))</f>
        <v>0</v>
      </c>
      <c r="I98" s="4"/>
      <c r="J98" s="5"/>
      <c r="K98" s="6"/>
      <c r="L98" s="381"/>
      <c r="M98" s="212" t="s">
        <v>2</v>
      </c>
      <c r="N98" s="38" t="b">
        <f>IF($L$97=1,C8,IF($L$97=2,C23,IF($L$97=3,C38,IF($L$97=4,C53,IF($L$97=5,C68,IF($L$97=6,C83,IF($L$97=7,C98,IF($L$97=8,C113,IF($L$97=9,C128,IF($L$97=10,C143,IF($L$97=11,C158,IF($L$97=12,C173,IF($L$97=13,C188,IF($L$97=14,C203,IF($L$97=15,C218,IF($L$97=16,C233,IF($L$97=17,C248,IF($L$97=18,C263,IF($L$97=19,C278,IF($L$97=20,C293))))))))))))))))))))</f>
        <v>0</v>
      </c>
    </row>
    <row r="99" spans="1:14" ht="13.5" hidden="1" customHeight="1" thickBot="1" x14ac:dyDescent="0.25">
      <c r="A99" s="381"/>
      <c r="B99" s="25" t="s">
        <v>3</v>
      </c>
      <c r="C99" s="40" t="str">
        <f t="shared" ref="C99:C107" si="13">IF($F$7=7,H9,IF($L$7=7,N9,IF($F$22=7,H24,IF($L$22=7,N24,IF($F$37=7,H39,IF($L$37=7,N39,IF($F$52=7,H54,IF($L$52=7,N54,IF($F$67=7,H69,IF($L$67=7,N69,IF($F$82=7,H84,IF($L$82=7,N84,IF($F$97=7,H99,IF($L$97=7,N99,IF($F$112=7,H114,IF($L$112=7,N114,IF($F$127=7,H129,IF($L$127=7,N129,IF($F$142=7,H144,IF($L$142=7,N144))))))))))))))))))))</f>
        <v>Hegedüs Roland /1833/</v>
      </c>
      <c r="D99" s="40">
        <f>IF($F$7=7,I9,IF($L$7=7,K9,IF($F$22=7,I24,IF($L$22=7,K24,IF($F$37=7,I39,IF($L$37=7,K39,IF($F$52=7,I54,IF($L$52=7,K54,IF($F$67=7,I69,IF($L$67=7,K69,IF($F$82=7,I84,IF($L$82=7,K84,IF($F$97=7,I99,IF($L$97=7,K99,IF($F$112=7,I114,IF($L$112=7,K114,IF($F$127=7,I129,IF($L$127=7,K129,IF($F$142=7,I144,IF($L$142=7,K144))))))))))))))))))))</f>
        <v>0.5</v>
      </c>
      <c r="F99" s="381"/>
      <c r="G99" s="212" t="s">
        <v>3</v>
      </c>
      <c r="H99" s="36" t="b">
        <f t="shared" ref="H99:H107" si="14">IF($F$97=1,C9,IF($F$97=2,C24,IF($F$97=3,C39,IF($F$97=4,C54,IF($F$97=5,C69,IF($F$97=6,C84,IF($F$97=7,C99,IF($F$97=8,C114,IF($F$97=9,C129,IF($F$97=10,C144,IF($F$97=11,C159,IF($F$97=12,C174,IF($F$97=13,C189,IF($F$97=14,C204,IF($F$97=15,C219,IF($F$97=16,C234,IF($F$97=17,C249,IF($F$97=18,C264,IF($F$97=19,C279,IF($F$97=20,C294))))))))))))))))))))</f>
        <v>0</v>
      </c>
      <c r="I99" s="7"/>
      <c r="J99" s="8"/>
      <c r="K99" s="9"/>
      <c r="L99" s="381"/>
      <c r="M99" s="212" t="s">
        <v>3</v>
      </c>
      <c r="N99" s="38" t="b">
        <f t="shared" ref="N99:N107" si="15">IF($L$97=1,C9,IF($L$97=2,C24,IF($L$97=3,C39,IF($L$97=4,C54,IF($L$97=5,C69,IF($L$97=6,C84,IF($L$97=7,C99,IF($L$97=8,C114,IF($L$97=9,C129,IF($L$97=10,C144,IF($L$97=11,C159,IF($L$97=12,C174,IF($L$97=13,C189,IF($L$97=14,C204,IF($L$97=15,C219,IF($L$97=16,C234,IF($L$97=17,C249,IF($L$97=18,C264,IF($L$97=19,C279,IF($L$97=20,C294))))))))))))))))))))</f>
        <v>0</v>
      </c>
    </row>
    <row r="100" spans="1:14" ht="13.5" hidden="1" customHeight="1" thickBot="1" x14ac:dyDescent="0.25">
      <c r="A100" s="381"/>
      <c r="B100" s="25" t="s">
        <v>4</v>
      </c>
      <c r="C100" s="40" t="str">
        <f t="shared" si="13"/>
        <v xml:space="preserve"> Orgován György</v>
      </c>
      <c r="D100" s="40">
        <f>IF($F$7=7,I10,IF($L$7=7,K10,IF($F$22=7,I25,IF($L$22=7,K25,IF($F$37=7,I40,IF($L$37=7,K40,IF($F$52=7,I55,IF($L$52=7,K55,IF($F$67=7,I70,IF($L$67=7,K70,IF($F$82=7,I85,IF($L$82=7,K85,IF($F$97=7,I100,IF($L$97=7,K100,IF($F$112=7,I115,IF($L$112=7,K115,IF($F$127=7,I130,IF($L$127=7,K130,IF($F$142=7,I145,IF($L$142=7,K145))))))))))))))))))))</f>
        <v>0</v>
      </c>
      <c r="F100" s="381"/>
      <c r="G100" s="212" t="s">
        <v>4</v>
      </c>
      <c r="H100" s="36" t="b">
        <f t="shared" si="14"/>
        <v>0</v>
      </c>
      <c r="I100" s="7"/>
      <c r="J100" s="8"/>
      <c r="K100" s="9"/>
      <c r="L100" s="381"/>
      <c r="M100" s="212" t="s">
        <v>4</v>
      </c>
      <c r="N100" s="38" t="b">
        <f t="shared" si="15"/>
        <v>0</v>
      </c>
    </row>
    <row r="101" spans="1:14" ht="13.5" hidden="1" customHeight="1" thickBot="1" x14ac:dyDescent="0.25">
      <c r="A101" s="381"/>
      <c r="B101" s="25" t="s">
        <v>5</v>
      </c>
      <c r="C101" s="40" t="str">
        <f t="shared" si="13"/>
        <v>Varró Miklós /1621/</v>
      </c>
      <c r="D101" s="40">
        <f>IF($F$7=7,I11,IF($L$7=7,K11,IF($F$22=7,I26,IF($L$22=7,K26,IF($F$37=7,I41,IF($L$37=7,K41,IF($F$52=7,I56,IF($L$52=7,K56,IF($F$67=7,I71,IF($L$67=7,K71,IF($F$82=7,I86,IF($L$82=7,K86,IF($F$97=7,I101,IF($L$97=7,K101,IF($F$112=7,I116,IF($L$112=7,K116,IF($F$127=7,I131,IF($L$127=7,K131,IF($F$142=7,I146,IF($L$142=7,K146))))))))))))))))))))</f>
        <v>0.5</v>
      </c>
      <c r="F101" s="381"/>
      <c r="G101" s="212" t="s">
        <v>5</v>
      </c>
      <c r="H101" s="36" t="b">
        <f t="shared" si="14"/>
        <v>0</v>
      </c>
      <c r="I101" s="7"/>
      <c r="J101" s="8"/>
      <c r="K101" s="9"/>
      <c r="L101" s="381"/>
      <c r="M101" s="212" t="s">
        <v>5</v>
      </c>
      <c r="N101" s="38" t="b">
        <f t="shared" si="15"/>
        <v>0</v>
      </c>
    </row>
    <row r="102" spans="1:14" ht="13.5" hidden="1" customHeight="1" thickBot="1" x14ac:dyDescent="0.25">
      <c r="A102" s="381"/>
      <c r="B102" s="25" t="s">
        <v>6</v>
      </c>
      <c r="C102" s="40" t="str">
        <f t="shared" si="13"/>
        <v>Répási György</v>
      </c>
      <c r="D102" s="40">
        <f t="shared" ref="D102:D107" si="16">IF($F$7=7,I12,IF($L$7=7,K12,IF($F$22=7,I27,IF($L$22=7,K27,IF($F$37=7,I42,IF($L$37=7,K42,IF($F$52=7,I57,IF($L$52=7,K57,IF($F$67=7,I72,IF($L$67=7,K72,IF($F$82=7,I87,IF($L$82=7,K87,IF($F$97=7,I102,IF($L$97=7,K102,IF($F$112=7,I121,IF($L$112=7,K121,IF($F$127=7,I136,IF($L$127=7,K136,IF($F$142=7,I151,IF($L$142=7,K151))))))))))))))))))))</f>
        <v>0</v>
      </c>
      <c r="F102" s="381"/>
      <c r="G102" s="212" t="s">
        <v>6</v>
      </c>
      <c r="H102" s="36" t="b">
        <f t="shared" si="14"/>
        <v>0</v>
      </c>
      <c r="I102" s="7"/>
      <c r="J102" s="8"/>
      <c r="K102" s="9"/>
      <c r="L102" s="381"/>
      <c r="M102" s="212" t="s">
        <v>6</v>
      </c>
      <c r="N102" s="38" t="b">
        <f t="shared" si="15"/>
        <v>0</v>
      </c>
    </row>
    <row r="103" spans="1:14" ht="13.5" hidden="1" customHeight="1" thickBot="1" x14ac:dyDescent="0.25">
      <c r="A103" s="381"/>
      <c r="B103" s="25" t="s">
        <v>7</v>
      </c>
      <c r="C103" s="40" t="str">
        <f t="shared" si="13"/>
        <v>Koncz Csaba</v>
      </c>
      <c r="D103" s="40">
        <f t="shared" si="16"/>
        <v>0</v>
      </c>
      <c r="F103" s="381"/>
      <c r="G103" s="212" t="s">
        <v>7</v>
      </c>
      <c r="H103" s="36" t="b">
        <f t="shared" si="14"/>
        <v>0</v>
      </c>
      <c r="I103" s="7"/>
      <c r="J103" s="8"/>
      <c r="K103" s="9"/>
      <c r="L103" s="381"/>
      <c r="M103" s="212" t="s">
        <v>7</v>
      </c>
      <c r="N103" s="38" t="b">
        <f t="shared" si="15"/>
        <v>0</v>
      </c>
    </row>
    <row r="104" spans="1:14" ht="13.5" hidden="1" thickBot="1" x14ac:dyDescent="0.25">
      <c r="A104" s="381"/>
      <c r="B104" s="25" t="s">
        <v>79</v>
      </c>
      <c r="C104" s="40" t="str">
        <f t="shared" si="13"/>
        <v>Koncz Zsolt</v>
      </c>
      <c r="D104" s="40">
        <f t="shared" si="16"/>
        <v>0</v>
      </c>
      <c r="F104" s="381"/>
      <c r="G104" s="212" t="s">
        <v>79</v>
      </c>
      <c r="H104" s="36" t="b">
        <f t="shared" si="14"/>
        <v>0</v>
      </c>
      <c r="I104" s="7"/>
      <c r="J104" s="8"/>
      <c r="K104" s="9"/>
      <c r="L104" s="381"/>
      <c r="M104" s="212" t="s">
        <v>79</v>
      </c>
      <c r="N104" s="38" t="b">
        <f t="shared" si="15"/>
        <v>0</v>
      </c>
    </row>
    <row r="105" spans="1:14" ht="13.5" hidden="1" thickBot="1" x14ac:dyDescent="0.25">
      <c r="A105" s="381"/>
      <c r="B105" s="25" t="s">
        <v>80</v>
      </c>
      <c r="C105" s="40" t="str">
        <f t="shared" si="13"/>
        <v>Szokolov Albert</v>
      </c>
      <c r="D105" s="40">
        <f t="shared" si="16"/>
        <v>1</v>
      </c>
      <c r="F105" s="381"/>
      <c r="G105" s="212" t="s">
        <v>80</v>
      </c>
      <c r="H105" s="36" t="b">
        <f t="shared" si="14"/>
        <v>0</v>
      </c>
      <c r="I105" s="7"/>
      <c r="J105" s="8"/>
      <c r="K105" s="9"/>
      <c r="L105" s="381"/>
      <c r="M105" s="212" t="s">
        <v>80</v>
      </c>
      <c r="N105" s="38" t="b">
        <f t="shared" si="15"/>
        <v>0</v>
      </c>
    </row>
    <row r="106" spans="1:14" ht="13.5" hidden="1" customHeight="1" thickBot="1" x14ac:dyDescent="0.25">
      <c r="A106" s="381"/>
      <c r="B106" s="25" t="s">
        <v>81</v>
      </c>
      <c r="C106" s="40" t="str">
        <f t="shared" si="13"/>
        <v>Katona Tamás</v>
      </c>
      <c r="D106" s="40">
        <f t="shared" si="16"/>
        <v>0</v>
      </c>
      <c r="F106" s="381"/>
      <c r="G106" s="212" t="s">
        <v>81</v>
      </c>
      <c r="H106" s="36" t="b">
        <f t="shared" si="14"/>
        <v>0</v>
      </c>
      <c r="I106" s="7"/>
      <c r="J106" s="8"/>
      <c r="K106" s="9"/>
      <c r="L106" s="381"/>
      <c r="M106" s="212" t="s">
        <v>81</v>
      </c>
      <c r="N106" s="38" t="b">
        <f t="shared" si="15"/>
        <v>0</v>
      </c>
    </row>
    <row r="107" spans="1:14" ht="13.5" hidden="1" customHeight="1" thickBot="1" x14ac:dyDescent="0.25">
      <c r="A107" s="391"/>
      <c r="B107" s="25" t="s">
        <v>82</v>
      </c>
      <c r="C107" s="40" t="str">
        <f t="shared" si="13"/>
        <v>Kékesi Balázs</v>
      </c>
      <c r="D107" s="40">
        <f t="shared" si="16"/>
        <v>0</v>
      </c>
      <c r="F107" s="382"/>
      <c r="G107" s="213" t="s">
        <v>82</v>
      </c>
      <c r="H107" s="36" t="b">
        <f t="shared" si="14"/>
        <v>0</v>
      </c>
      <c r="I107" s="7"/>
      <c r="J107" s="8"/>
      <c r="K107" s="9"/>
      <c r="L107" s="382"/>
      <c r="M107" s="213" t="s">
        <v>82</v>
      </c>
      <c r="N107" s="38" t="b">
        <f t="shared" si="15"/>
        <v>0</v>
      </c>
    </row>
    <row r="108" spans="1:14" ht="13.5" hidden="1" customHeight="1" thickBot="1" x14ac:dyDescent="0.35">
      <c r="C108" s="32"/>
      <c r="D108" s="41">
        <f>IF($F$7=7,I18,IF($L$7=7,K18,IF($F$22=7,I33,IF($L$22=7,K33,IF($F$37=7,I48,IF($L$37=7,K48,IF($F$52=7,I63,IF($L$52=7,K63,IF($F$67=7,I78,IF($L$67=7,K78,IF($F$82=7,I93,IF($L$82=7,K93,IF($F$97=7,I108,IF($L$97=7,K108,IF($F$112=7,I123,IF($L$112=7,K123,IF($F$127=7,I138,IF($L$127=7,K138,IF($F$142=7,I153,IF($L$142=7,K153))))))))))))))))))))</f>
        <v>2.5</v>
      </c>
      <c r="H108" s="37"/>
      <c r="I108" s="11">
        <f>SUM(I98:I107)</f>
        <v>0</v>
      </c>
      <c r="J108" s="10"/>
      <c r="K108" s="12">
        <f>SUM(K98:K107)</f>
        <v>0</v>
      </c>
      <c r="N108" s="37"/>
    </row>
    <row r="109" spans="1:14" ht="13.5" hidden="1" customHeight="1" thickBot="1" x14ac:dyDescent="0.2">
      <c r="C109" s="32"/>
      <c r="H109" s="37"/>
      <c r="N109" s="37"/>
    </row>
    <row r="110" spans="1:14" ht="13.5" hidden="1" customHeight="1" thickBot="1" x14ac:dyDescent="0.25">
      <c r="C110" s="32"/>
      <c r="H110" s="37"/>
      <c r="I110" s="410" t="s">
        <v>8</v>
      </c>
      <c r="J110" s="411"/>
      <c r="K110" s="412"/>
      <c r="N110" s="37"/>
    </row>
    <row r="111" spans="1:14" ht="13.5" hidden="1" customHeight="1" thickBot="1" x14ac:dyDescent="0.3">
      <c r="A111" s="383" t="s">
        <v>0</v>
      </c>
      <c r="B111" s="409"/>
      <c r="C111" s="23" t="str">
        <f>'Input adatok'!C115</f>
        <v>II. Rákóczi SE Vaja</v>
      </c>
      <c r="F111" s="383" t="s">
        <v>0</v>
      </c>
      <c r="G111" s="384"/>
      <c r="H111" s="92" t="b">
        <f>IF($F$112=1,#REF!,IF($F$112=2,C21,IF($F$112=3,C36,IF($F$112=4,C51,IF($F$112=5,C66,IF($F$112=6,C81,IF($F$112=7,C96,IF($F$112=8,C111,IF($F$112=9,C126,IF($F$112=10,C141,IF($F$112=11,C156,IF($F$112=12,C171,IF($F$112=13,C186,IF($F$112=14,C201,IF($F$112=15,C216,IF($F$112=16,C231,IF($F$112=17,C246,IF($F$112=18,C261,IF($F$112=19,C276,IF($F$112=20,C291))))))))))))))))))))</f>
        <v>0</v>
      </c>
      <c r="I111" s="413" t="str">
        <f>$I$1</f>
        <v>9. forduló</v>
      </c>
      <c r="J111" s="414"/>
      <c r="K111" s="415"/>
      <c r="L111" s="383" t="s">
        <v>0</v>
      </c>
      <c r="M111" s="384"/>
      <c r="N111" s="93" t="b">
        <f>IF($L$112=1,#REF!,IF($L$112=2,C21,IF($L$112=3,C36,IF($L$112=4,C51,IF($L$112=5,C66,IF($L$112=6,C81,IF($L$112=7,C96,IF($L$112=8,C111,IF($L$112=9,C126,IF($L$112=10,C141,IF($L$112=11,C156,IF($L$112=12,C171,IF($L$112=13,C186,IF($L$112=14,C201,IF($L$112=15,C216,IF($L$112=16,C231,IF($L$112=17,C246,IF($L$112=18,C261,IF($L$112=19,C276,IF($L$112=20,C291))))))))))))))))))))</f>
        <v>0</v>
      </c>
    </row>
    <row r="112" spans="1:14" ht="13.5" hidden="1" customHeight="1" thickBot="1" x14ac:dyDescent="0.25">
      <c r="A112" s="380">
        <v>8</v>
      </c>
      <c r="B112" s="24"/>
      <c r="C112" s="23" t="str">
        <f>'Input adatok'!M116</f>
        <v>Játékos Neve:</v>
      </c>
      <c r="F112" s="380"/>
      <c r="G112" s="211"/>
      <c r="H112" s="92" t="b">
        <f>IF($F$112=1,C7,IF($F$112=2,C22,IF($F$112=3,C37,IF($F$112=4,C52,IF($F$112=5,C67,IF($F$112=6,C82,IF($F$112=7,C97,IF($F$112=8,C112,IF($F$112=9,C127,IF($F$112=10,C142,IF($F$112=11,C157,IF($F$112=12,C172,IF($F$112=13,C187,IF($F$112=14,C202,IF($F$112=15,C217,IF($F$112=16,C232,IF($F$112=17,C247,IF($F$112=18,C262,IF($F$112=19,C277,IF($F$112=20,C292))))))))))))))))))))</f>
        <v>0</v>
      </c>
      <c r="I112" s="416"/>
      <c r="J112" s="417"/>
      <c r="K112" s="418"/>
      <c r="L112" s="380"/>
      <c r="M112" s="211"/>
      <c r="N112" s="93" t="b">
        <f>IF($L$112=1,C7,IF($L$112=2,C22,IF($L$112=3,C37,IF($L$112=4,C52,IF($L$112=5,C67,IF($L$112=6,C82,IF($L$112=7,C97,IF($L$112=8,C112,IF($L$112=9,C127,IF($L$112=10,C142,IF($L$112=11,C157,IF($L$112=12,C172,IF($L$112=13,C187,IF($L$112=14,C202,IF($L$112=15,C217,IF($L$112=16,C232,IF($L$112=17,C247,IF($L$112=18,C262,IF($L$112=19,C277,IF($L$112=20,C292))))))))))))))))))))</f>
        <v>0</v>
      </c>
    </row>
    <row r="113" spans="1:14" ht="13.5" hidden="1" customHeight="1" thickBot="1" x14ac:dyDescent="0.25">
      <c r="A113" s="381"/>
      <c r="B113" s="25" t="s">
        <v>2</v>
      </c>
      <c r="C113" s="40" t="str">
        <f>IF($F$7=8,H8,IF($L$7=8,N8,IF($F$22=8,H23,IF($L$22=8,N23,IF($F$37=8,H38,IF($L$37=8,N38,IF($F$52=8,H53,IF($L$52=8,N53,IF($F$67=8,H68,IF($L$67=8,N68,IF($F$82=8,H83,IF($L$82=8,N83,IF($F$97=8,H98,IF($L$97=8,N98,IF($F$112=8,H113,IF($L$112=8,N113,IF($F$127=8,H128,IF($L$127=8,N128,IF($F$142=8,H143,IF($L$142=8,N143))))))))))))))))))))</f>
        <v>Sólyom István</v>
      </c>
      <c r="D113" s="40">
        <f>IF($F$7=8,I8,IF($L$7=8,K8,IF($F$22=8,I23,IF($L$22=8,K23,IF($F$37=8,I38,IF($L$37=8,K38,IF($F$52=8,I53,IF($L$52=8,K53,IF($F$67=8,I68,IF($L$67=8,K68,IF($F$82=8,I83,IF($L$82=8,K83,IF($F$97=8,I98,IF($L$97=8,K98,IF($F$112=8,I113,IF($L$112=8,K113,IF($F$127=8,I128,IF($L$127=8,K128,IF($F$142=8,I143,IF($L$142=8,K143))))))))))))))))))))</f>
        <v>0</v>
      </c>
      <c r="F113" s="381"/>
      <c r="G113" s="212" t="s">
        <v>2</v>
      </c>
      <c r="H113" s="36" t="b">
        <f>IF($F$112=1,C8,IF($F$112=2,C23,IF($F$112=3,C38,IF($F$112=4,C53,IF($F$112=5,C68,IF($F$112=6,C83,IF($F$112=7,C98,IF($F$112=8,C113,IF($F$112=9,C128,IF($F$112=10,C143,IF($F$112=11,C158,IF($F$112=12,C173,IF($F$112=13,C188,IF($F$112=14,C203,IF($F$112=15,C218,IF($F$112=16,C233,IF($F$112=17,C248,IF($F$112=18,C263,IF($F$112=19,C278,IF($F$112=20,C293))))))))))))))))))))</f>
        <v>0</v>
      </c>
      <c r="I113" s="4"/>
      <c r="J113" s="5"/>
      <c r="K113" s="6"/>
      <c r="L113" s="381"/>
      <c r="M113" s="212" t="s">
        <v>2</v>
      </c>
      <c r="N113" s="38" t="b">
        <f>IF($L$112=1,C8,IF($L$112=2,C23,IF($L$112=3,C38,IF($L$112=4,C53,IF($L$112=5,C68,IF($L$112=6,C83,IF($L$112=7,C98,IF($L$112=8,C113,IF($L$112=9,C128,IF($L$112=10,C143,IF($L$112=11,C158,IF($L$112=12,C173,IF($L$112=13,C188,IF($L$112=14,C203,IF($L$112=15,C218,IF($L$112=16,C233,IF($L$112=17,C248,IF($L$112=18,C263,IF($L$112=19,C278,IF($L$112=20,C293))))))))))))))))))))</f>
        <v>0</v>
      </c>
    </row>
    <row r="114" spans="1:14" ht="13.5" hidden="1" customHeight="1" thickBot="1" x14ac:dyDescent="0.25">
      <c r="A114" s="381"/>
      <c r="B114" s="25" t="s">
        <v>3</v>
      </c>
      <c r="C114" s="40" t="str">
        <f t="shared" ref="C114:C122" si="17">IF($F$7=8,H9,IF($L$7=8,N9,IF($F$22=8,H24,IF($L$22=8,N24,IF($F$37=8,H39,IF($L$37=8,N39,IF($F$52=8,H54,IF($L$52=8,N54,IF($F$67=8,H69,IF($L$67=8,N69,IF($F$82=8,H84,IF($L$82=8,N84,IF($F$97=8,H99,IF($L$97=8,N99,IF($F$112=8,H114,IF($L$112=8,N114,IF($F$127=8,H129,IF($L$127=8,N129,IF($F$142=8,H144,IF($L$142=8,N144))))))))))))))))))))</f>
        <v>Ferenczi József</v>
      </c>
      <c r="D114" s="40">
        <f>IF($F$7=8,I9,IF($L$7=8,K9,IF($F$22=8,I24,IF($L$22=8,K24,IF($F$37=8,I39,IF($L$37=8,K39,IF($F$52=8,I54,IF($L$52=8,K54,IF($F$67=8,I69,IF($L$67=8,K69,IF($F$82=8,I84,IF($L$82=8,K84,IF($F$97=8,I99,IF($L$97=8,K99,IF($F$112=8,I114,IF($L$112=8,K114,IF($F$127=8,I129,IF($L$127=8,K129,IF($F$142=8,I144,IF($L$142=8,K144))))))))))))))))))))</f>
        <v>0.5</v>
      </c>
      <c r="F114" s="381"/>
      <c r="G114" s="212" t="s">
        <v>3</v>
      </c>
      <c r="H114" s="36" t="b">
        <f t="shared" ref="H114:H122" si="18">IF($F$112=1,C9,IF($F$112=2,C24,IF($F$112=3,C39,IF($F$112=4,C54,IF($F$112=5,C69,IF($F$112=6,C84,IF($F$112=7,C99,IF($F$112=8,C114,IF($F$112=9,C129,IF($F$112=10,C144,IF($F$112=11,C159,IF($F$112=12,C174,IF($F$112=13,C189,IF($F$112=14,C204,IF($F$112=15,C219,IF($F$112=16,C234,IF($F$112=17,C249,IF($F$112=18,C264,IF($F$112=19,C279,IF($F$112=20,C294))))))))))))))))))))</f>
        <v>0</v>
      </c>
      <c r="I114" s="7"/>
      <c r="J114" s="8"/>
      <c r="K114" s="9"/>
      <c r="L114" s="381"/>
      <c r="M114" s="212" t="s">
        <v>3</v>
      </c>
      <c r="N114" s="38" t="b">
        <f t="shared" ref="N114:N122" si="19">IF($L$112=1,C9,IF($L$112=2,C24,IF($L$112=3,C39,IF($L$112=4,C54,IF($L$112=5,C69,IF($L$112=6,C84,IF($L$112=7,C99,IF($L$112=8,C114,IF($L$112=9,C129,IF($L$112=10,C144,IF($L$112=11,C159,IF($L$112=12,C174,IF($L$112=13,C189,IF($L$112=14,C204,IF($L$112=15,C219,IF($L$112=16,C234,IF($L$112=17,C249,IF($L$112=18,C264,IF($L$112=19,C279,IF($L$112=20,C294))))))))))))))))))))</f>
        <v>0</v>
      </c>
    </row>
    <row r="115" spans="1:14" ht="13.5" hidden="1" customHeight="1" thickBot="1" x14ac:dyDescent="0.25">
      <c r="A115" s="381"/>
      <c r="B115" s="25" t="s">
        <v>4</v>
      </c>
      <c r="C115" s="40" t="str">
        <f t="shared" si="17"/>
        <v>Sipos Árpád</v>
      </c>
      <c r="D115" s="40">
        <f>IF($F$7=8,I10,IF($L$7=8,K10,IF($F$22=8,I25,IF($L$22=8,K25,IF($F$37=8,I40,IF($L$37=8,K40,IF($F$52=8,I55,IF($L$52=8,K55,IF($F$67=8,I70,IF($L$67=8,K70,IF($F$82=8,I85,IF($L$82=8,K85,IF($F$97=8,I100,IF($L$97=8,K100,IF($F$112=8,I115,IF($L$112=8,K115,IF($F$127=8,I130,IF($L$127=8,K130,IF($F$142=8,I145,IF($L$142=8,K145))))))))))))))))))))</f>
        <v>0.5</v>
      </c>
      <c r="F115" s="381"/>
      <c r="G115" s="212" t="s">
        <v>4</v>
      </c>
      <c r="H115" s="36" t="b">
        <f t="shared" si="18"/>
        <v>0</v>
      </c>
      <c r="I115" s="7"/>
      <c r="J115" s="8"/>
      <c r="K115" s="9"/>
      <c r="L115" s="381"/>
      <c r="M115" s="212" t="s">
        <v>4</v>
      </c>
      <c r="N115" s="38" t="b">
        <f t="shared" si="19"/>
        <v>0</v>
      </c>
    </row>
    <row r="116" spans="1:14" ht="13.5" hidden="1" customHeight="1" thickBot="1" x14ac:dyDescent="0.25">
      <c r="A116" s="381"/>
      <c r="B116" s="25" t="s">
        <v>5</v>
      </c>
      <c r="C116" s="40" t="str">
        <f t="shared" si="17"/>
        <v>Deme Sándor</v>
      </c>
      <c r="D116" s="40">
        <f>IF($F$7=8,I11,IF($L$7=8,K11,IF($F$22=8,I26,IF($L$22=8,K26,IF($F$37=8,I41,IF($L$37=8,K41,IF($F$52=8,I56,IF($L$52=8,K56,IF($F$67=8,I71,IF($L$67=8,K71,IF($F$82=8,I86,IF($L$82=8,K86,IF($F$97=8,I101,IF($L$97=8,K101,IF($F$112=8,I116,IF($L$112=8,K116,IF($F$127=8,I131,IF($L$127=8,K131,IF($F$142=8,I146,IF($L$142=8,K146))))))))))))))))))))</f>
        <v>0</v>
      </c>
      <c r="F116" s="381"/>
      <c r="G116" s="212" t="s">
        <v>5</v>
      </c>
      <c r="H116" s="36" t="b">
        <f t="shared" si="18"/>
        <v>0</v>
      </c>
      <c r="I116" s="7"/>
      <c r="J116" s="8"/>
      <c r="K116" s="9"/>
      <c r="L116" s="381"/>
      <c r="M116" s="212" t="s">
        <v>5</v>
      </c>
      <c r="N116" s="38" t="b">
        <f t="shared" si="19"/>
        <v>0</v>
      </c>
    </row>
    <row r="117" spans="1:14" ht="13.5" hidden="1" customHeight="1" thickBot="1" x14ac:dyDescent="0.25">
      <c r="A117" s="381"/>
      <c r="B117" s="25" t="s">
        <v>6</v>
      </c>
      <c r="C117" s="40" t="str">
        <f t="shared" si="17"/>
        <v>Kozma György</v>
      </c>
      <c r="D117" s="40">
        <f t="shared" ref="D117:D122" si="20">IF($F$7=8,I12,IF($L$7=8,K12,IF($F$22=8,I27,IF($L$22=8,K27,IF($F$37=8,I42,IF($L$37=8,K42,IF($F$52=8,I57,IF($L$52=8,K57,IF($F$67=8,I72,IF($L$67=8,K72,IF($F$82=8,I87,IF($L$82=8,K87,IF($F$97=8,I102,IF($L$97=8,K102,IF($F$112=8,I117,IF($L$112=8,K117,IF($F$127=8,I136,IF($L$127=8,K136,IF($F$142=8,I151,IF($L$142=8,K151))))))))))))))))))))</f>
        <v>0</v>
      </c>
      <c r="F117" s="381"/>
      <c r="G117" s="212" t="s">
        <v>6</v>
      </c>
      <c r="H117" s="36" t="b">
        <f t="shared" si="18"/>
        <v>0</v>
      </c>
      <c r="I117" s="7"/>
      <c r="J117" s="8"/>
      <c r="K117" s="9"/>
      <c r="L117" s="381"/>
      <c r="M117" s="212" t="s">
        <v>6</v>
      </c>
      <c r="N117" s="38" t="b">
        <f t="shared" si="19"/>
        <v>0</v>
      </c>
    </row>
    <row r="118" spans="1:14" ht="13.5" hidden="1" customHeight="1" thickBot="1" x14ac:dyDescent="0.25">
      <c r="A118" s="381"/>
      <c r="B118" s="25" t="s">
        <v>7</v>
      </c>
      <c r="C118" s="40" t="str">
        <f t="shared" si="17"/>
        <v>Tóth Tamás</v>
      </c>
      <c r="D118" s="40">
        <f t="shared" si="20"/>
        <v>1</v>
      </c>
      <c r="F118" s="381"/>
      <c r="G118" s="212" t="s">
        <v>7</v>
      </c>
      <c r="H118" s="36" t="b">
        <f t="shared" si="18"/>
        <v>0</v>
      </c>
      <c r="I118" s="7"/>
      <c r="J118" s="8"/>
      <c r="K118" s="9"/>
      <c r="L118" s="381"/>
      <c r="M118" s="212" t="s">
        <v>7</v>
      </c>
      <c r="N118" s="38" t="b">
        <f t="shared" si="19"/>
        <v>0</v>
      </c>
    </row>
    <row r="119" spans="1:14" ht="13.5" hidden="1" thickBot="1" x14ac:dyDescent="0.25">
      <c r="A119" s="381"/>
      <c r="B119" s="25" t="s">
        <v>79</v>
      </c>
      <c r="C119" s="40" t="str">
        <f t="shared" si="17"/>
        <v>Tisza Sándor</v>
      </c>
      <c r="D119" s="40">
        <f t="shared" si="20"/>
        <v>0</v>
      </c>
      <c r="F119" s="381"/>
      <c r="G119" s="212" t="s">
        <v>79</v>
      </c>
      <c r="H119" s="36" t="b">
        <f t="shared" si="18"/>
        <v>0</v>
      </c>
      <c r="I119" s="7"/>
      <c r="J119" s="8"/>
      <c r="K119" s="9"/>
      <c r="L119" s="381"/>
      <c r="M119" s="212" t="s">
        <v>79</v>
      </c>
      <c r="N119" s="38" t="b">
        <f t="shared" si="19"/>
        <v>0</v>
      </c>
    </row>
    <row r="120" spans="1:14" ht="13.5" hidden="1" thickBot="1" x14ac:dyDescent="0.25">
      <c r="A120" s="381"/>
      <c r="B120" s="25" t="s">
        <v>80</v>
      </c>
      <c r="C120" s="40" t="str">
        <f t="shared" si="17"/>
        <v>Rozinyák Attila</v>
      </c>
      <c r="D120" s="40">
        <f t="shared" si="20"/>
        <v>0</v>
      </c>
      <c r="F120" s="381"/>
      <c r="G120" s="212" t="s">
        <v>80</v>
      </c>
      <c r="H120" s="36" t="b">
        <f t="shared" si="18"/>
        <v>0</v>
      </c>
      <c r="I120" s="7"/>
      <c r="J120" s="8"/>
      <c r="K120" s="9"/>
      <c r="L120" s="381"/>
      <c r="M120" s="212" t="s">
        <v>80</v>
      </c>
      <c r="N120" s="38" t="b">
        <f t="shared" si="19"/>
        <v>0</v>
      </c>
    </row>
    <row r="121" spans="1:14" ht="13.5" hidden="1" thickBot="1" x14ac:dyDescent="0.25">
      <c r="A121" s="381"/>
      <c r="B121" s="25" t="s">
        <v>81</v>
      </c>
      <c r="C121" s="40" t="str">
        <f t="shared" si="17"/>
        <v>Tóth Zoltán</v>
      </c>
      <c r="D121" s="40">
        <f t="shared" si="20"/>
        <v>0</v>
      </c>
      <c r="F121" s="381"/>
      <c r="G121" s="212" t="s">
        <v>81</v>
      </c>
      <c r="H121" s="36" t="b">
        <f t="shared" si="18"/>
        <v>0</v>
      </c>
      <c r="I121" s="7"/>
      <c r="J121" s="8"/>
      <c r="K121" s="9"/>
      <c r="L121" s="381"/>
      <c r="M121" s="212" t="s">
        <v>81</v>
      </c>
      <c r="N121" s="38" t="b">
        <f t="shared" si="19"/>
        <v>0</v>
      </c>
    </row>
    <row r="122" spans="1:14" ht="13.5" hidden="1" thickBot="1" x14ac:dyDescent="0.25">
      <c r="A122" s="391"/>
      <c r="B122" s="25" t="s">
        <v>82</v>
      </c>
      <c r="C122" s="40" t="str">
        <f t="shared" si="17"/>
        <v>Makkai Balázs</v>
      </c>
      <c r="D122" s="40">
        <f t="shared" si="20"/>
        <v>0</v>
      </c>
      <c r="F122" s="382"/>
      <c r="G122" s="213" t="s">
        <v>82</v>
      </c>
      <c r="H122" s="36" t="b">
        <f t="shared" si="18"/>
        <v>0</v>
      </c>
      <c r="I122" s="7"/>
      <c r="J122" s="8"/>
      <c r="K122" s="9"/>
      <c r="L122" s="382"/>
      <c r="M122" s="213" t="s">
        <v>82</v>
      </c>
      <c r="N122" s="38" t="b">
        <f t="shared" si="19"/>
        <v>0</v>
      </c>
    </row>
    <row r="123" spans="1:14" ht="19.5" hidden="1" thickBot="1" x14ac:dyDescent="0.35">
      <c r="D123" s="41">
        <f>IF($F$7=8,I18,IF($L$7=8,K18,IF($F$22=8,I33,IF($L$22=8,K33,IF($F$37=8,I48,IF($L$37=8,K48,IF($F$52=8,I63,IF($L$52=8,K63,IF($F$67=8,I78,IF($L$67=8,K78,IF($F$82=8,I93,IF($L$82=8,K93,IF($F$97=8,I108,IF($L$97=8,K108,IF($F$112=8,I123,IF($L$112=8,K123,IF($F$127=8,I138,IF($L$127=8,K138,IF($F$142=8,I153,IF($L$142=8,K153))))))))))))))))))))</f>
        <v>2</v>
      </c>
      <c r="H123" s="37"/>
      <c r="I123" s="11">
        <f>SUM(I113:I122)</f>
        <v>0</v>
      </c>
      <c r="J123" s="10"/>
      <c r="K123" s="12">
        <f>SUM(K113:K122)</f>
        <v>0</v>
      </c>
      <c r="N123" s="37"/>
    </row>
    <row r="124" spans="1:14" hidden="1" x14ac:dyDescent="0.2">
      <c r="H124" s="37"/>
      <c r="N124" s="37"/>
    </row>
    <row r="125" spans="1:14" ht="13.5" hidden="1" thickBot="1" x14ac:dyDescent="0.25">
      <c r="H125" s="37"/>
      <c r="I125" s="410" t="s">
        <v>8</v>
      </c>
      <c r="J125" s="411"/>
      <c r="K125" s="412"/>
      <c r="N125" s="37"/>
    </row>
    <row r="126" spans="1:14" ht="16.5" hidden="1" thickBot="1" x14ac:dyDescent="0.3">
      <c r="A126" s="383" t="s">
        <v>0</v>
      </c>
      <c r="B126" s="409"/>
      <c r="C126" s="23" t="str">
        <f>'Input adatok'!C131</f>
        <v>Nyh. Sakkiskola SE</v>
      </c>
      <c r="F126" s="383" t="s">
        <v>0</v>
      </c>
      <c r="G126" s="384"/>
      <c r="H126" s="92" t="b">
        <f>IF($F$127=1,#REF!,IF($F$127=2,C21,IF($F$127=3,C36,IF($F$127=4,C51,IF($F$127=5,C66,IF($F$127=6,C81,IF($F$127=7,C96,IF($F$127=8,C111,IF($F$127=9,C126,IF($F$127=10,C141,IF($F$127=11,C156,IF($F$127=12,C171,IF($F$127=13,C186,IF($F$127=14,C201,IF($F$127=15,C216,IF($F$127=16,C231,IF($F$127=17,C246,IF($F$127=18,C261,IF($F$127=19,C276,IF($F$127=20,C291))))))))))))))))))))</f>
        <v>0</v>
      </c>
      <c r="I126" s="413" t="str">
        <f>$I$1</f>
        <v>9. forduló</v>
      </c>
      <c r="J126" s="414"/>
      <c r="K126" s="415"/>
      <c r="L126" s="383" t="s">
        <v>0</v>
      </c>
      <c r="M126" s="384"/>
      <c r="N126" s="93" t="b">
        <f>IF($L$127=1,#REF!,IF($L$127=2,C21,IF($L$127=3,C36,IF($L$127=4,C51,IF($L$127=5,C66,IF($L$127=6,C81,IF($L$127=7,C96,IF($L$127=8,C111,IF($L$127=9,C126,IF($L$127=10,C141,IF($L$127=11,C156,IF($L$127=12,C171,IF($L$127=13,C186,IF($L$127=14,C201,IF($L$127=15,C216,IF($L$127=16,C231,IF($L$127=17,C246,IF($L$127=18,C261,IF($L$127=19,C276,IF($L$127=20,C291))))))))))))))))))))</f>
        <v>0</v>
      </c>
    </row>
    <row r="127" spans="1:14" ht="13.5" hidden="1" customHeight="1" thickBot="1" x14ac:dyDescent="0.25">
      <c r="A127" s="380">
        <v>9</v>
      </c>
      <c r="B127" s="24"/>
      <c r="C127" s="23" t="str">
        <f>'Input adatok'!M132</f>
        <v>Játékos Neve:</v>
      </c>
      <c r="F127" s="380"/>
      <c r="G127" s="211"/>
      <c r="H127" s="92" t="b">
        <f>IF($F$127=1,C7,IF($F$127=2,C22,IF($F$127=3,C37,IF($F$127=4,C52,IF($F$127=5,C67,IF($F$127=6,C82,IF($F$127=7,C97,IF($F$127=8,C112,IF($F$127=9,C127,IF($F$127=10,C142,IF($F$127=11,C157,IF($F$127=12,C172,IF($F$127=13,C187,IF($F$127=14,C202,IF($F$127=15,C217,IF($F$127=16,C232,IF($F$127=17,C247,IF($F$127=18,C262,IF($F$127=19,C277,IF($F$127=20,C292))))))))))))))))))))</f>
        <v>0</v>
      </c>
      <c r="I127" s="416"/>
      <c r="J127" s="417"/>
      <c r="K127" s="418"/>
      <c r="L127" s="380"/>
      <c r="M127" s="211"/>
      <c r="N127" s="93" t="b">
        <f>IF($L$127=1,C7,IF($L$127=2,C22,IF($L$127=3,C37,IF($L$127=4,C52,IF($L$127=5,C67,IF($L$127=6,C82,IF($L$127=7,C97,IF($L$127=8,C112,IF($L$127=9,C127,IF($L$127=10,C142,IF($L$127=11,C157,IF($L$127=12,C172,IF($L$127=13,C187,IF($L$127=14,C202,IF($L$127=15,C217,IF($L$127=16,C232,IF($L$127=17,C247,IF($L$127=18,C262,IF($L$127=19,C277,IF($L$127=20,C292))))))))))))))))))))</f>
        <v>0</v>
      </c>
    </row>
    <row r="128" spans="1:14" ht="13.5" hidden="1" customHeight="1" thickBot="1" x14ac:dyDescent="0.25">
      <c r="A128" s="381"/>
      <c r="B128" s="25" t="s">
        <v>2</v>
      </c>
      <c r="C128" s="40" t="str">
        <f>IF($F$7=9,H8,IF($L$7=9,N8,IF($F$22=9,H23,IF($L$22=9,N23,IF($F$37=9,H38,IF($L$37=9,N38,IF($F$52=9,H53,IF($L$52=9,N53,IF($F$67=9,H68,IF($L$67=9,N68,IF($F$82=9,H83,IF($L$82=9,N83,IF($F$97=9,H98,IF($L$97=9,N98,IF($F$112=9,H113,IF($L$112=9,N113,IF($F$127=9,H128,IF($L$127=9,N128,IF($F$142=9,H143,IF($L$142=9,N143))))))))))))))))))))</f>
        <v xml:space="preserve">Darai Tihamér </v>
      </c>
      <c r="D128" s="40">
        <f>IF($F$7=9,I8,IF($L$7=9,K8,IF($F$22=9,I23,IF($L$22=9,K23,IF($F$37=9,I38,IF($L$37=9,K38,IF($F$52=9,I53,IF($L$52=9,K53,IF($F$67=9,I68,IF($L$67=9,K68,IF($F$82=9,I83,IF($L$82=9,K83,IF($F$97=9,I98,IF($L$97=9,K98,IF($F$112=9,I113,IF($L$112=9,K113,IF($F$127=9,I128,IF($L$127=9,K128,IF($F$142=9,I143,IF($L$142=9,K143))))))))))))))))))))</f>
        <v>0.5</v>
      </c>
      <c r="F128" s="381"/>
      <c r="G128" s="212" t="s">
        <v>2</v>
      </c>
      <c r="H128" s="36" t="b">
        <f>IF($F$127=1,C8,IF($F$127=2,C23,IF($F$127=3,C38,IF($F$127=4,C53,IF($F$127=5,C68,IF($F$127=6,C83,IF($F$127=7,C98,IF($F$127=8,C113,IF($F$127=9,C128,IF($F$127=10,C143,IF($F$127=11,C158,IF($F$127=12,C173,IF($F$127=13,C188,IF($F$127=14,C203,IF($F$127=15,C218,IF($F$127=16,C233,IF($F$127=17,C248,IF($F$127=18,C263,IF($F$127=19,C278,IF($F$127=20,C293))))))))))))))))))))</f>
        <v>0</v>
      </c>
      <c r="I128" s="4"/>
      <c r="J128" s="5"/>
      <c r="K128" s="6"/>
      <c r="L128" s="381"/>
      <c r="M128" s="212" t="s">
        <v>2</v>
      </c>
      <c r="N128" s="38" t="b">
        <f>IF($L$127=1,C8,IF($L$127=2,C23,IF($L$127=3,C38,IF($L$127=4,C53,IF($L$127=5,C68,IF($L$127=6,C83,IF($L$127=7,C98,IF($L$127=8,C113,IF($L$127=9,C128,IF($L$127=10,C143,IF($L$127=11,C158,IF($L$127=12,C173,IF($L$127=13,C188,IF($L$127=14,C203,IF($L$127=15,C218,IF($L$127=16,C233,IF($L$127=17,C248,IF($L$127=18,C263,IF($L$127=19,C278,IF($L$127=20,C293))))))))))))))))))))</f>
        <v>0</v>
      </c>
    </row>
    <row r="129" spans="1:14" ht="13.5" hidden="1" customHeight="1" thickBot="1" x14ac:dyDescent="0.25">
      <c r="A129" s="381"/>
      <c r="B129" s="25" t="s">
        <v>3</v>
      </c>
      <c r="C129" s="40" t="str">
        <f t="shared" ref="C129:C137" si="21">IF($F$7=9,H9,IF($L$7=9,N9,IF($F$22=9,H24,IF($L$22=9,N24,IF($F$37=9,H39,IF($L$37=9,N39,IF($F$52=9,H54,IF($L$52=9,N54,IF($F$67=9,H69,IF($L$67=9,N69,IF($F$82=9,H84,IF($L$82=9,N84,IF($F$97=9,H99,IF($L$97=9,N99,IF($F$112=9,H114,IF($L$112=9,N114,IF($F$127=9,H129,IF($L$127=9,N129,IF($F$142=9,H144,IF($L$142=9,N144))))))))))))))))))))</f>
        <v>Geregely Ákos</v>
      </c>
      <c r="D129" s="40">
        <f>IF($F$7=9,I9,IF($L$7=9,K9,IF($F$22=9,I24,IF($L$22=9,K24,IF($F$37=9,I39,IF($L$37=9,K39,IF($F$52=9,I54,IF($L$52=9,K54,IF($F$67=9,I69,IF($L$67=9,K69,IF($F$82=9,I84,IF($L$82=9,K84,IF($F$97=9,I99,IF($L$97=9,K99,IF($F$112=9,I114,IF($L$112=9,K114,IF($F$127=9,I129,IF($L$127=9,K129,IF($F$142=9,I144,IF($L$142=9,K144))))))))))))))))))))</f>
        <v>0.5</v>
      </c>
      <c r="F129" s="381"/>
      <c r="G129" s="212" t="s">
        <v>3</v>
      </c>
      <c r="H129" s="36" t="b">
        <f t="shared" ref="H129:H137" si="22">IF($F$127=1,C9,IF($F$127=2,C24,IF($F$127=3,C39,IF($F$127=4,C54,IF($F$127=5,C69,IF($F$127=6,C84,IF($F$127=7,C99,IF($F$127=8,C114,IF($F$127=9,C129,IF($F$127=10,C144,IF($F$127=11,C159,IF($F$127=12,C174,IF($F$127=13,C189,IF($F$127=14,C204,IF($F$127=15,C219,IF($F$127=16,C234,IF($F$127=17,C249,IF($F$127=18,C264,IF($F$127=19,C279,IF($F$127=20,C294))))))))))))))))))))</f>
        <v>0</v>
      </c>
      <c r="I129" s="7"/>
      <c r="J129" s="8"/>
      <c r="K129" s="9"/>
      <c r="L129" s="381"/>
      <c r="M129" s="212" t="s">
        <v>3</v>
      </c>
      <c r="N129" s="38" t="b">
        <f t="shared" ref="N129:N137" si="23">IF($L$127=1,C9,IF($L$127=2,C24,IF($L$127=3,C39,IF($L$127=4,C54,IF($L$127=5,C69,IF($L$127=6,C84,IF($L$127=7,C99,IF($L$127=8,C114,IF($L$127=9,C129,IF($L$127=10,C144,IF($L$127=11,C159,IF($L$127=12,C174,IF($L$127=13,C189,IF($L$127=14,C204,IF($L$127=15,C219,IF($L$127=16,C234,IF($L$127=17,C249,IF($L$127=18,C264,IF($L$127=19,C279,IF($L$127=20,C294))))))))))))))))))))</f>
        <v>0</v>
      </c>
    </row>
    <row r="130" spans="1:14" ht="13.5" hidden="1" customHeight="1" thickBot="1" x14ac:dyDescent="0.25">
      <c r="A130" s="381"/>
      <c r="B130" s="25" t="s">
        <v>4</v>
      </c>
      <c r="C130" s="40" t="str">
        <f t="shared" si="21"/>
        <v xml:space="preserve">Tóth Tibor </v>
      </c>
      <c r="D130" s="40">
        <f>IF($F$7=9,I10,IF($L$7=9,K10,IF($F$22=9,I25,IF($L$22=9,K25,IF($F$37=9,I40,IF($L$37=9,K40,IF($F$52=9,I55,IF($L$52=9,K55,IF($F$67=9,I70,IF($L$67=9,K70,IF($F$82=9,I85,IF($L$82=9,K85,IF($F$97=9,I100,IF($L$97=9,K100,IF($F$112=9,I115,IF($L$112=9,K115,IF($F$127=9,I130,IF($L$127=9,K130,IF($F$142=9,I145,IF($L$142=9,K145))))))))))))))))))))</f>
        <v>0.5</v>
      </c>
      <c r="F130" s="381"/>
      <c r="G130" s="212" t="s">
        <v>4</v>
      </c>
      <c r="H130" s="36" t="b">
        <f t="shared" si="22"/>
        <v>0</v>
      </c>
      <c r="I130" s="7"/>
      <c r="J130" s="8"/>
      <c r="K130" s="9"/>
      <c r="L130" s="381"/>
      <c r="M130" s="212" t="s">
        <v>4</v>
      </c>
      <c r="N130" s="38" t="b">
        <f t="shared" si="23"/>
        <v>0</v>
      </c>
    </row>
    <row r="131" spans="1:14" ht="13.5" hidden="1" customHeight="1" thickBot="1" x14ac:dyDescent="0.25">
      <c r="A131" s="381"/>
      <c r="B131" s="25" t="s">
        <v>5</v>
      </c>
      <c r="C131" s="40" t="str">
        <f t="shared" si="21"/>
        <v xml:space="preserve">Papp László </v>
      </c>
      <c r="D131" s="40">
        <f>IF($F$7=9,I11,IF($L$7=9,K11,IF($F$22=9,I26,IF($L$22=9,K26,IF($F$37=9,I41,IF($L$37=9,K41,IF($F$52=9,I56,IF($L$52=9,K56,IF($F$67=9,I71,IF($L$67=9,K71,IF($F$82=9,I86,IF($L$82=9,K86,IF($F$97=9,I101,IF($L$97=9,K101,IF($F$112=9,I116,IF($L$112=9,K116,IF($F$127=9,I131,IF($L$127=9,K131,IF($F$142=9,I146,IF($L$142=9,K146))))))))))))))))))))</f>
        <v>1</v>
      </c>
      <c r="F131" s="381"/>
      <c r="G131" s="212" t="s">
        <v>5</v>
      </c>
      <c r="H131" s="36" t="b">
        <f t="shared" si="22"/>
        <v>0</v>
      </c>
      <c r="I131" s="7"/>
      <c r="J131" s="8"/>
      <c r="K131" s="9"/>
      <c r="L131" s="381"/>
      <c r="M131" s="212" t="s">
        <v>5</v>
      </c>
      <c r="N131" s="38" t="b">
        <f t="shared" si="23"/>
        <v>0</v>
      </c>
    </row>
    <row r="132" spans="1:14" ht="13.5" hidden="1" customHeight="1" thickBot="1" x14ac:dyDescent="0.25">
      <c r="A132" s="381"/>
      <c r="B132" s="25" t="s">
        <v>6</v>
      </c>
      <c r="C132" s="40" t="str">
        <f t="shared" si="21"/>
        <v xml:space="preserve">Ugyan Dániel </v>
      </c>
      <c r="D132" s="40">
        <f t="shared" ref="D132:D137" si="24">IF($F$7=9,I12,IF($L$7=9,K12,IF($F$22=9,I27,IF($L$22=9,K27,IF($F$37=9,I42,IF($L$37=9,K42,IF($F$52=9,I57,IF($L$52=9,K57,IF($F$67=9,I72,IF($L$67=9,K72,IF($F$82=9,I87,IF($L$82=9,K87,IF($F$97=9,I102,IF($L$97=9,K102,IF($F$112=9,I117,IF($L$112=9,K117,IF($F$127=9,I132,IF($L$127=9,K132,IF($F$142=9,I151,IF($L$142=9,K151))))))))))))))))))))</f>
        <v>1</v>
      </c>
      <c r="F132" s="381"/>
      <c r="G132" s="212" t="s">
        <v>6</v>
      </c>
      <c r="H132" s="36" t="b">
        <f t="shared" si="22"/>
        <v>0</v>
      </c>
      <c r="I132" s="7"/>
      <c r="J132" s="8"/>
      <c r="K132" s="9"/>
      <c r="L132" s="381"/>
      <c r="M132" s="212" t="s">
        <v>6</v>
      </c>
      <c r="N132" s="38" t="b">
        <f t="shared" si="23"/>
        <v>0</v>
      </c>
    </row>
    <row r="133" spans="1:14" ht="13.5" hidden="1" customHeight="1" thickBot="1" x14ac:dyDescent="0.25">
      <c r="A133" s="381"/>
      <c r="B133" s="25" t="s">
        <v>7</v>
      </c>
      <c r="C133" s="40" t="str">
        <f t="shared" si="21"/>
        <v xml:space="preserve">Szuhánszky Gergely </v>
      </c>
      <c r="D133" s="40">
        <f t="shared" si="24"/>
        <v>0.5</v>
      </c>
      <c r="F133" s="381"/>
      <c r="G133" s="212" t="s">
        <v>7</v>
      </c>
      <c r="H133" s="36" t="b">
        <f t="shared" si="22"/>
        <v>0</v>
      </c>
      <c r="I133" s="7"/>
      <c r="J133" s="8"/>
      <c r="K133" s="9"/>
      <c r="L133" s="381"/>
      <c r="M133" s="212" t="s">
        <v>7</v>
      </c>
      <c r="N133" s="38" t="b">
        <f t="shared" si="23"/>
        <v>0</v>
      </c>
    </row>
    <row r="134" spans="1:14" ht="13.5" hidden="1" thickBot="1" x14ac:dyDescent="0.25">
      <c r="A134" s="381"/>
      <c r="B134" s="25" t="s">
        <v>79</v>
      </c>
      <c r="C134" s="40" t="str">
        <f t="shared" si="21"/>
        <v>Fábián András</v>
      </c>
      <c r="D134" s="40">
        <f t="shared" si="24"/>
        <v>1</v>
      </c>
      <c r="F134" s="381"/>
      <c r="G134" s="212" t="s">
        <v>79</v>
      </c>
      <c r="H134" s="36" t="b">
        <f t="shared" si="22"/>
        <v>0</v>
      </c>
      <c r="I134" s="7"/>
      <c r="J134" s="8"/>
      <c r="K134" s="9"/>
      <c r="L134" s="381"/>
      <c r="M134" s="212" t="s">
        <v>79</v>
      </c>
      <c r="N134" s="38" t="b">
        <f t="shared" si="23"/>
        <v>0</v>
      </c>
    </row>
    <row r="135" spans="1:14" ht="13.5" hidden="1" thickBot="1" x14ac:dyDescent="0.25">
      <c r="A135" s="381"/>
      <c r="B135" s="25" t="s">
        <v>80</v>
      </c>
      <c r="C135" s="40" t="str">
        <f t="shared" si="21"/>
        <v xml:space="preserve"> Rácz István  </v>
      </c>
      <c r="D135" s="40">
        <f t="shared" si="24"/>
        <v>0</v>
      </c>
      <c r="F135" s="381"/>
      <c r="G135" s="212" t="s">
        <v>80</v>
      </c>
      <c r="H135" s="36" t="b">
        <f t="shared" si="22"/>
        <v>0</v>
      </c>
      <c r="I135" s="7"/>
      <c r="J135" s="8"/>
      <c r="K135" s="9"/>
      <c r="L135" s="381"/>
      <c r="M135" s="212" t="s">
        <v>80</v>
      </c>
      <c r="N135" s="38" t="b">
        <f t="shared" si="23"/>
        <v>0</v>
      </c>
    </row>
    <row r="136" spans="1:14" ht="13.5" hidden="1" thickBot="1" x14ac:dyDescent="0.25">
      <c r="A136" s="381"/>
      <c r="B136" s="25" t="s">
        <v>81</v>
      </c>
      <c r="C136" s="40" t="str">
        <f t="shared" si="21"/>
        <v>Várnagy Csaba</v>
      </c>
      <c r="D136" s="40">
        <f t="shared" si="24"/>
        <v>0</v>
      </c>
      <c r="F136" s="381"/>
      <c r="G136" s="212" t="s">
        <v>81</v>
      </c>
      <c r="H136" s="36" t="b">
        <f t="shared" si="22"/>
        <v>0</v>
      </c>
      <c r="I136" s="7"/>
      <c r="J136" s="8"/>
      <c r="K136" s="9"/>
      <c r="L136" s="381"/>
      <c r="M136" s="212" t="s">
        <v>81</v>
      </c>
      <c r="N136" s="38" t="b">
        <f t="shared" si="23"/>
        <v>0</v>
      </c>
    </row>
    <row r="137" spans="1:14" ht="13.5" hidden="1" thickBot="1" x14ac:dyDescent="0.25">
      <c r="A137" s="391"/>
      <c r="B137" s="25" t="s">
        <v>82</v>
      </c>
      <c r="C137" s="40" t="str">
        <f t="shared" si="21"/>
        <v>Dán Marcell</v>
      </c>
      <c r="D137" s="40">
        <f t="shared" si="24"/>
        <v>1</v>
      </c>
      <c r="F137" s="382"/>
      <c r="G137" s="213" t="s">
        <v>82</v>
      </c>
      <c r="H137" s="36" t="b">
        <f t="shared" si="22"/>
        <v>0</v>
      </c>
      <c r="I137" s="7"/>
      <c r="J137" s="8"/>
      <c r="K137" s="9"/>
      <c r="L137" s="382"/>
      <c r="M137" s="213" t="s">
        <v>82</v>
      </c>
      <c r="N137" s="38" t="b">
        <f t="shared" si="23"/>
        <v>0</v>
      </c>
    </row>
    <row r="138" spans="1:14" ht="19.5" hidden="1" thickBot="1" x14ac:dyDescent="0.35">
      <c r="D138" s="41">
        <f>IF($F$7=9,I18,IF($L$7=9,K18,IF($F$22=9,I33,IF($L$22=9,K33,IF($F$37=9,I48,IF($L$37=9,K48,IF($F$52=9,I63,IF($L$52=9,K63,IF($F$67=9,I78,IF($L$67=9,K78,IF($F$82=9,I93,IF($L$82=9,K93,IF($F$97=9,I108,IF($L$97=9,K108,IF($F$112=9,I123,IF($L$112=9,K123,IF($F$127=9,I138,IF($L$127=9,K138,IF($F$142=9,I153,IF($L$142=9,K153))))))))))))))))))))</f>
        <v>6</v>
      </c>
      <c r="H138" s="37"/>
      <c r="I138" s="11">
        <f>SUM(I128:I137)</f>
        <v>0</v>
      </c>
      <c r="J138" s="10"/>
      <c r="K138" s="12">
        <f>SUM(K128:K137)</f>
        <v>0</v>
      </c>
      <c r="N138" s="37"/>
    </row>
    <row r="139" spans="1:14" hidden="1" x14ac:dyDescent="0.2">
      <c r="H139" s="37"/>
      <c r="N139" s="37"/>
    </row>
    <row r="140" spans="1:14" ht="13.5" hidden="1" thickBot="1" x14ac:dyDescent="0.25">
      <c r="H140" s="37"/>
      <c r="I140" s="410" t="s">
        <v>8</v>
      </c>
      <c r="J140" s="411"/>
      <c r="K140" s="412"/>
      <c r="N140" s="37"/>
    </row>
    <row r="141" spans="1:14" ht="16.5" hidden="1" thickBot="1" x14ac:dyDescent="0.3">
      <c r="A141" s="383" t="s">
        <v>0</v>
      </c>
      <c r="B141" s="409"/>
      <c r="C141" s="23" t="str">
        <f>'Input adatok'!C147</f>
        <v>Nagyhalászi SE</v>
      </c>
      <c r="F141" s="383" t="s">
        <v>0</v>
      </c>
      <c r="G141" s="384"/>
      <c r="H141" s="92" t="b">
        <f>IF($F$142=1,#REF!,IF($F$142=2,C21,IF($F$142=3,C36,IF($F$142=4,C51,IF($F$142=5,C66,IF($F$142=6,C81,IF($F$142=7,C96,IF($F$142=8,C111,IF($F$142=9,C126,IF($F$142=10,C141,IF($F$142=11,C156,IF($F$142=12,C171,IF($F$142=13,C186,IF($F$142=14,C201,IF($F$142=15,C216,IF($F$142=16,C231,IF($F$142=17,C246,IF($F$142=18,C261,IF($F$142=19,C276,IF($F$142=20,C291))))))))))))))))))))</f>
        <v>0</v>
      </c>
      <c r="I141" s="413" t="str">
        <f>$I$1</f>
        <v>9. forduló</v>
      </c>
      <c r="J141" s="414"/>
      <c r="K141" s="415"/>
      <c r="L141" s="383" t="s">
        <v>0</v>
      </c>
      <c r="M141" s="384"/>
      <c r="N141" s="93" t="b">
        <f>IF($L$142=1,#REF!,IF($L$142=2,C21,IF($L$142=3,C36,IF($L$142=4,C51,IF($L$142=5,C66,IF($L$142=6,C81,IF($L$142=7,C96,IF($L$142=8,C111,IF($L$142=9,C126,IF($L$142=10,C141,IF($L$142=11,C156,IF($L$142=12,C171,IF($L$142=13,C186,IF($L$142=14,C201,IF($L$142=15,C216,IF($L$142=16,C231,IF($L$142=17,C246,IF($L$142=18,C261,IF($L$142=19,C276,IF($L$142=20,C291))))))))))))))))))))</f>
        <v>0</v>
      </c>
    </row>
    <row r="142" spans="1:14" ht="13.5" hidden="1" customHeight="1" thickBot="1" x14ac:dyDescent="0.25">
      <c r="A142" s="380">
        <v>10</v>
      </c>
      <c r="B142" s="24"/>
      <c r="C142" s="23" t="str">
        <f>'Input adatok'!M148</f>
        <v>Játékos Neve:</v>
      </c>
      <c r="F142" s="380"/>
      <c r="G142" s="211"/>
      <c r="H142" s="92" t="b">
        <f>IF($F$142=1,C7,IF($F$142=2,C22,IF($F$142=3,C37,IF($F$142=4,C52,IF($F$142=5,C67,IF($F$142=6,C82,IF($F$142=7,C97,IF($F$142=8,C112,IF($F$142=9,C127,IF($F$142=10,C142,IF($F$142=11,C157,IF($F$142=12,C172,IF($F$142=13,C187,IF($F$142=14,C202,IF($F$142=15,C217,IF($F$142=16,C232,IF($F$142=17,C247,IF($F$142=18,C262,IF($F$142=19,C277,IF($F$142=20,C292))))))))))))))))))))</f>
        <v>0</v>
      </c>
      <c r="I142" s="416"/>
      <c r="J142" s="417"/>
      <c r="K142" s="418"/>
      <c r="L142" s="380"/>
      <c r="M142" s="211"/>
      <c r="N142" s="93" t="b">
        <f>IF($L$142=1,C7,IF($L$142=2,C22,IF($L$142=3,C37,IF($L$142=4,C52,IF($L$142=5,C67,IF($L$142=6,C82,IF($L$142=7,C97,IF($L$142=8,C112,IF($L$142=9,C127,IF($L$142=10,C142,IF($L$142=11,C157,IF($L$142=12,C172,IF($L$142=13,C187,IF($L$142=14,C202,IF($L$142=15,C217,IF($L$142=16,C232,IF($L$142=17,C247,IF($L$142=18,C262,IF($L$142=19,C277,IF($L$142=20,C292))))))))))))))))))))</f>
        <v>0</v>
      </c>
    </row>
    <row r="143" spans="1:14" ht="13.5" hidden="1" customHeight="1" thickBot="1" x14ac:dyDescent="0.25">
      <c r="A143" s="381"/>
      <c r="B143" s="25" t="s">
        <v>2</v>
      </c>
      <c r="C143" s="40" t="str">
        <f>IF($F$7=10,H8,IF($L$7=10,N8,IF($F$22=10,H23,IF($L$22=10,N23,IF($F$37=10,H38,IF($L$37=10,N38,IF($F$52=10,H53,IF($L$52=10,N53,IF($F$67=10,H68,IF($L$67=10,N68,IF($F$82=10,H83,IF($L$82=10,N83,IF($F$97=10,H98,IF($L$97=10,N98,IF($F$112=10,H113,IF($L$112=10,N113,IF($F$127=10,H128,IF($L$127=10,N128,IF($F$142=10,H143,IF($L$142=10,N143))))))))))))))))))))</f>
        <v>Vitai Tamás</v>
      </c>
      <c r="D143" s="40">
        <f>IF($F$7=10,I8,IF($L$7=10,K8,IF($F$22=10,I23,IF($L$22=10,K23,IF($F$37=10,I38,IF($L$37=10,K38,IF($F$52=10,I53,IF($L$52=10,K53,IF($F$67=10,I68,IF($L$67=10,K68,IF($F$82=10,I83,IF($L$82=10,K83,IF($F$97=10,I98,IF($L$97=10,K98,IF($F$112=10,I113,IF($L$112=10,K113,IF($F$127=10,I128,IF($L$127=10,K128,IF($F$142=10,I143,IF($L$142=10,K143))))))))))))))))))))</f>
        <v>1</v>
      </c>
      <c r="F143" s="381"/>
      <c r="G143" s="212" t="s">
        <v>2</v>
      </c>
      <c r="H143" s="36" t="b">
        <f>IF($F$142=1,C8,IF($F$142=2,C23,IF($F$142=3,C38,IF($F$142=4,C53,IF($F$142=5,C68,IF($F$142=6,C83,IF($F$142=7,C98,IF($F$142=8,C113,IF($F$142=9,C128,IF($F$142=10,C143,IF($F$142=11,C158,IF($F$142=12,C173,IF($F$142=13,C188,IF($F$142=14,C203,IF($F$142=15,C218,IF($F$142=16,C233,IF($F$142=17,C248,IF($F$142=18,C263,IF($F$142=19,C278,IF($F$142=20,C293))))))))))))))))))))</f>
        <v>0</v>
      </c>
      <c r="I143" s="4"/>
      <c r="J143" s="5"/>
      <c r="K143" s="6"/>
      <c r="L143" s="381"/>
      <c r="M143" s="212" t="s">
        <v>2</v>
      </c>
      <c r="N143" s="38" t="b">
        <f>IF($L$142=1,C8,IF($L$142=2,C23,IF($L$142=3,C38,IF($L$142=4,C53,IF($L$142=5,C68,IF($L$142=6,C83,IF($L$142=7,C98,IF($L$142=8,C113,IF($L$142=9,C128,IF($L$142=10,C143,IF($L$142=11,C158,IF($L$142=12,C173,IF($L$142=13,C188,IF($L$142=14,C203,IF($L$142=15,C218,IF($L$142=16,C233,IF($L$142=17,C248,IF($L$142=18,C263,IF($L$142=19,C278,IF($L$142=20,C293))))))))))))))))))))</f>
        <v>0</v>
      </c>
    </row>
    <row r="144" spans="1:14" ht="13.5" hidden="1" customHeight="1" thickBot="1" x14ac:dyDescent="0.25">
      <c r="A144" s="381"/>
      <c r="B144" s="25" t="s">
        <v>3</v>
      </c>
      <c r="C144" s="40" t="str">
        <f t="shared" ref="C144:C152" si="25">IF($F$7=10,H9,IF($L$7=10,N9,IF($F$22=10,H24,IF($L$22=10,N24,IF($F$37=10,H39,IF($L$37=10,N39,IF($F$52=10,H54,IF($L$52=10,N54,IF($F$67=10,H69,IF($L$67=10,N69,IF($F$82=10,H84,IF($L$82=10,N84,IF($F$97=10,H99,IF($L$97=10,N99,IF($F$112=10,H114,IF($L$112=10,N114,IF($F$127=10,H129,IF($L$127=10,N129,IF($F$142=10,H144,IF($L$142=10,N144))))))))))))))))))))</f>
        <v>Boros Zoltán</v>
      </c>
      <c r="D144" s="40">
        <f>IF($F$7=10,I9,IF($L$7=10,K9,IF($F$22=10,I24,IF($L$22=10,K24,IF($F$37=10,I39,IF($L$37=10,K39,IF($F$52=10,I54,IF($L$52=10,K54,IF($F$67=10,I69,IF($L$67=10,K69,IF($F$82=10,I84,IF($L$82=10,K84,IF($F$97=10,I99,IF($L$97=10,K99,IF($F$112=10,I114,IF($L$112=10,K114,IF($F$127=10,I129,IF($L$127=10,K129,IF($F$142=10,I144,IF($L$142=10,K144))))))))))))))))))))</f>
        <v>0</v>
      </c>
      <c r="F144" s="381"/>
      <c r="G144" s="212" t="s">
        <v>3</v>
      </c>
      <c r="H144" s="36" t="b">
        <f t="shared" ref="H144:H152" si="26">IF($F$142=1,C9,IF($F$142=2,C24,IF($F$142=3,C39,IF($F$142=4,C54,IF($F$142=5,C69,IF($F$142=6,C84,IF($F$142=7,C99,IF($F$142=8,C114,IF($F$142=9,C129,IF($F$142=10,C144,IF($F$142=11,C159,IF($F$142=12,C174,IF($F$142=13,C189,IF($F$142=14,C204,IF($F$142=15,C219,IF($F$142=16,C234,IF($F$142=17,C249,IF($F$142=18,C264,IF($F$142=19,C279,IF($F$142=20,C294))))))))))))))))))))</f>
        <v>0</v>
      </c>
      <c r="I144" s="7"/>
      <c r="J144" s="8"/>
      <c r="K144" s="9"/>
      <c r="L144" s="381"/>
      <c r="M144" s="212" t="s">
        <v>3</v>
      </c>
      <c r="N144" s="38" t="b">
        <f t="shared" ref="N144:N152" si="27">IF($L$142=1,C9,IF($L$142=2,C24,IF($L$142=3,C39,IF($L$142=4,C54,IF($L$142=5,C69,IF($L$142=6,C84,IF($L$142=7,C99,IF($L$142=8,C114,IF($L$142=9,C129,IF($L$142=10,C144,IF($L$142=11,C159,IF($L$142=12,C174,IF($L$142=13,C189,IF($L$142=14,C204,IF($L$142=15,C219,IF($L$142=16,C234,IF($L$142=17,C249,IF($L$142=18,C264,IF($L$142=19,C279,IF($L$142=20,C294))))))))))))))))))))</f>
        <v>0</v>
      </c>
    </row>
    <row r="145" spans="1:14" ht="13.5" hidden="1" customHeight="1" thickBot="1" x14ac:dyDescent="0.25">
      <c r="A145" s="381"/>
      <c r="B145" s="25" t="s">
        <v>4</v>
      </c>
      <c r="C145" s="40" t="str">
        <f t="shared" si="25"/>
        <v>Orosz Tóth Gábor</v>
      </c>
      <c r="D145" s="40">
        <f>IF($F$7=10,I10,IF($L$7=10,K10,IF($F$22=10,I25,IF($L$22=10,K25,IF($F$37=10,I40,IF($L$37=10,K40,IF($F$52=10,I55,IF($L$52=10,K55,IF($F$67=10,I70,IF($L$67=10,K70,IF($F$82=10,I85,IF($L$82=10,K85,IF($F$97=10,I100,IF($L$97=10,K100,IF($F$112=10,I115,IF($L$112=10,K115,IF($F$127=10,I130,IF($L$127=10,K130,IF($F$142=10,I145,IF($L$142=10,K145))))))))))))))))))))</f>
        <v>0.5</v>
      </c>
      <c r="F145" s="381"/>
      <c r="G145" s="212" t="s">
        <v>4</v>
      </c>
      <c r="H145" s="36" t="b">
        <f t="shared" si="26"/>
        <v>0</v>
      </c>
      <c r="I145" s="7"/>
      <c r="J145" s="8"/>
      <c r="K145" s="9"/>
      <c r="L145" s="381"/>
      <c r="M145" s="212" t="s">
        <v>4</v>
      </c>
      <c r="N145" s="38" t="b">
        <f t="shared" si="27"/>
        <v>0</v>
      </c>
    </row>
    <row r="146" spans="1:14" ht="13.5" hidden="1" customHeight="1" thickBot="1" x14ac:dyDescent="0.25">
      <c r="A146" s="381"/>
      <c r="B146" s="25" t="s">
        <v>5</v>
      </c>
      <c r="C146" s="40" t="str">
        <f t="shared" si="25"/>
        <v>Orosz Tóth Miklós</v>
      </c>
      <c r="D146" s="40">
        <f>IF($F$7=10,I11,IF($L$7=10,K11,IF($F$22=10,I26,IF($L$22=10,K26,IF($F$37=10,I41,IF($L$37=10,K41,IF($F$52=10,I56,IF($L$52=10,K56,IF($F$67=10,I71,IF($L$67=10,K71,IF($F$82=10,I86,IF($L$82=10,K86,IF($F$97=10,I101,IF($L$97=10,K101,IF($F$112=10,I116,IF($L$112=10,K116,IF($F$127=10,I131,IF($L$127=10,K131,IF($F$142=10,I146,IF($L$142=10,K146))))))))))))))))))))</f>
        <v>0</v>
      </c>
      <c r="F146" s="381"/>
      <c r="G146" s="212" t="s">
        <v>5</v>
      </c>
      <c r="H146" s="36" t="b">
        <f t="shared" si="26"/>
        <v>0</v>
      </c>
      <c r="I146" s="7"/>
      <c r="J146" s="8"/>
      <c r="K146" s="9"/>
      <c r="L146" s="381"/>
      <c r="M146" s="212" t="s">
        <v>5</v>
      </c>
      <c r="N146" s="38" t="b">
        <f t="shared" si="27"/>
        <v>0</v>
      </c>
    </row>
    <row r="147" spans="1:14" ht="13.5" hidden="1" customHeight="1" thickBot="1" x14ac:dyDescent="0.25">
      <c r="A147" s="381"/>
      <c r="B147" s="25" t="s">
        <v>6</v>
      </c>
      <c r="C147" s="40" t="str">
        <f t="shared" si="25"/>
        <v>Béres István</v>
      </c>
      <c r="D147" s="40">
        <f t="shared" ref="D147:D152" si="28">IF($F$7=10,I12,IF($L$7=10,K12,IF($F$22=10,I27,IF($L$22=10,K27,IF($F$37=10,I42,IF($L$37=10,K42,IF($F$52=10,I57,IF($L$52=10,K57,IF($F$67=10,I72,IF($L$67=10,K72,IF($F$82=10,I87,IF($L$82=10,K87,IF($F$97=10,I102,IF($L$97=10,K102,IF($F$112=10,I117,IF($L$112=10,K117,IF($F$127=10,I132,IF($L$127=10,K132,IF($F$142=10,I147,IF($L$142=10,K147))))))))))))))))))))</f>
        <v>0</v>
      </c>
      <c r="F147" s="381"/>
      <c r="G147" s="212" t="s">
        <v>6</v>
      </c>
      <c r="H147" s="36" t="b">
        <f t="shared" si="26"/>
        <v>0</v>
      </c>
      <c r="I147" s="7"/>
      <c r="J147" s="8"/>
      <c r="K147" s="9"/>
      <c r="L147" s="381"/>
      <c r="M147" s="212" t="s">
        <v>6</v>
      </c>
      <c r="N147" s="38" t="b">
        <f t="shared" si="27"/>
        <v>0</v>
      </c>
    </row>
    <row r="148" spans="1:14" ht="13.5" hidden="1" customHeight="1" thickBot="1" x14ac:dyDescent="0.25">
      <c r="A148" s="381"/>
      <c r="B148" s="25" t="s">
        <v>7</v>
      </c>
      <c r="C148" s="40" t="str">
        <f t="shared" si="25"/>
        <v>Lukács Imre</v>
      </c>
      <c r="D148" s="40">
        <f t="shared" si="28"/>
        <v>0</v>
      </c>
      <c r="F148" s="381"/>
      <c r="G148" s="212" t="s">
        <v>7</v>
      </c>
      <c r="H148" s="36" t="b">
        <f t="shared" si="26"/>
        <v>0</v>
      </c>
      <c r="I148" s="7"/>
      <c r="J148" s="8"/>
      <c r="K148" s="9"/>
      <c r="L148" s="381"/>
      <c r="M148" s="212" t="s">
        <v>7</v>
      </c>
      <c r="N148" s="38" t="b">
        <f t="shared" si="27"/>
        <v>0</v>
      </c>
    </row>
    <row r="149" spans="1:14" ht="13.5" hidden="1" thickBot="1" x14ac:dyDescent="0.25">
      <c r="A149" s="381"/>
      <c r="B149" s="25" t="s">
        <v>79</v>
      </c>
      <c r="C149" s="40" t="str">
        <f t="shared" si="25"/>
        <v>Tóth Enikő</v>
      </c>
      <c r="D149" s="40">
        <f t="shared" si="28"/>
        <v>0</v>
      </c>
      <c r="F149" s="381"/>
      <c r="G149" s="212" t="s">
        <v>79</v>
      </c>
      <c r="H149" s="36" t="b">
        <f t="shared" si="26"/>
        <v>0</v>
      </c>
      <c r="I149" s="7"/>
      <c r="J149" s="8"/>
      <c r="K149" s="9"/>
      <c r="L149" s="381"/>
      <c r="M149" s="212" t="s">
        <v>79</v>
      </c>
      <c r="N149" s="38" t="b">
        <f t="shared" si="27"/>
        <v>0</v>
      </c>
    </row>
    <row r="150" spans="1:14" ht="13.5" hidden="1" thickBot="1" x14ac:dyDescent="0.25">
      <c r="A150" s="381"/>
      <c r="B150" s="25" t="s">
        <v>80</v>
      </c>
      <c r="C150" s="40" t="str">
        <f t="shared" si="25"/>
        <v>Badari Máté</v>
      </c>
      <c r="D150" s="40">
        <f t="shared" si="28"/>
        <v>0</v>
      </c>
      <c r="F150" s="381"/>
      <c r="G150" s="212" t="s">
        <v>80</v>
      </c>
      <c r="H150" s="36" t="b">
        <f t="shared" si="26"/>
        <v>0</v>
      </c>
      <c r="I150" s="7"/>
      <c r="J150" s="8"/>
      <c r="K150" s="9"/>
      <c r="L150" s="381"/>
      <c r="M150" s="212" t="s">
        <v>80</v>
      </c>
      <c r="N150" s="38" t="b">
        <f t="shared" si="27"/>
        <v>0</v>
      </c>
    </row>
    <row r="151" spans="1:14" ht="13.5" hidden="1" thickBot="1" x14ac:dyDescent="0.25">
      <c r="A151" s="381"/>
      <c r="B151" s="25" t="s">
        <v>81</v>
      </c>
      <c r="C151" s="40" t="str">
        <f t="shared" si="25"/>
        <v>Kovács Emese</v>
      </c>
      <c r="D151" s="40">
        <f t="shared" si="28"/>
        <v>1</v>
      </c>
      <c r="F151" s="381"/>
      <c r="G151" s="212" t="s">
        <v>81</v>
      </c>
      <c r="H151" s="36" t="b">
        <f t="shared" si="26"/>
        <v>0</v>
      </c>
      <c r="I151" s="7"/>
      <c r="J151" s="8"/>
      <c r="K151" s="9"/>
      <c r="L151" s="381"/>
      <c r="M151" s="212" t="s">
        <v>81</v>
      </c>
      <c r="N151" s="38" t="b">
        <f t="shared" si="27"/>
        <v>0</v>
      </c>
    </row>
    <row r="152" spans="1:14" ht="13.5" hidden="1" thickBot="1" x14ac:dyDescent="0.25">
      <c r="A152" s="391"/>
      <c r="B152" s="25" t="s">
        <v>82</v>
      </c>
      <c r="C152" s="40" t="str">
        <f t="shared" si="25"/>
        <v>Orosz Emese</v>
      </c>
      <c r="D152" s="40">
        <f t="shared" si="28"/>
        <v>0</v>
      </c>
      <c r="F152" s="382"/>
      <c r="G152" s="213" t="s">
        <v>82</v>
      </c>
      <c r="H152" s="36" t="b">
        <f t="shared" si="26"/>
        <v>0</v>
      </c>
      <c r="I152" s="7"/>
      <c r="J152" s="8"/>
      <c r="K152" s="9"/>
      <c r="L152" s="382"/>
      <c r="M152" s="213" t="s">
        <v>82</v>
      </c>
      <c r="N152" s="38" t="b">
        <f t="shared" si="27"/>
        <v>0</v>
      </c>
    </row>
    <row r="153" spans="1:14" ht="19.5" hidden="1" thickBot="1" x14ac:dyDescent="0.35">
      <c r="C153" s="39"/>
      <c r="D153" s="41">
        <f>IF($F$7=10,I18,IF($L$7=10,K18,IF($F$22=10,I33,IF($L$22=10,K33,IF($F$37=10,I48,IF($L$37=10,K48,IF($F$52=10,I63,IF($L$52=10,K63,IF($F$67=10,I78,IF($L$67=10,K78,IF($F$82=10,I93,IF($L$82=10,K93,IF($F$97=10,I108,IF($L$97=10,K108,IF($F$112=10,I123,IF($L$112=10,K123,IF($F$127=10,I138,IF($L$127=10,K138,IF($F$142=10,I153,IF($L$142=10,K153))))))))))))))))))))</f>
        <v>2.5</v>
      </c>
      <c r="I153" s="12">
        <f>SUM(I143:I152)</f>
        <v>0</v>
      </c>
      <c r="J153" s="12"/>
      <c r="K153" s="12">
        <f>SUM(K143:K152)</f>
        <v>0</v>
      </c>
    </row>
    <row r="154" spans="1:14" x14ac:dyDescent="0.2">
      <c r="C154" s="39"/>
    </row>
    <row r="155" spans="1:14" ht="13.5" thickBot="1" x14ac:dyDescent="0.25">
      <c r="C155" s="39"/>
    </row>
    <row r="156" spans="1:14" ht="16.5" thickBot="1" x14ac:dyDescent="0.3">
      <c r="A156" s="383" t="s">
        <v>0</v>
      </c>
      <c r="B156" s="384"/>
      <c r="C156" s="23">
        <f>'Input adatok'!C163</f>
        <v>0</v>
      </c>
    </row>
    <row r="157" spans="1:14" ht="13.5" customHeight="1" thickBot="1" x14ac:dyDescent="0.25">
      <c r="A157" s="380">
        <v>11</v>
      </c>
      <c r="B157" s="24"/>
      <c r="C157" s="27" t="str">
        <f>'Input adatok'!M164</f>
        <v>Játékos Neve:</v>
      </c>
    </row>
    <row r="158" spans="1:14" ht="13.5" customHeight="1" x14ac:dyDescent="0.2">
      <c r="A158" s="381"/>
      <c r="B158" s="25" t="s">
        <v>2</v>
      </c>
      <c r="C158" s="40" t="b">
        <f>IF($F$7=11,H8,IF($L$7=11,N8,IF($F$22=11,H23,IF($L$22=11,N23,IF($F$37=11,H38,IF($L$37=11,N38,IF($F$52=11,H53,IF($L$52=11,N53,IF($F$67=11,H68,IF($L$67=11,N68,IF($F$82=11,H83,IF($L$82=11,N83,IF($F$97=11,H98,IF($L$97=11,N98,IF($F$112=11,H113,IF($L$112=11,N113,IF($F$127=11,H128,IF($L$127=11,N128,IF($F$142=11,H143,IF($L$142=11,N143))))))))))))))))))))</f>
        <v>0</v>
      </c>
      <c r="D158" s="40" t="b">
        <f>IF($F$7=11,I8,IF($L$7=11,K8,IF($F$22=11,I23,IF($L$22=11,K23,IF($F$37=11,I38,IF($L$37=11,K38,IF($F$52=11,I53,IF($L$52=11,K53,IF($F$67=11,I68,IF($L$67=11,K68,IF($F$82=11,I83,IF($L$82=11,K83,IF($F$97=11,I98,IF($L$97=11,K98,IF($F$112=11,I113,IF($L$112=11,K113,IF($F$127=11,I128,IF($L$127=11,K128,IF($F$142=11,I143,IF($L$142=11,K143))))))))))))))))))))</f>
        <v>0</v>
      </c>
    </row>
    <row r="159" spans="1:14" ht="13.5" customHeight="1" x14ac:dyDescent="0.2">
      <c r="A159" s="381"/>
      <c r="B159" s="25" t="s">
        <v>3</v>
      </c>
      <c r="C159" s="40" t="b">
        <f t="shared" ref="C159:C167" si="29">IF($F$7=11,H9,IF($L$7=11,N9,IF($F$22=11,H24,IF($L$22=11,N24,IF($F$37=11,H39,IF($L$37=11,N39,IF($F$52=11,H54,IF($L$52=11,N54,IF($F$67=11,H69,IF($L$67=11,N69,IF($F$82=11,H84,IF($L$82=11,N84,IF($F$97=11,H99,IF($L$97=11,N99,IF($F$112=11,H114,IF($L$112=11,N114,IF($F$127=11,H129,IF($L$127=11,N129,IF($F$142=11,H144,IF($L$142=11,N144))))))))))))))))))))</f>
        <v>0</v>
      </c>
      <c r="D159" s="40" t="b">
        <f>IF($F$7=11,I9,IF($L$7=11,K9,IF($F$22=11,I24,IF($L$22=11,K24,IF($F$37=11,I39,IF($L$37=11,K39,IF($F$52=11,I54,IF($L$52=11,K54,IF($F$67=11,I69,IF($L$67=11,K69,IF($F$82=11,I84,IF($L$82=11,K84,IF($F$97=11,I99,IF($L$97=11,K99,IF($F$112=11,I114,IF($L$112=11,K114,IF($F$127=11,I129,IF($L$127=11,K129,IF($F$142=11,I144,IF($L$142=11,K144))))))))))))))))))))</f>
        <v>0</v>
      </c>
    </row>
    <row r="160" spans="1:14" ht="13.5" customHeight="1" x14ac:dyDescent="0.2">
      <c r="A160" s="381"/>
      <c r="B160" s="25" t="s">
        <v>4</v>
      </c>
      <c r="C160" s="40" t="b">
        <f t="shared" si="29"/>
        <v>0</v>
      </c>
      <c r="D160" s="40" t="b">
        <f>IF($F$7=11,I10,IF($L$7=11,K10,IF($F$22=11,I25,IF($L$22=11,K25,IF($F$37=11,I40,IF($L$37=11,K40,IF($F$52=11,I55,IF($L$52=11,K55,IF($F$67=11,I70,IF($L$67=11,K70,IF($F$82=11,I85,IF($L$82=11,K85,IF($F$97=11,I100,IF($L$97=11,K100,IF($F$112=11,I115,IF($L$112=11,K115,IF($F$127=11,I130,IF($L$127=11,K130,IF($F$142=11,I145,IF($L$142=11,K145))))))))))))))))))))</f>
        <v>0</v>
      </c>
    </row>
    <row r="161" spans="1:4" ht="13.5" customHeight="1" x14ac:dyDescent="0.2">
      <c r="A161" s="381"/>
      <c r="B161" s="25" t="s">
        <v>5</v>
      </c>
      <c r="C161" s="40" t="b">
        <f t="shared" si="29"/>
        <v>0</v>
      </c>
      <c r="D161" s="40" t="b">
        <f>IF($F$7=11,I11,IF($L$7=11,K11,IF($F$22=11,I26,IF($L$22=11,K26,IF($F$37=11,I41,IF($L$37=11,K41,IF($F$52=11,I56,IF($L$52=11,K56,IF($F$67=11,I71,IF($L$67=11,K71,IF($F$82=11,I86,IF($L$82=11,K86,IF($F$97=11,I101,IF($L$97=11,K101,IF($F$112=11,I116,IF($L$112=11,K116,IF($F$127=11,I131,IF($L$127=11,K131,IF($F$142=11,I146,IF($L$142=11,K146))))))))))))))))))))</f>
        <v>0</v>
      </c>
    </row>
    <row r="162" spans="1:4" ht="13.5" customHeight="1" x14ac:dyDescent="0.2">
      <c r="A162" s="381"/>
      <c r="B162" s="25" t="s">
        <v>6</v>
      </c>
      <c r="C162" s="40" t="b">
        <f t="shared" si="29"/>
        <v>0</v>
      </c>
      <c r="D162" s="40" t="b">
        <f t="shared" ref="D162:D167" si="30">IF($F$7=11,I12,IF($L$7=11,K12,IF($F$22=11,I27,IF($L$22=11,K27,IF($F$37=11,I42,IF($L$37=11,K42,IF($F$52=11,I57,IF($L$52=11,K57,IF($F$67=11,I72,IF($L$67=11,K72,IF($F$82=11,I87,IF($L$82=11,K87,IF($F$97=11,I102,IF($L$97=11,K102,IF($F$112=11,I117,IF($L$112=11,K117,IF($F$127=11,I132,IF($L$127=11,K132,IF($F$142=11,I147,IF($L$142=11,K147))))))))))))))))))))</f>
        <v>0</v>
      </c>
    </row>
    <row r="163" spans="1:4" ht="13.5" customHeight="1" x14ac:dyDescent="0.2">
      <c r="A163" s="381"/>
      <c r="B163" s="25" t="s">
        <v>7</v>
      </c>
      <c r="C163" s="40" t="b">
        <f t="shared" si="29"/>
        <v>0</v>
      </c>
      <c r="D163" s="40" t="b">
        <f t="shared" si="30"/>
        <v>0</v>
      </c>
    </row>
    <row r="164" spans="1:4" ht="13.5" customHeight="1" x14ac:dyDescent="0.2">
      <c r="A164" s="381"/>
      <c r="B164" s="25" t="s">
        <v>79</v>
      </c>
      <c r="C164" s="40" t="b">
        <f t="shared" si="29"/>
        <v>0</v>
      </c>
      <c r="D164" s="40" t="b">
        <f t="shared" si="30"/>
        <v>0</v>
      </c>
    </row>
    <row r="165" spans="1:4" ht="13.5" customHeight="1" x14ac:dyDescent="0.2">
      <c r="A165" s="381"/>
      <c r="B165" s="25" t="s">
        <v>80</v>
      </c>
      <c r="C165" s="40" t="b">
        <f t="shared" si="29"/>
        <v>0</v>
      </c>
      <c r="D165" s="40" t="b">
        <f t="shared" si="30"/>
        <v>0</v>
      </c>
    </row>
    <row r="166" spans="1:4" ht="13.5" customHeight="1" x14ac:dyDescent="0.2">
      <c r="A166" s="381"/>
      <c r="B166" s="25" t="s">
        <v>81</v>
      </c>
      <c r="C166" s="40" t="b">
        <f t="shared" si="29"/>
        <v>0</v>
      </c>
      <c r="D166" s="40" t="b">
        <f t="shared" si="30"/>
        <v>0</v>
      </c>
    </row>
    <row r="167" spans="1:4" ht="13.5" customHeight="1" thickBot="1" x14ac:dyDescent="0.25">
      <c r="A167" s="391"/>
      <c r="B167" s="25" t="s">
        <v>82</v>
      </c>
      <c r="C167" s="40" t="b">
        <f t="shared" si="29"/>
        <v>0</v>
      </c>
      <c r="D167" s="40" t="b">
        <f t="shared" si="30"/>
        <v>0</v>
      </c>
    </row>
    <row r="168" spans="1:4" ht="19.5" thickBot="1" x14ac:dyDescent="0.35">
      <c r="C168" s="39"/>
      <c r="D168" s="41" t="b">
        <f>IF($F$7=11,I18,IF($L$7=11,K18,IF($F$22=11,I33,IF($L$22=11,K33,IF($F$37=11,I48,IF($L$37=11,K48,IF($F$52=11,I63,IF($L$52=11,K63,IF($F$67=11,I78,IF($L$67=11,K78,IF($F$82=11,I93,IF($L$82=11,K93,IF($F$97=11,I108,IF($L$97=11,K108,IF($F$112=11,I123,IF($L$112=11,K123,IF($F$127=11,I138,IF($L$127=11,K138,IF($F$142=11,I153,IF($L$142=11,K153))))))))))))))))))))</f>
        <v>0</v>
      </c>
    </row>
    <row r="169" spans="1:4" x14ac:dyDescent="0.2">
      <c r="C169" s="39"/>
    </row>
    <row r="170" spans="1:4" ht="13.5" thickBot="1" x14ac:dyDescent="0.25">
      <c r="C170" s="39"/>
    </row>
    <row r="171" spans="1:4" ht="16.5" thickBot="1" x14ac:dyDescent="0.3">
      <c r="A171" s="383" t="s">
        <v>0</v>
      </c>
      <c r="B171" s="409"/>
      <c r="C171" s="23">
        <f>'Input adatok'!C179</f>
        <v>0</v>
      </c>
    </row>
    <row r="172" spans="1:4" ht="13.5" customHeight="1" thickBot="1" x14ac:dyDescent="0.25">
      <c r="A172" s="380">
        <v>12</v>
      </c>
      <c r="B172" s="24"/>
      <c r="C172" s="27" t="str">
        <f>'Input adatok'!M180</f>
        <v>Játékos Neve:</v>
      </c>
    </row>
    <row r="173" spans="1:4" ht="13.5" customHeight="1" x14ac:dyDescent="0.2">
      <c r="A173" s="381"/>
      <c r="B173" s="25" t="s">
        <v>2</v>
      </c>
      <c r="C173" s="40" t="b">
        <f>IF($F$7=12,H8,IF($L$7=12,N8,IF($F$22=12,H23,IF($L$22=12,N23,IF($F$37=12,H38,IF($L$37=12,N38,IF($F$52=12,H53,IF($L$52=12,N53,IF($F$67=12,H68,IF($L$67=12,N68,IF($F$82=12,H83,IF($L$82=12,N83,IF($F$97=12,H98,IF($L$97=12,N98,IF($F$112=12,H113,IF($L$112=12,N113,IF($F$127=12,H128,IF($L$127=12,N128,IF($F$142=12,H143,IF($L$142=12,N143))))))))))))))))))))</f>
        <v>0</v>
      </c>
      <c r="D173" s="40" t="b">
        <f>IF($F$7=12,I8,IF($L$7=12,K8,IF($F$22=12,I23,IF($L$22=12,K23,IF($F$37=12,I38,IF($L$37=12,K38,IF($F$52=12,I53,IF($L$52=12,K53,IF($F$67=12,I68,IF($L$67=12,K68,IF($F$82=12,I83,IF($L$82=12,K83,IF($F$97=12,I98,IF($L$97=12,K98,IF($F$112=12,I113,IF($L$112=12,K113,IF($F$127=12,I128,IF($L$127=12,K128,IF($F$142=12,I143,IF($L$142=12,K143))))))))))))))))))))</f>
        <v>0</v>
      </c>
    </row>
    <row r="174" spans="1:4" ht="13.5" customHeight="1" x14ac:dyDescent="0.2">
      <c r="A174" s="381"/>
      <c r="B174" s="25" t="s">
        <v>3</v>
      </c>
      <c r="C174" s="40" t="b">
        <f t="shared" ref="C174:C182" si="31">IF($F$7=12,H9,IF($L$7=12,N9,IF($F$22=12,H24,IF($L$22=12,N24,IF($F$37=12,H39,IF($L$37=12,N39,IF($F$52=12,H54,IF($L$52=12,N54,IF($F$67=12,H69,IF($L$67=12,N69,IF($F$82=12,H84,IF($L$82=12,N84,IF($F$97=12,H99,IF($L$97=12,N99,IF($F$112=12,H114,IF($L$112=12,N114,IF($F$127=12,H129,IF($L$127=12,N129,IF($F$142=12,H144,IF($L$142=12,N144))))))))))))))))))))</f>
        <v>0</v>
      </c>
      <c r="D174" s="40" t="b">
        <f>IF($F$7=12,I9,IF($L$7=12,K9,IF($F$22=12,I24,IF($L$22=12,K24,IF($F$37=12,I39,IF($L$37=12,K39,IF($F$52=12,I54,IF($L$52=12,K54,IF($F$67=12,I69,IF($L$67=12,K69,IF($F$82=12,I84,IF($L$82=12,K84,IF($F$97=12,I99,IF($L$97=12,K99,IF($F$112=12,I114,IF($L$112=12,K114,IF($F$127=12,I129,IF($L$127=12,K129,IF($F$142=12,I144,IF($L$142=12,K144))))))))))))))))))))</f>
        <v>0</v>
      </c>
    </row>
    <row r="175" spans="1:4" ht="13.5" customHeight="1" x14ac:dyDescent="0.2">
      <c r="A175" s="381"/>
      <c r="B175" s="25" t="s">
        <v>4</v>
      </c>
      <c r="C175" s="40" t="b">
        <f t="shared" si="31"/>
        <v>0</v>
      </c>
      <c r="D175" s="40" t="b">
        <f>IF($F$7=12,I10,IF($L$7=12,K10,IF($F$22=12,I25,IF($L$22=12,K25,IF($F$37=12,I40,IF($L$37=12,K40,IF($F$52=12,I55,IF($L$52=12,K55,IF($F$67=12,I70,IF($L$67=12,K70,IF($F$82=12,I85,IF($L$82=12,K85,IF($F$97=12,I100,IF($L$97=12,K100,IF($F$112=12,I115,IF($L$112=12,K115,IF($F$127=12,I130,IF($L$127=12,K130,IF($F$142=12,I145,IF($L$142=12,K145))))))))))))))))))))</f>
        <v>0</v>
      </c>
    </row>
    <row r="176" spans="1:4" ht="13.5" customHeight="1" x14ac:dyDescent="0.2">
      <c r="A176" s="381"/>
      <c r="B176" s="25" t="s">
        <v>5</v>
      </c>
      <c r="C176" s="40" t="b">
        <f t="shared" si="31"/>
        <v>0</v>
      </c>
      <c r="D176" s="40" t="b">
        <f>IF($F$7=12,I11,IF($L$7=12,K11,IF($F$22=12,I26,IF($L$22=12,K26,IF($F$37=12,I41,IF($L$37=12,K41,IF($F$52=12,I56,IF($L$52=12,K56,IF($F$67=12,I71,IF($L$67=12,K71,IF($F$82=12,I86,IF($L$82=12,K86,IF($F$97=12,I101,IF($L$97=12,K101,IF($F$112=12,I116,IF($L$112=12,K116,IF($F$127=12,I131,IF($L$127=12,K131,IF($F$142=12,I146,IF($L$142=12,K146))))))))))))))))))))</f>
        <v>0</v>
      </c>
    </row>
    <row r="177" spans="1:4" ht="13.5" customHeight="1" x14ac:dyDescent="0.2">
      <c r="A177" s="381"/>
      <c r="B177" s="25" t="s">
        <v>6</v>
      </c>
      <c r="C177" s="40" t="b">
        <f t="shared" si="31"/>
        <v>0</v>
      </c>
      <c r="D177" s="40" t="b">
        <f t="shared" ref="D177:D182" si="32">IF($F$7=12,I12,IF($L$7=12,K12,IF($F$22=12,I27,IF($L$22=12,K27,IF($F$37=12,I42,IF($L$37=12,K42,IF($F$52=12,I57,IF($L$52=12,K57,IF($F$67=12,I72,IF($L$67=12,K72,IF($F$82=12,I87,IF($L$82=12,K87,IF($F$97=12,I102,IF($L$97=12,K102,IF($F$112=12,I117,IF($L$112=12,K117,IF($F$127=12,I132,IF($L$127=12,K132,IF($F$142=12,I147,IF($L$142=12,K147))))))))))))))))))))</f>
        <v>0</v>
      </c>
    </row>
    <row r="178" spans="1:4" ht="13.5" customHeight="1" x14ac:dyDescent="0.2">
      <c r="A178" s="381"/>
      <c r="B178" s="25" t="s">
        <v>7</v>
      </c>
      <c r="C178" s="40" t="b">
        <f t="shared" si="31"/>
        <v>0</v>
      </c>
      <c r="D178" s="40" t="b">
        <f t="shared" si="32"/>
        <v>0</v>
      </c>
    </row>
    <row r="179" spans="1:4" ht="13.5" customHeight="1" x14ac:dyDescent="0.2">
      <c r="A179" s="381"/>
      <c r="B179" s="25" t="s">
        <v>79</v>
      </c>
      <c r="C179" s="40" t="b">
        <f t="shared" si="31"/>
        <v>0</v>
      </c>
      <c r="D179" s="40" t="b">
        <f t="shared" si="32"/>
        <v>0</v>
      </c>
    </row>
    <row r="180" spans="1:4" ht="13.5" customHeight="1" x14ac:dyDescent="0.2">
      <c r="A180" s="381"/>
      <c r="B180" s="25" t="s">
        <v>80</v>
      </c>
      <c r="C180" s="40" t="b">
        <f t="shared" si="31"/>
        <v>0</v>
      </c>
      <c r="D180" s="40" t="b">
        <f t="shared" si="32"/>
        <v>0</v>
      </c>
    </row>
    <row r="181" spans="1:4" ht="13.5" customHeight="1" x14ac:dyDescent="0.2">
      <c r="A181" s="381"/>
      <c r="B181" s="25" t="s">
        <v>81</v>
      </c>
      <c r="C181" s="40" t="b">
        <f t="shared" si="31"/>
        <v>0</v>
      </c>
      <c r="D181" s="40" t="b">
        <f t="shared" si="32"/>
        <v>0</v>
      </c>
    </row>
    <row r="182" spans="1:4" ht="13.5" customHeight="1" thickBot="1" x14ac:dyDescent="0.25">
      <c r="A182" s="391"/>
      <c r="B182" s="25" t="s">
        <v>82</v>
      </c>
      <c r="C182" s="40" t="b">
        <f t="shared" si="31"/>
        <v>0</v>
      </c>
      <c r="D182" s="40" t="b">
        <f t="shared" si="32"/>
        <v>0</v>
      </c>
    </row>
    <row r="183" spans="1:4" ht="19.5" thickBot="1" x14ac:dyDescent="0.35">
      <c r="C183" s="39"/>
      <c r="D183" s="41" t="b">
        <f>IF($F$7=12,I18,IF($L$7=12,K18,IF($F$22=12,I33,IF($L$22=12,K33,IF($F$37=12,I48,IF($L$37=12,K48,IF($F$52=12,I63,IF($L$52=12,K63,IF($F$67=12,I78,IF($L$67=12,K78,IF($F$82=12,I93,IF($L$82=12,K93,IF($F$97=12,I108,IF($L$97=12,K108,IF($F$112=12,I123,IF($L$112=12,K123,IF($F$127=12,I138,IF($L$127=12,K138,IF($F$142=12,I153,IF($L$142=12,K153))))))))))))))))))))</f>
        <v>0</v>
      </c>
    </row>
    <row r="184" spans="1:4" x14ac:dyDescent="0.2">
      <c r="C184" s="39"/>
    </row>
    <row r="185" spans="1:4" ht="13.5" thickBot="1" x14ac:dyDescent="0.25">
      <c r="C185" s="39"/>
    </row>
    <row r="186" spans="1:4" ht="16.5" thickBot="1" x14ac:dyDescent="0.3">
      <c r="A186" s="383" t="s">
        <v>0</v>
      </c>
      <c r="B186" s="409"/>
      <c r="C186" s="23" t="str">
        <f>'Input adatok'!M195</f>
        <v>13cs</v>
      </c>
    </row>
    <row r="187" spans="1:4" ht="13.5" customHeight="1" thickBot="1" x14ac:dyDescent="0.25">
      <c r="A187" s="380">
        <v>13</v>
      </c>
      <c r="B187" s="24"/>
      <c r="C187" s="27" t="str">
        <f>'Input adatok'!M196</f>
        <v>Játékos Neve:</v>
      </c>
    </row>
    <row r="188" spans="1:4" ht="13.5" customHeight="1" thickBot="1" x14ac:dyDescent="0.25">
      <c r="A188" s="381"/>
      <c r="B188" s="25" t="s">
        <v>2</v>
      </c>
      <c r="C188" s="27" t="str">
        <f>'Input adatok'!M197</f>
        <v>13_1</v>
      </c>
      <c r="D188" s="40" t="b">
        <f>IF($F$7=13,I8,IF($L$7=13,K8,IF($F$22=13,I23,IF($L$22=13,K23,IF($F$37=13,I38,IF($L$37=13,K38,IF($F$52=13,I53,IF($L$52=13,K53,IF($F$67=13,I68,IF($L$67=13,K68,IF($F$82=13,I83,IF($L$82=13,K83,IF($F$97=13,I98,IF($L$97=13,K98,IF($F$112=13,I113,IF($L$112=13,K113,IF($F$127=13,I128,IF($L$127=13,K128,IF($F$142=13,I143,IF($L$142=13,K143))))))))))))))))))))</f>
        <v>0</v>
      </c>
    </row>
    <row r="189" spans="1:4" ht="13.5" customHeight="1" thickBot="1" x14ac:dyDescent="0.25">
      <c r="A189" s="381"/>
      <c r="B189" s="25" t="s">
        <v>3</v>
      </c>
      <c r="C189" s="27" t="str">
        <f>'Input adatok'!M198</f>
        <v>13_2</v>
      </c>
      <c r="D189" s="40" t="b">
        <f>IF($F$7=13,I9,IF($L$7=13,K9,IF($F$22=13,I24,IF($L$22=13,K24,IF($F$37=13,I39,IF($L$37=13,K39,IF($F$52=13,I54,IF($L$52=13,K54,IF($F$67=13,I69,IF($L$67=13,K69,IF($F$82=13,I84,IF($L$82=13,K84,IF($F$97=13,I99,IF($L$97=13,K99,IF($F$112=13,I114,IF($L$112=13,K114,IF($F$127=13,I129,IF($L$127=13,K129,IF($F$142=13,I144,IF($L$142=13,K144))))))))))))))))))))</f>
        <v>0</v>
      </c>
    </row>
    <row r="190" spans="1:4" ht="13.5" customHeight="1" thickBot="1" x14ac:dyDescent="0.25">
      <c r="A190" s="381"/>
      <c r="B190" s="25" t="s">
        <v>4</v>
      </c>
      <c r="C190" s="27" t="str">
        <f>'Input adatok'!M199</f>
        <v>13_3</v>
      </c>
      <c r="D190" s="40" t="b">
        <f>IF($F$7=13,I10,IF($L$7=13,K10,IF($F$22=13,I25,IF($L$22=13,K25,IF($F$37=13,I40,IF($L$37=13,K40,IF($F$52=13,I55,IF($L$52=13,K55,IF($F$67=13,I70,IF($L$67=13,K70,IF($F$82=13,I85,IF($L$82=13,K85,IF($F$97=13,I100,IF($L$97=13,K100,IF($F$112=13,I115,IF($L$112=13,K115,IF($F$127=13,I130,IF($L$127=13,K130,IF($F$142=13,I145,IF($L$142=13,K145))))))))))))))))))))</f>
        <v>0</v>
      </c>
    </row>
    <row r="191" spans="1:4" ht="13.5" customHeight="1" thickBot="1" x14ac:dyDescent="0.25">
      <c r="A191" s="381"/>
      <c r="B191" s="25" t="s">
        <v>5</v>
      </c>
      <c r="C191" s="27" t="str">
        <f>'Input adatok'!M200</f>
        <v>13_4</v>
      </c>
      <c r="D191" s="40" t="b">
        <f>IF($F$7=13,I11,IF($L$7=13,K11,IF($F$22=13,I26,IF($L$22=13,K26,IF($F$37=13,I41,IF($L$37=13,K41,IF($F$52=13,I56,IF($L$52=13,K56,IF($F$67=13,I71,IF($L$67=13,K71,IF($F$82=13,I86,IF($L$82=13,K86,IF($F$97=13,I101,IF($L$97=13,K101,IF($F$112=13,I116,IF($L$112=13,K116,IF($F$127=13,I131,IF($L$127=13,K131,IF($F$142=13,I146,IF($L$142=13,K146))))))))))))))))))))</f>
        <v>0</v>
      </c>
    </row>
    <row r="192" spans="1:4" ht="13.5" customHeight="1" thickBot="1" x14ac:dyDescent="0.25">
      <c r="A192" s="381"/>
      <c r="B192" s="25" t="s">
        <v>6</v>
      </c>
      <c r="C192" s="27" t="str">
        <f>'Input adatok'!M201</f>
        <v>13_5</v>
      </c>
      <c r="D192" s="40" t="b">
        <f t="shared" ref="D192:D197" si="33">IF($F$7=13,I12,IF($L$7=13,K12,IF($F$22=13,I27,IF($L$22=13,K27,IF($F$37=13,I42,IF($L$37=13,K42,IF($F$52=13,I57,IF($L$52=13,K57,IF($F$67=13,I72,IF($L$67=13,K72,IF($F$82=13,I87,IF($L$82=13,K87,IF($F$97=13,I102,IF($L$97=13,K102,IF($F$112=13,I117,IF($L$112=13,K117,IF($F$127=13,I132,IF($L$127=13,K132,IF($F$142=13,I147,IF($L$142=13,K147))))))))))))))))))))</f>
        <v>0</v>
      </c>
    </row>
    <row r="193" spans="1:4" ht="13.5" customHeight="1" thickBot="1" x14ac:dyDescent="0.25">
      <c r="A193" s="381"/>
      <c r="B193" s="25" t="s">
        <v>7</v>
      </c>
      <c r="C193" s="27" t="str">
        <f>'Input adatok'!M202</f>
        <v>13_6</v>
      </c>
      <c r="D193" s="40" t="b">
        <f t="shared" si="33"/>
        <v>0</v>
      </c>
    </row>
    <row r="194" spans="1:4" ht="13.5" customHeight="1" thickBot="1" x14ac:dyDescent="0.25">
      <c r="A194" s="381"/>
      <c r="B194" s="25" t="s">
        <v>79</v>
      </c>
      <c r="C194" s="27" t="str">
        <f>'Input adatok'!M203</f>
        <v>13_7</v>
      </c>
      <c r="D194" s="40" t="b">
        <f t="shared" si="33"/>
        <v>0</v>
      </c>
    </row>
    <row r="195" spans="1:4" ht="13.5" customHeight="1" thickBot="1" x14ac:dyDescent="0.25">
      <c r="A195" s="381"/>
      <c r="B195" s="25" t="s">
        <v>80</v>
      </c>
      <c r="C195" s="27" t="str">
        <f>'Input adatok'!M204</f>
        <v>13_8</v>
      </c>
      <c r="D195" s="40" t="b">
        <f t="shared" si="33"/>
        <v>0</v>
      </c>
    </row>
    <row r="196" spans="1:4" ht="13.5" customHeight="1" thickBot="1" x14ac:dyDescent="0.25">
      <c r="A196" s="381"/>
      <c r="B196" s="25" t="s">
        <v>81</v>
      </c>
      <c r="C196" s="27" t="str">
        <f>'Input adatok'!M205</f>
        <v>13_9</v>
      </c>
      <c r="D196" s="40" t="b">
        <f t="shared" si="33"/>
        <v>0</v>
      </c>
    </row>
    <row r="197" spans="1:4" ht="13.5" customHeight="1" thickBot="1" x14ac:dyDescent="0.25">
      <c r="A197" s="391"/>
      <c r="B197" s="25" t="s">
        <v>82</v>
      </c>
      <c r="C197" s="27" t="str">
        <f>'Input adatok'!M206</f>
        <v>13_10</v>
      </c>
      <c r="D197" s="40" t="b">
        <f t="shared" si="33"/>
        <v>0</v>
      </c>
    </row>
    <row r="198" spans="1:4" ht="16.5" thickBot="1" x14ac:dyDescent="0.3">
      <c r="C198" s="39"/>
      <c r="D198" s="43" t="b">
        <f>IF($F$7=13,I18,IF($L$7=13,K18,IF($F$22=13,I33,IF($L$22=13,K33,IF($F$37=13,I48,IF($L$37=13,K48,IF($F$52=13,I63,IF($L$52=13,K63,IF($F$67=13,I78,IF($L$67=13,K78,IF($F$82=13,I93,IF($L$82=13,K93,IF($F$97=13,I108,IF($L$97=13,K108,IF($F$112=13,I123,IF($L$112=13,K123,IF($F$127=13,I138,IF($L$127=13,K138,IF($F$142=13,I153,IF($L$142=13,K153))))))))))))))))))))</f>
        <v>0</v>
      </c>
    </row>
    <row r="199" spans="1:4" x14ac:dyDescent="0.2">
      <c r="C199" s="39"/>
    </row>
    <row r="200" spans="1:4" ht="13.5" thickBot="1" x14ac:dyDescent="0.25">
      <c r="C200" s="39"/>
    </row>
    <row r="201" spans="1:4" ht="16.5" thickBot="1" x14ac:dyDescent="0.3">
      <c r="A201" s="383" t="s">
        <v>0</v>
      </c>
      <c r="B201" s="409"/>
      <c r="C201" s="23" t="str">
        <f>'Input adatok'!M211</f>
        <v>14cs</v>
      </c>
    </row>
    <row r="202" spans="1:4" ht="13.5" customHeight="1" thickBot="1" x14ac:dyDescent="0.25">
      <c r="A202" s="380">
        <v>14</v>
      </c>
      <c r="B202" s="24"/>
      <c r="C202" s="27" t="str">
        <f>'Input adatok'!M212</f>
        <v>Játékos Neve:</v>
      </c>
    </row>
    <row r="203" spans="1:4" ht="13.5" customHeight="1" thickBot="1" x14ac:dyDescent="0.25">
      <c r="A203" s="381"/>
      <c r="B203" s="25" t="s">
        <v>2</v>
      </c>
      <c r="C203" s="27" t="str">
        <f>'Input adatok'!M213</f>
        <v>14_1</v>
      </c>
      <c r="D203" s="40" t="b">
        <f t="shared" ref="D203:D213" si="34">IF($F$7=14,I8,IF($L$7=14,K8,IF($F$22=14,I23,IF($L$22=14,K23,IF($F$37=14,I38,IF($L$37=14,K38,IF($F$52=14,I53,IF($L$52=14,K53,IF($F$67=14,I68,IF($L$67=14,K68,IF($F$82=14,I83,IF($L$82=14,K83,IF($F$97=14,I98,IF($L$97=14,K98,IF($F$112=14,I113,IF($L$112=14,K113,IF($F$127=14,I128,IF($L$127=14,K128,IF($F$142=14,I143,IF($L$142=14,K143))))))))))))))))))))</f>
        <v>0</v>
      </c>
    </row>
    <row r="204" spans="1:4" ht="13.5" customHeight="1" thickBot="1" x14ac:dyDescent="0.25">
      <c r="A204" s="381"/>
      <c r="B204" s="25" t="s">
        <v>3</v>
      </c>
      <c r="C204" s="27" t="str">
        <f>'Input adatok'!M214</f>
        <v>14_2</v>
      </c>
      <c r="D204" s="40" t="b">
        <f t="shared" si="34"/>
        <v>0</v>
      </c>
    </row>
    <row r="205" spans="1:4" ht="13.5" customHeight="1" thickBot="1" x14ac:dyDescent="0.25">
      <c r="A205" s="381"/>
      <c r="B205" s="25" t="s">
        <v>4</v>
      </c>
      <c r="C205" s="27" t="str">
        <f>'Input adatok'!M215</f>
        <v>14_3</v>
      </c>
      <c r="D205" s="40" t="b">
        <f t="shared" si="34"/>
        <v>0</v>
      </c>
    </row>
    <row r="206" spans="1:4" ht="13.5" customHeight="1" thickBot="1" x14ac:dyDescent="0.25">
      <c r="A206" s="381"/>
      <c r="B206" s="25" t="s">
        <v>5</v>
      </c>
      <c r="C206" s="27" t="str">
        <f>'Input adatok'!M216</f>
        <v>14_4</v>
      </c>
      <c r="D206" s="40" t="b">
        <f t="shared" si="34"/>
        <v>0</v>
      </c>
    </row>
    <row r="207" spans="1:4" ht="13.5" customHeight="1" thickBot="1" x14ac:dyDescent="0.25">
      <c r="A207" s="381"/>
      <c r="B207" s="25" t="s">
        <v>6</v>
      </c>
      <c r="C207" s="27" t="str">
        <f>'Input adatok'!M217</f>
        <v>14_5</v>
      </c>
      <c r="D207" s="40" t="b">
        <f t="shared" si="34"/>
        <v>0</v>
      </c>
    </row>
    <row r="208" spans="1:4" ht="13.5" customHeight="1" thickBot="1" x14ac:dyDescent="0.25">
      <c r="A208" s="381"/>
      <c r="B208" s="25" t="s">
        <v>7</v>
      </c>
      <c r="C208" s="27" t="str">
        <f>'Input adatok'!M218</f>
        <v>14_6</v>
      </c>
      <c r="D208" s="40" t="b">
        <f t="shared" si="34"/>
        <v>0</v>
      </c>
    </row>
    <row r="209" spans="1:4" ht="13.5" customHeight="1" thickBot="1" x14ac:dyDescent="0.25">
      <c r="A209" s="381"/>
      <c r="B209" s="25" t="s">
        <v>79</v>
      </c>
      <c r="C209" s="27" t="str">
        <f>'Input adatok'!M219</f>
        <v>14_7</v>
      </c>
      <c r="D209" s="40" t="b">
        <f t="shared" si="34"/>
        <v>0</v>
      </c>
    </row>
    <row r="210" spans="1:4" ht="13.5" customHeight="1" thickBot="1" x14ac:dyDescent="0.25">
      <c r="A210" s="381"/>
      <c r="B210" s="25" t="s">
        <v>80</v>
      </c>
      <c r="C210" s="27" t="str">
        <f>'Input adatok'!M220</f>
        <v>14_8</v>
      </c>
      <c r="D210" s="40" t="b">
        <f t="shared" si="34"/>
        <v>0</v>
      </c>
    </row>
    <row r="211" spans="1:4" ht="13.5" customHeight="1" thickBot="1" x14ac:dyDescent="0.25">
      <c r="A211" s="381"/>
      <c r="B211" s="25" t="s">
        <v>81</v>
      </c>
      <c r="C211" s="27" t="str">
        <f>'Input adatok'!M221</f>
        <v>14_9</v>
      </c>
      <c r="D211" s="40" t="b">
        <f t="shared" si="34"/>
        <v>0</v>
      </c>
    </row>
    <row r="212" spans="1:4" ht="13.5" customHeight="1" thickBot="1" x14ac:dyDescent="0.25">
      <c r="A212" s="391"/>
      <c r="B212" s="25" t="s">
        <v>82</v>
      </c>
      <c r="C212" s="27" t="str">
        <f>'Input adatok'!M222</f>
        <v>14_10</v>
      </c>
      <c r="D212" s="40" t="b">
        <f t="shared" si="34"/>
        <v>0</v>
      </c>
    </row>
    <row r="213" spans="1:4" ht="16.5" thickBot="1" x14ac:dyDescent="0.3">
      <c r="C213" s="39"/>
      <c r="D213" s="43" t="b">
        <f t="shared" si="34"/>
        <v>0</v>
      </c>
    </row>
    <row r="214" spans="1:4" x14ac:dyDescent="0.2">
      <c r="C214" s="39"/>
    </row>
    <row r="215" spans="1:4" ht="13.5" thickBot="1" x14ac:dyDescent="0.25">
      <c r="C215" s="39"/>
    </row>
    <row r="216" spans="1:4" ht="16.5" thickBot="1" x14ac:dyDescent="0.3">
      <c r="A216" s="383" t="s">
        <v>0</v>
      </c>
      <c r="B216" s="384"/>
      <c r="C216" s="23" t="str">
        <f>'Input adatok'!M227</f>
        <v>15cs</v>
      </c>
    </row>
    <row r="217" spans="1:4" ht="13.5" customHeight="1" thickBot="1" x14ac:dyDescent="0.25">
      <c r="A217" s="380">
        <v>15</v>
      </c>
      <c r="B217" s="1"/>
      <c r="C217" s="27" t="str">
        <f>'Input adatok'!M228</f>
        <v>Játékos Neve:</v>
      </c>
    </row>
    <row r="218" spans="1:4" ht="13.5" customHeight="1" thickBot="1" x14ac:dyDescent="0.25">
      <c r="A218" s="381"/>
      <c r="B218" s="25" t="s">
        <v>2</v>
      </c>
      <c r="C218" s="27" t="str">
        <f>'Input adatok'!M229</f>
        <v>15_1</v>
      </c>
      <c r="D218" s="40" t="b">
        <f t="shared" ref="D218:D228" si="35">IF($F$7=15,$I$8,IF($L$7=15,$K$8,IF($F$22=15,$I$23,IF($L$22=15,$K$23,IF($F$37=15,$I$38,IF($L$37=15,$K$38,IF($F$52=15,$I$53,IF($L$52=15,$K$53,IF($F$67=15,$I$68,IF($L$67=15,K68,IF($F$82=15,I83,IF($L$82=15,K83,IF($F$97=15,I98,IF($L$97=15,K98,IF($F$112=15,I113,IF($L$112=15,K113,IF($F$127=15,I128,IF($L$127=15,K128,IF($F$142=15,I143,IF($L$142=15,K143))))))))))))))))))))</f>
        <v>0</v>
      </c>
    </row>
    <row r="219" spans="1:4" ht="13.5" customHeight="1" thickBot="1" x14ac:dyDescent="0.25">
      <c r="A219" s="381"/>
      <c r="B219" s="25" t="s">
        <v>3</v>
      </c>
      <c r="C219" s="27" t="str">
        <f>'Input adatok'!M230</f>
        <v>15_2</v>
      </c>
      <c r="D219" s="40" t="b">
        <f t="shared" si="35"/>
        <v>0</v>
      </c>
    </row>
    <row r="220" spans="1:4" ht="13.5" customHeight="1" thickBot="1" x14ac:dyDescent="0.25">
      <c r="A220" s="381"/>
      <c r="B220" s="25" t="s">
        <v>4</v>
      </c>
      <c r="C220" s="27" t="str">
        <f>'Input adatok'!M231</f>
        <v>15_3</v>
      </c>
      <c r="D220" s="40" t="b">
        <f t="shared" si="35"/>
        <v>0</v>
      </c>
    </row>
    <row r="221" spans="1:4" ht="13.5" customHeight="1" thickBot="1" x14ac:dyDescent="0.25">
      <c r="A221" s="381"/>
      <c r="B221" s="25" t="s">
        <v>5</v>
      </c>
      <c r="C221" s="27" t="str">
        <f>'Input adatok'!M232</f>
        <v>15_4</v>
      </c>
      <c r="D221" s="40" t="b">
        <f t="shared" si="35"/>
        <v>0</v>
      </c>
    </row>
    <row r="222" spans="1:4" ht="13.5" customHeight="1" thickBot="1" x14ac:dyDescent="0.25">
      <c r="A222" s="381"/>
      <c r="B222" s="25" t="s">
        <v>6</v>
      </c>
      <c r="C222" s="27" t="str">
        <f>'Input adatok'!M233</f>
        <v>15_5</v>
      </c>
      <c r="D222" s="40" t="b">
        <f t="shared" si="35"/>
        <v>0</v>
      </c>
    </row>
    <row r="223" spans="1:4" ht="13.5" customHeight="1" thickBot="1" x14ac:dyDescent="0.25">
      <c r="A223" s="381"/>
      <c r="B223" s="25" t="s">
        <v>7</v>
      </c>
      <c r="C223" s="27" t="str">
        <f>'Input adatok'!M234</f>
        <v>15_6</v>
      </c>
      <c r="D223" s="40" t="b">
        <f t="shared" si="35"/>
        <v>0</v>
      </c>
    </row>
    <row r="224" spans="1:4" ht="13.5" customHeight="1" thickBot="1" x14ac:dyDescent="0.25">
      <c r="A224" s="381"/>
      <c r="B224" s="25" t="s">
        <v>79</v>
      </c>
      <c r="C224" s="27" t="str">
        <f>'Input adatok'!M235</f>
        <v>15_7</v>
      </c>
      <c r="D224" s="40" t="b">
        <f t="shared" si="35"/>
        <v>0</v>
      </c>
    </row>
    <row r="225" spans="1:4" ht="13.5" customHeight="1" thickBot="1" x14ac:dyDescent="0.25">
      <c r="A225" s="381"/>
      <c r="B225" s="25" t="s">
        <v>80</v>
      </c>
      <c r="C225" s="27" t="str">
        <f>'Input adatok'!M236</f>
        <v>15_8</v>
      </c>
      <c r="D225" s="40" t="b">
        <f t="shared" si="35"/>
        <v>0</v>
      </c>
    </row>
    <row r="226" spans="1:4" ht="13.5" customHeight="1" thickBot="1" x14ac:dyDescent="0.25">
      <c r="A226" s="381"/>
      <c r="B226" s="25" t="s">
        <v>81</v>
      </c>
      <c r="C226" s="27" t="str">
        <f>'Input adatok'!M237</f>
        <v>15_9</v>
      </c>
      <c r="D226" s="40" t="b">
        <f t="shared" si="35"/>
        <v>0</v>
      </c>
    </row>
    <row r="227" spans="1:4" ht="13.5" customHeight="1" thickBot="1" x14ac:dyDescent="0.25">
      <c r="A227" s="391"/>
      <c r="B227" s="25" t="s">
        <v>82</v>
      </c>
      <c r="C227" s="27" t="str">
        <f>'Input adatok'!M238</f>
        <v>15_10</v>
      </c>
      <c r="D227" s="40" t="b">
        <f t="shared" si="35"/>
        <v>0</v>
      </c>
    </row>
    <row r="228" spans="1:4" ht="16.5" thickBot="1" x14ac:dyDescent="0.3">
      <c r="C228" s="39"/>
      <c r="D228" s="43" t="b">
        <f t="shared" si="35"/>
        <v>0</v>
      </c>
    </row>
    <row r="229" spans="1:4" x14ac:dyDescent="0.2">
      <c r="C229" s="39"/>
    </row>
    <row r="230" spans="1:4" ht="13.5" thickBot="1" x14ac:dyDescent="0.25">
      <c r="C230" s="39"/>
    </row>
    <row r="231" spans="1:4" ht="16.5" thickBot="1" x14ac:dyDescent="0.3">
      <c r="A231" s="383" t="s">
        <v>0</v>
      </c>
      <c r="B231" s="384"/>
      <c r="C231" s="23" t="str">
        <f>'Input adatok'!M243</f>
        <v>16cs</v>
      </c>
    </row>
    <row r="232" spans="1:4" ht="13.5" customHeight="1" thickBot="1" x14ac:dyDescent="0.25">
      <c r="A232" s="380">
        <v>16</v>
      </c>
      <c r="B232" s="24"/>
      <c r="C232" s="27" t="str">
        <f>'Input adatok'!M244</f>
        <v>Játékos Neve:</v>
      </c>
    </row>
    <row r="233" spans="1:4" ht="13.5" customHeight="1" thickBot="1" x14ac:dyDescent="0.25">
      <c r="A233" s="381"/>
      <c r="B233" s="25" t="s">
        <v>2</v>
      </c>
      <c r="C233" s="27" t="str">
        <f>'Input adatok'!M245</f>
        <v>16_1</v>
      </c>
      <c r="D233" s="40" t="b">
        <f>IF($F$7=16,I8,IF($L$7=16,K8,IF($F$22=16,I23,IF($L$22=16,K23,IF($F$37=16,I38,IF($L$37=16,K38,IF($F$52=16,I53,IF($L$52=16,K53,IF($F$67=16,I68,IF($L$67=16,K68,IF($F$82=16,I83,IF($L$82=16,K83,IF($F$97=16,I98,IF($L$97=16,K98,IF($F$112=16,I113,IF($L$112=16,K113,IF($F$127=16,I128,IF($L$127=16,K128,IF($F$142=16,I143,IF($L$142=16,K143))))))))))))))))))))</f>
        <v>0</v>
      </c>
    </row>
    <row r="234" spans="1:4" ht="13.5" customHeight="1" thickBot="1" x14ac:dyDescent="0.25">
      <c r="A234" s="381"/>
      <c r="B234" s="25" t="s">
        <v>3</v>
      </c>
      <c r="C234" s="27" t="str">
        <f>'Input adatok'!M246</f>
        <v>16_2</v>
      </c>
      <c r="D234" s="40" t="b">
        <f>IF($F$7=16,I9,IF($L$7=16,K9,IF($F$22=16,I24,IF($L$22=16,K24,IF($F$37=16,I39,IF($L$37=16,K39,IF($F$52=16,I54,IF($L$52=16,K54,IF($F$67=16,I69,IF($L$67=16,K69,IF($F$82=16,I84,IF($L$82=16,K84,IF($F$97=16,I99,IF($L$97=16,K99,IF($F$112=16,I114,IF($L$112=16,K114,IF($F$127=16,I129,IF($L$127=16,K129,IF($F$142=16,I144,IF($L$142=16,K144))))))))))))))))))))</f>
        <v>0</v>
      </c>
    </row>
    <row r="235" spans="1:4" ht="13.5" customHeight="1" thickBot="1" x14ac:dyDescent="0.25">
      <c r="A235" s="381"/>
      <c r="B235" s="25" t="s">
        <v>4</v>
      </c>
      <c r="C235" s="27" t="str">
        <f>'Input adatok'!M247</f>
        <v>16_3</v>
      </c>
      <c r="D235" s="40" t="b">
        <f>IF($F$7=16,I10,IF($L$7=16,K10,IF($F$22=16,I25,IF($L$22=16,K25,IF($F$37=16,I40,IF($L$37=16,K40,IF($F$52=16,I55,IF($L$52=16,K55,IF($F$67=16,I70,IF($L$67=16,K70,IF($F$82=16,I85,IF($L$82=16,K85,IF($F$97=16,I100,IF($L$97=16,K100,IF($F$112=16,I115,IF($L$112=16,K115,IF($F$127=16,I130,IF($L$127=16,K130,IF($F$142=16,I145,IF($L$142=16,K145))))))))))))))))))))</f>
        <v>0</v>
      </c>
    </row>
    <row r="236" spans="1:4" ht="13.5" customHeight="1" thickBot="1" x14ac:dyDescent="0.25">
      <c r="A236" s="381"/>
      <c r="B236" s="25" t="s">
        <v>5</v>
      </c>
      <c r="C236" s="27" t="str">
        <f>'Input adatok'!M248</f>
        <v>16_4</v>
      </c>
      <c r="D236" s="40" t="b">
        <f>IF($F$7=16,I11,IF($L$7=16,K11,IF($F$22=16,I26,IF($L$22=16,K26,IF($F$37=16,I41,IF($L$37=16,K41,IF($F$52=16,I56,IF($L$52=16,K56,IF($F$67=16,I71,IF($L$67=16,K71,IF($F$82=16,I86,IF($L$82=16,K86,IF($F$97=16,I101,IF($L$97=16,K101,IF($F$112=16,I116,IF($L$112=16,K116,IF($F$127=16,I131,IF($L$127=16,K131,IF($F$142=16,I146,IF($L$142=16,K146))))))))))))))))))))</f>
        <v>0</v>
      </c>
    </row>
    <row r="237" spans="1:4" ht="13.5" customHeight="1" thickBot="1" x14ac:dyDescent="0.25">
      <c r="A237" s="381"/>
      <c r="B237" s="25" t="s">
        <v>6</v>
      </c>
      <c r="C237" s="27" t="str">
        <f>'Input adatok'!M249</f>
        <v>16_5</v>
      </c>
      <c r="D237" s="40" t="b">
        <f t="shared" ref="D237:D242" si="36">IF($F$7=16,I12,IF($L$7=16,K12,IF($F$22=16,I27,IF($L$22=16,K27,IF($F$37=16,I42,IF($L$37=16,K42,IF($F$52=16,I57,IF($L$52=16,K57,IF($F$67=16,I72,IF($L$67=16,K72,IF($F$82=16,I87,IF($L$82=16,K87,IF($F$97=16,I102,IF($L$97=16,K102,IF($F$112=16,I117,IF($L$112=16,K117,IF($F$127=16,I132,IF($L$127=16,K132,IF($F$142=16,I147,IF($L$142=16,K147))))))))))))))))))))</f>
        <v>0</v>
      </c>
    </row>
    <row r="238" spans="1:4" ht="13.5" customHeight="1" thickBot="1" x14ac:dyDescent="0.25">
      <c r="A238" s="381"/>
      <c r="B238" s="25" t="s">
        <v>7</v>
      </c>
      <c r="C238" s="27" t="str">
        <f>'Input adatok'!M250</f>
        <v>16_6</v>
      </c>
      <c r="D238" s="40" t="b">
        <f t="shared" si="36"/>
        <v>0</v>
      </c>
    </row>
    <row r="239" spans="1:4" ht="13.5" customHeight="1" thickBot="1" x14ac:dyDescent="0.25">
      <c r="A239" s="381"/>
      <c r="B239" s="25" t="s">
        <v>79</v>
      </c>
      <c r="C239" s="27" t="str">
        <f>'Input adatok'!M251</f>
        <v>16_7</v>
      </c>
      <c r="D239" s="40" t="b">
        <f t="shared" si="36"/>
        <v>0</v>
      </c>
    </row>
    <row r="240" spans="1:4" ht="13.5" customHeight="1" thickBot="1" x14ac:dyDescent="0.25">
      <c r="A240" s="381"/>
      <c r="B240" s="25" t="s">
        <v>80</v>
      </c>
      <c r="C240" s="27" t="str">
        <f>'Input adatok'!M252</f>
        <v>16_8</v>
      </c>
      <c r="D240" s="40" t="b">
        <f t="shared" si="36"/>
        <v>0</v>
      </c>
    </row>
    <row r="241" spans="1:4" ht="13.5" customHeight="1" thickBot="1" x14ac:dyDescent="0.25">
      <c r="A241" s="381"/>
      <c r="B241" s="25" t="s">
        <v>81</v>
      </c>
      <c r="C241" s="27" t="str">
        <f>'Input adatok'!M253</f>
        <v>16_9</v>
      </c>
      <c r="D241" s="40" t="b">
        <f t="shared" si="36"/>
        <v>0</v>
      </c>
    </row>
    <row r="242" spans="1:4" ht="13.5" customHeight="1" thickBot="1" x14ac:dyDescent="0.25">
      <c r="A242" s="391"/>
      <c r="B242" s="25" t="s">
        <v>82</v>
      </c>
      <c r="C242" s="27" t="str">
        <f>'Input adatok'!M254</f>
        <v>16_10</v>
      </c>
      <c r="D242" s="40" t="b">
        <f t="shared" si="36"/>
        <v>0</v>
      </c>
    </row>
    <row r="243" spans="1:4" ht="16.5" thickBot="1" x14ac:dyDescent="0.3">
      <c r="C243" s="39"/>
      <c r="D243" s="43" t="b">
        <f>IF($F$7=16,I18,IF($L$7=16,K18,IF($F$22=16,I33,IF($L$22=16,K33,IF($F$37=16,I48,IF($L$37=16,K48,IF($F$52=16,I63,IF($L$52=16,K63,IF($F$67=16,I78,IF($L$67=16,K78,IF($F$82=16,I93,IF($L$82=16,K93,IF($F$97=16,I108,IF($L$97=16,K108,IF($F$112=16,I123,IF($L$112=16,K123,IF($F$127=16,I138,IF($L$127=16,K138,IF($F$142=16,I153,IF($L$142=16,K153))))))))))))))))))))</f>
        <v>0</v>
      </c>
    </row>
    <row r="244" spans="1:4" x14ac:dyDescent="0.2">
      <c r="C244" s="39"/>
    </row>
    <row r="245" spans="1:4" ht="13.5" thickBot="1" x14ac:dyDescent="0.25">
      <c r="C245" s="39"/>
    </row>
    <row r="246" spans="1:4" ht="16.5" thickBot="1" x14ac:dyDescent="0.3">
      <c r="A246" s="383" t="s">
        <v>0</v>
      </c>
      <c r="B246" s="409"/>
      <c r="C246" s="23" t="str">
        <f>'Input adatok'!M259</f>
        <v>17cs</v>
      </c>
    </row>
    <row r="247" spans="1:4" ht="13.5" customHeight="1" thickBot="1" x14ac:dyDescent="0.25">
      <c r="A247" s="380">
        <v>17</v>
      </c>
      <c r="B247" s="24"/>
      <c r="C247" s="27" t="str">
        <f>'Input adatok'!M260</f>
        <v>Játékos Neve:</v>
      </c>
    </row>
    <row r="248" spans="1:4" ht="13.5" customHeight="1" thickBot="1" x14ac:dyDescent="0.25">
      <c r="A248" s="381"/>
      <c r="B248" s="25" t="s">
        <v>2</v>
      </c>
      <c r="C248" s="27" t="str">
        <f>'Input adatok'!M261</f>
        <v>17_1</v>
      </c>
      <c r="D248" s="40" t="b">
        <f>IF($F$7=17,I8,IF($L$7=17,K8,IF($F$22=17,I23,IF($L$22=17,K23,IF($F$37=17,I38,IF($L$37=17,K38,IF($F$52=17,I53,IF($L$52=17,K53,IF($F$67=17,I68,IF($L$67=17,K68,IF($F$82=17,I83,IF($L$82=17,K83,IF($F$97=17,I98,IF($L$97=17,K98,IF($F$112=17,I113,IF($L$112=17,K113,IF($F$127=17,I128,IF($L$127=17,K128,IF($F$142=17,I143,IF($L$142=17,K143))))))))))))))))))))</f>
        <v>0</v>
      </c>
    </row>
    <row r="249" spans="1:4" ht="13.5" customHeight="1" thickBot="1" x14ac:dyDescent="0.25">
      <c r="A249" s="381"/>
      <c r="B249" s="25" t="s">
        <v>3</v>
      </c>
      <c r="C249" s="27" t="str">
        <f>'Input adatok'!M262</f>
        <v>17_2</v>
      </c>
      <c r="D249" s="40" t="b">
        <f>IF($F$7=17,I9,IF($L$7=17,K9,IF($F$22=17,I24,IF($L$22=17,K24,IF($F$37=17,I39,IF($L$37=17,K39,IF($F$52=17,I54,IF($L$52=17,K54,IF($F$67=17,I69,IF($L$67=17,K69,IF($F$82=17,I84,IF($L$82=17,K84,IF($F$97=17,I99,IF($L$97=17,K99,IF($F$112=17,I114,IF($L$112=17,K114,IF($F$127=17,I129,IF($L$127=17,K129,IF($F$142=17,I144,IF($L$142=17,K144))))))))))))))))))))</f>
        <v>0</v>
      </c>
    </row>
    <row r="250" spans="1:4" ht="13.5" customHeight="1" thickBot="1" x14ac:dyDescent="0.25">
      <c r="A250" s="381"/>
      <c r="B250" s="25" t="s">
        <v>4</v>
      </c>
      <c r="C250" s="27" t="str">
        <f>'Input adatok'!M263</f>
        <v>17_3</v>
      </c>
      <c r="D250" s="40" t="b">
        <f>IF($F$7=17,I10,IF($L$7=17,K10,IF($F$22=17,I25,IF($L$22=17,K25,IF($F$37=17,I40,IF($L$37=17,K40,IF($F$52=17,I55,IF($L$52=17,K55,IF($F$67=17,I70,IF($L$67=17,K70,IF($F$82=17,I85,IF($L$82=17,K85,IF($F$97=17,I100,IF($L$97=17,K100,IF($F$112=17,I115,IF($L$112=17,K115,IF($F$127=17,I130,IF($L$127=17,K130,IF($F$142=17,I145,IF($L$142=17,K145))))))))))))))))))))</f>
        <v>0</v>
      </c>
    </row>
    <row r="251" spans="1:4" ht="13.5" customHeight="1" thickBot="1" x14ac:dyDescent="0.25">
      <c r="A251" s="381"/>
      <c r="B251" s="25" t="s">
        <v>5</v>
      </c>
      <c r="C251" s="27" t="str">
        <f>'Input adatok'!M264</f>
        <v>17_4</v>
      </c>
      <c r="D251" s="40" t="b">
        <f>IF($F$7=17,I11,IF($L$7=17,K11,IF($F$22=17,I26,IF($L$22=17,K26,IF($F$37=17,I41,IF($L$37=17,K41,IF($F$52=17,I56,IF($L$52=17,K56,IF($F$67=17,I71,IF($L$67=17,K71,IF($F$82=17,I86,IF($L$82=17,K86,IF($F$97=17,I101,IF($L$97=17,K101,IF($F$112=17,I116,IF($L$112=17,K116,IF($F$127=17,I131,IF($L$127=17,K131,IF($F$142=17,I146,IF($L$142=17,K146))))))))))))))))))))</f>
        <v>0</v>
      </c>
    </row>
    <row r="252" spans="1:4" ht="13.5" customHeight="1" thickBot="1" x14ac:dyDescent="0.25">
      <c r="A252" s="381"/>
      <c r="B252" s="25" t="s">
        <v>6</v>
      </c>
      <c r="C252" s="27" t="str">
        <f>'Input adatok'!M265</f>
        <v>17_5</v>
      </c>
      <c r="D252" s="40" t="b">
        <f t="shared" ref="D252:D257" si="37">IF($F$7=17,I12,IF($L$7=17,K12,IF($F$22=17,I27,IF($L$22=17,K27,IF($F$37=17,I42,IF($L$37=17,K42,IF($F$52=17,I57,IF($L$52=17,K57,IF($F$67=17,I72,IF($L$67=17,K72,IF($F$82=17,I87,IF($L$82=17,K87,IF($F$97=17,I102,IF($L$97=17,K102,IF($F$112=17,I117,IF($L$112=17,K117,IF($F$127=17,I132,IF($L$127=17,K132,IF($F$142=17,I147,IF($L$142=17,K147))))))))))))))))))))</f>
        <v>0</v>
      </c>
    </row>
    <row r="253" spans="1:4" ht="13.5" customHeight="1" thickBot="1" x14ac:dyDescent="0.25">
      <c r="A253" s="381"/>
      <c r="B253" s="25" t="s">
        <v>7</v>
      </c>
      <c r="C253" s="27" t="str">
        <f>'Input adatok'!M266</f>
        <v>17_6</v>
      </c>
      <c r="D253" s="40" t="b">
        <f t="shared" si="37"/>
        <v>0</v>
      </c>
    </row>
    <row r="254" spans="1:4" ht="13.5" customHeight="1" thickBot="1" x14ac:dyDescent="0.25">
      <c r="A254" s="381"/>
      <c r="B254" s="25" t="s">
        <v>79</v>
      </c>
      <c r="C254" s="27" t="str">
        <f>'Input adatok'!M267</f>
        <v>17_7</v>
      </c>
      <c r="D254" s="40" t="b">
        <f t="shared" si="37"/>
        <v>0</v>
      </c>
    </row>
    <row r="255" spans="1:4" ht="13.5" customHeight="1" thickBot="1" x14ac:dyDescent="0.25">
      <c r="A255" s="381"/>
      <c r="B255" s="25" t="s">
        <v>80</v>
      </c>
      <c r="C255" s="27" t="str">
        <f>'Input adatok'!M268</f>
        <v>17_8</v>
      </c>
      <c r="D255" s="40" t="b">
        <f t="shared" si="37"/>
        <v>0</v>
      </c>
    </row>
    <row r="256" spans="1:4" ht="13.5" customHeight="1" thickBot="1" x14ac:dyDescent="0.25">
      <c r="A256" s="381"/>
      <c r="B256" s="25" t="s">
        <v>81</v>
      </c>
      <c r="C256" s="27" t="str">
        <f>'Input adatok'!M269</f>
        <v>17_9</v>
      </c>
      <c r="D256" s="40" t="b">
        <f t="shared" si="37"/>
        <v>0</v>
      </c>
    </row>
    <row r="257" spans="1:4" ht="13.5" customHeight="1" thickBot="1" x14ac:dyDescent="0.25">
      <c r="A257" s="391"/>
      <c r="B257" s="25" t="s">
        <v>82</v>
      </c>
      <c r="C257" s="27" t="str">
        <f>'Input adatok'!M270</f>
        <v>17_10</v>
      </c>
      <c r="D257" s="40" t="b">
        <f t="shared" si="37"/>
        <v>0</v>
      </c>
    </row>
    <row r="258" spans="1:4" ht="16.5" thickBot="1" x14ac:dyDescent="0.3">
      <c r="C258" s="39"/>
      <c r="D258" s="43" t="b">
        <f>IF($F$7=17,I18,IF($L$7=17,K18,IF($F$22=17,I33,IF($L$22=17,K33,IF($F$37=17,I48,IF($L$37=17,K48,IF($F$52=17,I63,IF($L$52=17,K63,IF($F$67=17,I78,IF($L$67=17,K78,IF($F$82=17,I93,IF($L$82=17,K93,IF($F$97=17,I108,IF($L$97=17,K108,IF($F$112=17,I123,IF($L$112=17,K123,IF($F$127=17,I138,IF($L$127=17,K138,IF($F$142=17,I153,IF($L$142=17,K153))))))))))))))))))))</f>
        <v>0</v>
      </c>
    </row>
    <row r="259" spans="1:4" x14ac:dyDescent="0.2">
      <c r="C259" s="39"/>
    </row>
    <row r="260" spans="1:4" ht="13.5" thickBot="1" x14ac:dyDescent="0.25">
      <c r="C260" s="39"/>
    </row>
    <row r="261" spans="1:4" ht="16.5" thickBot="1" x14ac:dyDescent="0.3">
      <c r="A261" s="383" t="s">
        <v>0</v>
      </c>
      <c r="B261" s="409"/>
      <c r="C261" s="23" t="str">
        <f>'Input adatok'!M275</f>
        <v>18cs</v>
      </c>
    </row>
    <row r="262" spans="1:4" ht="13.5" customHeight="1" thickBot="1" x14ac:dyDescent="0.25">
      <c r="A262" s="380">
        <v>18</v>
      </c>
      <c r="B262" s="24"/>
      <c r="C262" s="27" t="str">
        <f>'Input adatok'!M276</f>
        <v>Játékos Neve:</v>
      </c>
    </row>
    <row r="263" spans="1:4" ht="13.5" customHeight="1" thickBot="1" x14ac:dyDescent="0.25">
      <c r="A263" s="381"/>
      <c r="B263" s="25" t="s">
        <v>2</v>
      </c>
      <c r="C263" s="27" t="str">
        <f>'Input adatok'!M277</f>
        <v>18_1</v>
      </c>
      <c r="D263" s="40" t="b">
        <f>IF($F$7=18,I8,IF($L$7=18,K8,IF($F$22=18,I23,IF($L$22=18,K23,IF($F$37=18,I38,IF($L$37=18,K38,IF($F$52=18,I53,IF($L$52=18,K53,IF($F$67=18,I68,IF($L$67=18,K68,IF($F$82=18,I83,IF($L$82=18,K83,IF($F$97=18,I98,IF($L$97=18,K98,IF($F$112=18,I113,IF($L$112=18,K113,IF($F$127=18,I128,IF($L$127=18,K128,IF($F$142=18,I143,IF($L$142=18,K143))))))))))))))))))))</f>
        <v>0</v>
      </c>
    </row>
    <row r="264" spans="1:4" ht="13.5" customHeight="1" thickBot="1" x14ac:dyDescent="0.25">
      <c r="A264" s="381"/>
      <c r="B264" s="25" t="s">
        <v>3</v>
      </c>
      <c r="C264" s="27" t="str">
        <f>'Input adatok'!M278</f>
        <v>18_2</v>
      </c>
      <c r="D264" s="40" t="b">
        <f>IF($F$7=18,I9,IF($L$7=18,K9,IF($F$22=18,I24,IF($L$22=18,K24,IF($F$37=18,I39,IF($L$37=18,K39,IF($F$52=18,I54,IF($L$52=18,K54,IF($F$67=18,I69,IF($L$67=18,K69,IF($F$82=18,I84,IF($L$82=18,K84,IF($F$97=18,I99,IF($L$97=18,K99,IF($F$112=18,I114,IF($L$112=18,K114,IF($F$127=18,I129,IF($L$127=18,K129,IF($F$142=18,I144,IF($L$142=18,K144))))))))))))))))))))</f>
        <v>0</v>
      </c>
    </row>
    <row r="265" spans="1:4" ht="13.5" customHeight="1" thickBot="1" x14ac:dyDescent="0.25">
      <c r="A265" s="381"/>
      <c r="B265" s="25" t="s">
        <v>4</v>
      </c>
      <c r="C265" s="27" t="str">
        <f>'Input adatok'!M279</f>
        <v>18_3</v>
      </c>
      <c r="D265" s="40" t="b">
        <f>IF($F$7=18,I10,IF($L$7=18,K10,IF($F$22=18,I25,IF($L$22=18,K25,IF($F$37=18,I40,IF($L$37=18,K40,IF($F$52=18,I55,IF($L$52=18,K55,IF($F$67=18,I70,IF($L$67=18,K70,IF($F$82=18,I85,IF($L$82=18,K85,IF($F$97=18,I100,IF($L$97=18,K100,IF($F$112=18,I115,IF($L$112=18,K115,IF($F$127=18,I130,IF($L$127=18,K130,IF($F$142=18,I145,IF($L$142=18,K145))))))))))))))))))))</f>
        <v>0</v>
      </c>
    </row>
    <row r="266" spans="1:4" ht="13.5" customHeight="1" thickBot="1" x14ac:dyDescent="0.25">
      <c r="A266" s="381"/>
      <c r="B266" s="25" t="s">
        <v>5</v>
      </c>
      <c r="C266" s="27" t="str">
        <f>'Input adatok'!M280</f>
        <v>18_4</v>
      </c>
      <c r="D266" s="40" t="b">
        <f>IF($F$7=18,I11,IF($L$7=18,K11,IF($F$22=18,I26,IF($L$22=18,K26,IF($F$37=18,I41,IF($L$37=18,K41,IF($F$52=18,I56,IF($L$52=18,K56,IF($F$67=18,I71,IF($L$67=18,K71,IF($F$82=18,I86,IF($L$82=18,K86,IF($F$97=18,I101,IF($L$97=18,K101,IF($F$112=18,I116,IF($L$112=18,K116,IF($F$127=18,I131,IF($L$127=18,K131,IF($F$142=18,I146,IF($L$142=18,K146))))))))))))))))))))</f>
        <v>0</v>
      </c>
    </row>
    <row r="267" spans="1:4" ht="13.5" customHeight="1" thickBot="1" x14ac:dyDescent="0.25">
      <c r="A267" s="381"/>
      <c r="B267" s="25" t="s">
        <v>6</v>
      </c>
      <c r="C267" s="27" t="str">
        <f>'Input adatok'!M281</f>
        <v>18_5</v>
      </c>
      <c r="D267" s="40" t="b">
        <f t="shared" ref="D267:D272" si="38">IF($F$7=18,I12,IF($L$7=18,K12,IF($F$22=18,I27,IF($L$22=18,K27,IF($F$37=18,I42,IF($L$37=18,K42,IF($F$52=18,I57,IF($L$52=18,K57,IF($F$67=18,I72,IF($L$67=18,K72,IF($F$82=18,I87,IF($L$82=18,K87,IF($F$97=18,I102,IF($L$97=18,K102,IF($F$112=18,I117,IF($L$112=18,K117,IF($F$127=18,I132,IF($L$127=18,K132,IF($F$142=18,I147,IF($L$142=18,K147))))))))))))))))))))</f>
        <v>0</v>
      </c>
    </row>
    <row r="268" spans="1:4" ht="13.5" customHeight="1" thickBot="1" x14ac:dyDescent="0.25">
      <c r="A268" s="381"/>
      <c r="B268" s="25" t="s">
        <v>7</v>
      </c>
      <c r="C268" s="27" t="str">
        <f>'Input adatok'!M282</f>
        <v>18_6</v>
      </c>
      <c r="D268" s="40" t="b">
        <f t="shared" si="38"/>
        <v>0</v>
      </c>
    </row>
    <row r="269" spans="1:4" ht="13.5" customHeight="1" thickBot="1" x14ac:dyDescent="0.25">
      <c r="A269" s="381"/>
      <c r="B269" s="25" t="s">
        <v>79</v>
      </c>
      <c r="C269" s="27" t="str">
        <f>'Input adatok'!M283</f>
        <v>18_7</v>
      </c>
      <c r="D269" s="40" t="b">
        <f t="shared" si="38"/>
        <v>0</v>
      </c>
    </row>
    <row r="270" spans="1:4" ht="13.5" customHeight="1" thickBot="1" x14ac:dyDescent="0.25">
      <c r="A270" s="381"/>
      <c r="B270" s="25" t="s">
        <v>80</v>
      </c>
      <c r="C270" s="27" t="str">
        <f>'Input adatok'!M284</f>
        <v>18_8</v>
      </c>
      <c r="D270" s="40" t="b">
        <f t="shared" si="38"/>
        <v>0</v>
      </c>
    </row>
    <row r="271" spans="1:4" ht="13.5" customHeight="1" thickBot="1" x14ac:dyDescent="0.25">
      <c r="A271" s="381"/>
      <c r="B271" s="25" t="s">
        <v>81</v>
      </c>
      <c r="C271" s="27" t="str">
        <f>'Input adatok'!M285</f>
        <v>18_9</v>
      </c>
      <c r="D271" s="40" t="b">
        <f t="shared" si="38"/>
        <v>0</v>
      </c>
    </row>
    <row r="272" spans="1:4" ht="13.5" customHeight="1" thickBot="1" x14ac:dyDescent="0.25">
      <c r="A272" s="391"/>
      <c r="B272" s="25" t="s">
        <v>82</v>
      </c>
      <c r="C272" s="27" t="str">
        <f>'Input adatok'!M286</f>
        <v>18_10</v>
      </c>
      <c r="D272" s="40" t="b">
        <f t="shared" si="38"/>
        <v>0</v>
      </c>
    </row>
    <row r="273" spans="1:4" ht="16.5" thickBot="1" x14ac:dyDescent="0.3">
      <c r="C273" s="39"/>
      <c r="D273" s="43" t="b">
        <f>IF($F$7=18,I18,IF($L$7=18,K18,IF($F$22=18,I33,IF($L$22=18,K33,IF($F$37=18,I48,IF($L$37=18,K48,IF($F$52=18,I63,IF($L$52=18,K63,IF($F$67=18,I78,IF($L$67=18,K78,IF($F$82=18,I93,IF($L$82=18,K93,IF($F$97=18,I108,IF($L$97=18,K108,IF($F$112=18,I123,IF($L$112=18,K123,IF($F$127=18,I138,IF($L$127=18,K138,IF($F$142=18,I153,IF($L$142=18,K153))))))))))))))))))))</f>
        <v>0</v>
      </c>
    </row>
    <row r="274" spans="1:4" x14ac:dyDescent="0.2">
      <c r="C274" s="39"/>
    </row>
    <row r="275" spans="1:4" ht="13.5" thickBot="1" x14ac:dyDescent="0.25">
      <c r="C275" s="39"/>
    </row>
    <row r="276" spans="1:4" ht="16.5" thickBot="1" x14ac:dyDescent="0.3">
      <c r="A276" s="383" t="s">
        <v>0</v>
      </c>
      <c r="B276" s="409"/>
      <c r="C276" s="23" t="str">
        <f>'Input adatok'!M291</f>
        <v>19cs</v>
      </c>
    </row>
    <row r="277" spans="1:4" ht="13.5" customHeight="1" thickBot="1" x14ac:dyDescent="0.25">
      <c r="A277" s="380">
        <v>19</v>
      </c>
      <c r="B277" s="24"/>
      <c r="C277" s="27" t="str">
        <f>'Input adatok'!M292</f>
        <v>Játékos Neve:</v>
      </c>
    </row>
    <row r="278" spans="1:4" ht="13.5" customHeight="1" thickBot="1" x14ac:dyDescent="0.25">
      <c r="A278" s="381"/>
      <c r="B278" s="25" t="s">
        <v>2</v>
      </c>
      <c r="C278" s="27" t="str">
        <f>'Input adatok'!M293</f>
        <v>19_1</v>
      </c>
      <c r="D278" s="40" t="b">
        <f>IF($F$7=19,$I$8,IF($L$7=19,$K$8,IF($F$22=19,$I$23,IF($L$22=19,$K$23,IF($F$37=19,$I$38,IF($L$37=19,$K$38,IF($F$52=19,$I$53,IF($L$52=19,$K$53,IF($F$67=19,$I$68,IF($L$67=19,K68,IF($F$82=19,I83,IF($L$82=19,K83,IF($F$97=19,I98,IF($L$97=19,K98,IF($F$112=19,I113,IF($L$112=19,K113,IF($F$127=19,I128,IF($L$127=19,K128,IF($F$142=19,I143,IF($L$142=19,K143))))))))))))))))))))</f>
        <v>0</v>
      </c>
    </row>
    <row r="279" spans="1:4" ht="13.5" customHeight="1" thickBot="1" x14ac:dyDescent="0.25">
      <c r="A279" s="381"/>
      <c r="B279" s="25" t="s">
        <v>3</v>
      </c>
      <c r="C279" s="27" t="str">
        <f>'Input adatok'!M294</f>
        <v>19_2</v>
      </c>
      <c r="D279" s="40" t="b">
        <f>IF($F$7=19,$I$8,IF($L$7=19,$K$8,IF($F$22=19,$I$23,IF($L$22=19,$K$23,IF($F$37=19,$I$38,IF($L$37=19,$K$38,IF($F$52=19,$I$53,IF($L$52=19,$K$53,IF($F$67=19,$I$68,IF($L$67=19,K69,IF($F$82=19,I84,IF($L$82=19,K84,IF($F$97=19,I99,IF($L$97=19,K99,IF($F$112=19,I114,IF($L$112=19,K114,IF($F$127=19,I129,IF($L$127=19,K129,IF($F$142=19,I144,IF($L$142=19,K144))))))))))))))))))))</f>
        <v>0</v>
      </c>
    </row>
    <row r="280" spans="1:4" ht="13.5" customHeight="1" thickBot="1" x14ac:dyDescent="0.25">
      <c r="A280" s="381"/>
      <c r="B280" s="25" t="s">
        <v>4</v>
      </c>
      <c r="C280" s="27" t="str">
        <f>'Input adatok'!M295</f>
        <v>19_3</v>
      </c>
      <c r="D280" s="40" t="b">
        <f>IF($F$7=19,$I$8,IF($L$7=19,$K$8,IF($F$22=19,$I$23,IF($L$22=19,$K$23,IF($F$37=19,$I$38,IF($L$37=19,$K$38,IF($F$52=19,$I$53,IF($L$52=19,$K$53,IF($F$67=19,$I$68,IF($L$67=19,K70,IF($F$82=19,I85,IF($L$82=19,K85,IF($F$97=19,I100,IF($L$97=19,K100,IF($F$112=19,I115,IF($L$112=19,K115,IF($F$127=19,I130,IF($L$127=19,K130,IF($F$142=19,I145,IF($L$142=19,K145))))))))))))))))))))</f>
        <v>0</v>
      </c>
    </row>
    <row r="281" spans="1:4" ht="13.5" customHeight="1" thickBot="1" x14ac:dyDescent="0.25">
      <c r="A281" s="381"/>
      <c r="B281" s="25" t="s">
        <v>5</v>
      </c>
      <c r="C281" s="27" t="str">
        <f>'Input adatok'!M296</f>
        <v>19_4</v>
      </c>
      <c r="D281" s="40" t="b">
        <f>IF($F$7=19,$I$8,IF($L$7=19,$K$8,IF($F$22=19,$I$23,IF($L$22=19,$K$23,IF($F$37=19,$I$38,IF($L$37=19,$K$38,IF($F$52=19,$I$53,IF($L$52=19,$K$53,IF($F$67=19,$I$68,IF($L$67=19,K71,IF($F$82=19,I86,IF($L$82=19,K86,IF($F$97=19,I101,IF($L$97=19,K101,IF($F$112=19,I116,IF($L$112=19,K116,IF($F$127=19,I131,IF($L$127=19,K131,IF($F$142=19,I146,IF($L$142=19,K146))))))))))))))))))))</f>
        <v>0</v>
      </c>
    </row>
    <row r="282" spans="1:4" ht="13.5" customHeight="1" thickBot="1" x14ac:dyDescent="0.25">
      <c r="A282" s="381"/>
      <c r="B282" s="25" t="s">
        <v>6</v>
      </c>
      <c r="C282" s="27" t="str">
        <f>'Input adatok'!M297</f>
        <v>19_5</v>
      </c>
      <c r="D282" s="40" t="b">
        <f t="shared" ref="D282:D287" si="39">IF($F$7=19,$I$8,IF($L$7=19,$K$8,IF($F$22=19,$I$23,IF($L$22=19,$K$23,IF($F$37=19,$I$38,IF($L$37=19,$K$38,IF($F$52=19,$I$53,IF($L$52=19,$K$53,IF($F$67=19,$I$68,IF($L$67=19,K72,IF($F$82=19,I87,IF($L$82=19,K87,IF($F$97=19,I102,IF($L$97=19,K102,IF($F$112=19,I117,IF($L$112=19,K117,IF($F$127=19,I132,IF($L$127=19,K132,IF($F$142=19,I147,IF($L$142=19,K147))))))))))))))))))))</f>
        <v>0</v>
      </c>
    </row>
    <row r="283" spans="1:4" ht="13.5" customHeight="1" thickBot="1" x14ac:dyDescent="0.25">
      <c r="A283" s="381"/>
      <c r="B283" s="25" t="s">
        <v>7</v>
      </c>
      <c r="C283" s="27" t="str">
        <f>'Input adatok'!M298</f>
        <v>19_6</v>
      </c>
      <c r="D283" s="40" t="b">
        <f t="shared" si="39"/>
        <v>0</v>
      </c>
    </row>
    <row r="284" spans="1:4" ht="13.5" customHeight="1" thickBot="1" x14ac:dyDescent="0.25">
      <c r="A284" s="381"/>
      <c r="B284" s="25" t="s">
        <v>79</v>
      </c>
      <c r="C284" s="27" t="str">
        <f>'Input adatok'!M299</f>
        <v>19_7</v>
      </c>
      <c r="D284" s="40" t="b">
        <f t="shared" si="39"/>
        <v>0</v>
      </c>
    </row>
    <row r="285" spans="1:4" ht="13.5" customHeight="1" thickBot="1" x14ac:dyDescent="0.25">
      <c r="A285" s="381"/>
      <c r="B285" s="25" t="s">
        <v>80</v>
      </c>
      <c r="C285" s="27" t="str">
        <f>'Input adatok'!M300</f>
        <v>19_8</v>
      </c>
      <c r="D285" s="40" t="b">
        <f t="shared" si="39"/>
        <v>0</v>
      </c>
    </row>
    <row r="286" spans="1:4" ht="13.5" customHeight="1" thickBot="1" x14ac:dyDescent="0.25">
      <c r="A286" s="381"/>
      <c r="B286" s="25" t="s">
        <v>81</v>
      </c>
      <c r="C286" s="27" t="str">
        <f>'Input adatok'!M301</f>
        <v>19_9</v>
      </c>
      <c r="D286" s="40" t="b">
        <f t="shared" si="39"/>
        <v>0</v>
      </c>
    </row>
    <row r="287" spans="1:4" ht="13.5" customHeight="1" thickBot="1" x14ac:dyDescent="0.25">
      <c r="A287" s="391"/>
      <c r="B287" s="25" t="s">
        <v>82</v>
      </c>
      <c r="C287" s="27" t="str">
        <f>'Input adatok'!M302</f>
        <v>19_10</v>
      </c>
      <c r="D287" s="40" t="b">
        <f t="shared" si="39"/>
        <v>0</v>
      </c>
    </row>
    <row r="288" spans="1:4" ht="16.5" thickBot="1" x14ac:dyDescent="0.3">
      <c r="C288" s="39"/>
      <c r="D288" s="43" t="b">
        <f>IF($F$7=19,$I$8,IF($L$7=19,$K$8,IF($F$22=19,$I$23,IF($L$22=19,$K$23,IF($F$37=19,$I$38,IF($L$37=19,$K$38,IF($F$52=19,$I$53,IF($L$52=19,$K$53,IF($F$67=19,$I$68,IF($L$67=19,K78,IF($F$82=19,I93,IF($L$82=19,K93,IF($F$97=19,I108,IF($L$97=19,K108,IF($F$112=19,I123,IF($L$112=19,K123,IF($F$127=19,I138,IF($L$127=19,K138,IF($F$142=19,I153,IF($L$142=19,K153))))))))))))))))))))</f>
        <v>0</v>
      </c>
    </row>
    <row r="289" spans="1:4" x14ac:dyDescent="0.2">
      <c r="C289" s="39"/>
    </row>
    <row r="290" spans="1:4" ht="13.5" thickBot="1" x14ac:dyDescent="0.25">
      <c r="C290" s="39"/>
    </row>
    <row r="291" spans="1:4" ht="16.5" thickBot="1" x14ac:dyDescent="0.3">
      <c r="A291" s="383" t="s">
        <v>0</v>
      </c>
      <c r="B291" s="409"/>
      <c r="C291" s="23" t="str">
        <f>'Input adatok'!M307</f>
        <v>20cs</v>
      </c>
    </row>
    <row r="292" spans="1:4" ht="13.5" customHeight="1" thickBot="1" x14ac:dyDescent="0.25">
      <c r="A292" s="380">
        <v>20</v>
      </c>
      <c r="B292" s="24"/>
      <c r="C292" s="27" t="str">
        <f>'Input adatok'!M308</f>
        <v>Játékos Neve:</v>
      </c>
    </row>
    <row r="293" spans="1:4" ht="13.5" customHeight="1" thickBot="1" x14ac:dyDescent="0.25">
      <c r="A293" s="381"/>
      <c r="B293" s="25" t="s">
        <v>2</v>
      </c>
      <c r="C293" s="27" t="str">
        <f>'Input adatok'!M309</f>
        <v>20_1</v>
      </c>
      <c r="D293" s="40" t="b">
        <f>IF($F$7=20,I8,IF($L$7=20,K8,IF($F$22=20,I23,IF($L$22=20,K23,IF($F$37=20,I38,IF($L$37=20,K38,IF($F$52=20,I53,IF($L$52=20,K53,IF($F$67=20,I68,IF($L$67=20,K68,IF($F$82=20,I83,IF($L$82=20,K83,IF($F$97=20,I98,IF($L$97=20,K98,IF($F$112=20,I113,IF($L$112=20,K113,IF($F$127=20,I128,IF($L$127=20,K128,IF($F$142=20,I143,IF($L$142=20,K143))))))))))))))))))))</f>
        <v>0</v>
      </c>
    </row>
    <row r="294" spans="1:4" ht="13.5" customHeight="1" thickBot="1" x14ac:dyDescent="0.25">
      <c r="A294" s="381"/>
      <c r="B294" s="25" t="s">
        <v>3</v>
      </c>
      <c r="C294" s="27" t="str">
        <f>'Input adatok'!M310</f>
        <v>20_2</v>
      </c>
      <c r="D294" s="40" t="b">
        <f>IF($F$7=20,I9,IF($L$7=20,K9,IF($F$22=20,I24,IF($L$22=20,K24,IF($F$37=20,I39,IF($L$37=20,K39,IF($F$52=20,I54,IF($L$52=20,K54,IF($F$67=20,I69,IF($L$67=20,K69,IF($F$82=20,I84,IF($L$82=20,K84,IF($F$97=20,I99,IF($L$97=20,K99,IF($F$112=20,I114,IF($L$112=20,K114,IF($F$127=20,I129,IF($L$127=20,K129,IF($F$142=20,I144,IF($L$142=20,K144))))))))))))))))))))</f>
        <v>0</v>
      </c>
    </row>
    <row r="295" spans="1:4" ht="13.5" customHeight="1" thickBot="1" x14ac:dyDescent="0.25">
      <c r="A295" s="381"/>
      <c r="B295" s="25" t="s">
        <v>4</v>
      </c>
      <c r="C295" s="27" t="str">
        <f>'Input adatok'!M311</f>
        <v>20_3</v>
      </c>
      <c r="D295" s="40" t="b">
        <f>IF($F$7=20,I10,IF($L$7=20,K10,IF($F$22=20,I25,IF($L$22=20,K25,IF($F$37=20,I40,IF($L$37=20,K40,IF($F$52=20,I55,IF($L$52=20,K55,IF($F$67=20,I70,IF($L$67=20,K70,IF($F$82=20,I85,IF($L$82=20,K85,IF($F$97=20,I100,IF($L$97=20,K100,IF($F$112=20,I115,IF($L$112=20,K115,IF($F$127=20,I130,IF($L$127=20,K130,IF($F$142=20,I145,IF($L$142=20,K145))))))))))))))))))))</f>
        <v>0</v>
      </c>
    </row>
    <row r="296" spans="1:4" ht="13.5" customHeight="1" thickBot="1" x14ac:dyDescent="0.25">
      <c r="A296" s="381"/>
      <c r="B296" s="25" t="s">
        <v>5</v>
      </c>
      <c r="C296" s="27" t="str">
        <f>'Input adatok'!M312</f>
        <v>20_4</v>
      </c>
      <c r="D296" s="40" t="b">
        <f>IF($F$7=20,I11,IF($L$7=20,K11,IF($F$22=20,I26,IF($L$22=20,K26,IF($F$37=20,I41,IF($L$37=20,K41,IF($F$52=20,I56,IF($L$52=20,K56,IF($F$67=20,I71,IF($L$67=20,K71,IF($F$82=20,I86,IF($L$82=20,K86,IF($F$97=20,I101,IF($L$97=20,K101,IF($F$112=20,I116,IF($L$112=20,K116,IF($F$127=20,I131,IF($L$127=20,K131,IF($F$142=20,I146,IF($L$142=20,K146))))))))))))))))))))</f>
        <v>0</v>
      </c>
    </row>
    <row r="297" spans="1:4" ht="13.5" customHeight="1" thickBot="1" x14ac:dyDescent="0.25">
      <c r="A297" s="381"/>
      <c r="B297" s="25" t="s">
        <v>6</v>
      </c>
      <c r="C297" s="27" t="str">
        <f>'Input adatok'!M313</f>
        <v>20_5</v>
      </c>
      <c r="D297" s="40" t="b">
        <f t="shared" ref="D297:D302" si="40">IF($F$7=20,I12,IF($L$7=20,K12,IF($F$22=20,I27,IF($L$22=20,K27,IF($F$37=20,I42,IF($L$37=20,K42,IF($F$52=20,I57,IF($L$52=20,K57,IF($F$67=20,I72,IF($L$67=20,K72,IF($F$82=20,I87,IF($L$82=20,K87,IF($F$97=20,I102,IF($L$97=20,K102,IF($F$112=20,I117,IF($L$112=20,K117,IF($F$127=20,I132,IF($L$127=20,K132,IF($F$142=20,I147,IF($L$142=20,K147))))))))))))))))))))</f>
        <v>0</v>
      </c>
    </row>
    <row r="298" spans="1:4" ht="13.5" customHeight="1" thickBot="1" x14ac:dyDescent="0.25">
      <c r="A298" s="381"/>
      <c r="B298" s="25" t="s">
        <v>7</v>
      </c>
      <c r="C298" s="27" t="str">
        <f>'Input adatok'!M314</f>
        <v>20_6</v>
      </c>
      <c r="D298" s="40" t="b">
        <f t="shared" si="40"/>
        <v>0</v>
      </c>
    </row>
    <row r="299" spans="1:4" ht="13.5" customHeight="1" thickBot="1" x14ac:dyDescent="0.25">
      <c r="A299" s="381"/>
      <c r="B299" s="25" t="s">
        <v>79</v>
      </c>
      <c r="C299" s="27" t="str">
        <f>'Input adatok'!M315</f>
        <v>20_7</v>
      </c>
      <c r="D299" s="40" t="b">
        <f t="shared" si="40"/>
        <v>0</v>
      </c>
    </row>
    <row r="300" spans="1:4" ht="13.5" customHeight="1" thickBot="1" x14ac:dyDescent="0.25">
      <c r="A300" s="381"/>
      <c r="B300" s="25" t="s">
        <v>80</v>
      </c>
      <c r="C300" s="27" t="str">
        <f>'Input adatok'!M316</f>
        <v>20_8</v>
      </c>
      <c r="D300" s="40" t="b">
        <f t="shared" si="40"/>
        <v>0</v>
      </c>
    </row>
    <row r="301" spans="1:4" ht="13.5" customHeight="1" thickBot="1" x14ac:dyDescent="0.25">
      <c r="A301" s="381"/>
      <c r="B301" s="25" t="s">
        <v>81</v>
      </c>
      <c r="C301" s="27" t="str">
        <f>'Input adatok'!M317</f>
        <v>20_9</v>
      </c>
      <c r="D301" s="40" t="b">
        <f t="shared" si="40"/>
        <v>0</v>
      </c>
    </row>
    <row r="302" spans="1:4" ht="13.5" customHeight="1" thickBot="1" x14ac:dyDescent="0.25">
      <c r="A302" s="391"/>
      <c r="B302" s="25" t="s">
        <v>82</v>
      </c>
      <c r="C302" s="27" t="str">
        <f>'Input adatok'!M318</f>
        <v>20_10</v>
      </c>
      <c r="D302" s="40" t="b">
        <f t="shared" si="40"/>
        <v>0</v>
      </c>
    </row>
    <row r="303" spans="1:4" ht="16.5" thickBot="1" x14ac:dyDescent="0.3">
      <c r="D303" s="43" t="b">
        <f>IF($F$7=20,I18,IF($L$7=20,K18,IF($F$22=20,I33,IF($L$22=20,K33,IF($F$37=20,I48,IF($L$37=20,K48,IF($F$52=20,I63,IF($L$52=20,K63,IF($F$67=20,I78,IF($L$67=20,K78,IF($F$82=20,I93,IF($L$82=20,K93,IF($F$97=20,I108,IF($L$97=20,K108,IF($F$112=20,I123,IF($L$112=20,K123,IF($F$127=20,I138,IF($L$127=20,K138,IF($F$142=20,I153,IF($L$142=20,K153))))))))))))))))))))</f>
        <v>0</v>
      </c>
    </row>
  </sheetData>
  <sheetProtection password="CC53" sheet="1" objects="1" scenarios="1"/>
  <mergeCells count="101">
    <mergeCell ref="A291:B291"/>
    <mergeCell ref="A292:A302"/>
    <mergeCell ref="A246:B246"/>
    <mergeCell ref="A247:A257"/>
    <mergeCell ref="A261:B261"/>
    <mergeCell ref="A262:A272"/>
    <mergeCell ref="A276:B276"/>
    <mergeCell ref="A277:A287"/>
    <mergeCell ref="A201:B201"/>
    <mergeCell ref="A202:A212"/>
    <mergeCell ref="A216:B216"/>
    <mergeCell ref="A217:A227"/>
    <mergeCell ref="A231:B231"/>
    <mergeCell ref="A232:A242"/>
    <mergeCell ref="A156:B156"/>
    <mergeCell ref="A157:A167"/>
    <mergeCell ref="A171:B171"/>
    <mergeCell ref="A172:A182"/>
    <mergeCell ref="A186:B186"/>
    <mergeCell ref="A187:A197"/>
    <mergeCell ref="I140:K140"/>
    <mergeCell ref="A141:B141"/>
    <mergeCell ref="F141:G141"/>
    <mergeCell ref="I141:K142"/>
    <mergeCell ref="L141:M141"/>
    <mergeCell ref="A142:A152"/>
    <mergeCell ref="F142:F152"/>
    <mergeCell ref="L142:L152"/>
    <mergeCell ref="I125:K125"/>
    <mergeCell ref="A126:B126"/>
    <mergeCell ref="F126:G126"/>
    <mergeCell ref="I126:K127"/>
    <mergeCell ref="L126:M126"/>
    <mergeCell ref="A127:A137"/>
    <mergeCell ref="F127:F137"/>
    <mergeCell ref="L127:L137"/>
    <mergeCell ref="I110:K110"/>
    <mergeCell ref="A111:B111"/>
    <mergeCell ref="F111:G111"/>
    <mergeCell ref="I111:K112"/>
    <mergeCell ref="L111:M111"/>
    <mergeCell ref="A112:A122"/>
    <mergeCell ref="F112:F122"/>
    <mergeCell ref="L112:L122"/>
    <mergeCell ref="I95:K95"/>
    <mergeCell ref="A96:B96"/>
    <mergeCell ref="F96:G96"/>
    <mergeCell ref="I96:K97"/>
    <mergeCell ref="L96:M96"/>
    <mergeCell ref="A97:A107"/>
    <mergeCell ref="F97:F107"/>
    <mergeCell ref="L97:L107"/>
    <mergeCell ref="I80:K80"/>
    <mergeCell ref="A81:B81"/>
    <mergeCell ref="F81:G81"/>
    <mergeCell ref="I81:K82"/>
    <mergeCell ref="L81:M81"/>
    <mergeCell ref="A82:A92"/>
    <mergeCell ref="F82:F92"/>
    <mergeCell ref="L82:L92"/>
    <mergeCell ref="I65:K65"/>
    <mergeCell ref="A66:B66"/>
    <mergeCell ref="F66:G66"/>
    <mergeCell ref="I66:K67"/>
    <mergeCell ref="L66:M66"/>
    <mergeCell ref="A67:A77"/>
    <mergeCell ref="F67:F77"/>
    <mergeCell ref="L67:L77"/>
    <mergeCell ref="I50:K50"/>
    <mergeCell ref="A51:B51"/>
    <mergeCell ref="F51:G51"/>
    <mergeCell ref="I51:K52"/>
    <mergeCell ref="L51:M51"/>
    <mergeCell ref="A52:A62"/>
    <mergeCell ref="F52:F62"/>
    <mergeCell ref="L52:L62"/>
    <mergeCell ref="I35:K35"/>
    <mergeCell ref="A36:B36"/>
    <mergeCell ref="F36:G36"/>
    <mergeCell ref="I36:K37"/>
    <mergeCell ref="L36:M36"/>
    <mergeCell ref="A37:A47"/>
    <mergeCell ref="F37:F47"/>
    <mergeCell ref="L37:L47"/>
    <mergeCell ref="I20:K20"/>
    <mergeCell ref="A21:B21"/>
    <mergeCell ref="F21:G21"/>
    <mergeCell ref="I21:K22"/>
    <mergeCell ref="L21:M21"/>
    <mergeCell ref="A22:A32"/>
    <mergeCell ref="F22:F32"/>
    <mergeCell ref="L22:L32"/>
    <mergeCell ref="I1:K3"/>
    <mergeCell ref="I5:K5"/>
    <mergeCell ref="A6:B6"/>
    <mergeCell ref="F6:G6"/>
    <mergeCell ref="I6:K7"/>
    <mergeCell ref="L6:M6"/>
    <mergeCell ref="A7:A17"/>
    <mergeCell ref="F7:F17"/>
    <mergeCell ref="L7:L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303"/>
  <sheetViews>
    <sheetView topLeftCell="F1" workbookViewId="0">
      <selection activeCell="N14" sqref="N14"/>
    </sheetView>
  </sheetViews>
  <sheetFormatPr defaultRowHeight="12.75" x14ac:dyDescent="0.2"/>
  <cols>
    <col min="1" max="2" width="9.140625" hidden="1" customWidth="1"/>
    <col min="3" max="3" width="16.42578125" style="31" hidden="1" customWidth="1"/>
    <col min="4" max="5" width="9.140625" hidden="1" customWidth="1"/>
    <col min="7" max="7" width="9" customWidth="1"/>
    <col min="8" max="8" width="32.42578125" bestFit="1" customWidth="1"/>
    <col min="9" max="11" width="9.140625" style="53"/>
    <col min="13" max="13" width="8.42578125" customWidth="1"/>
    <col min="14" max="14" width="33.28515625" customWidth="1"/>
    <col min="15" max="15" width="2.42578125" customWidth="1"/>
  </cols>
  <sheetData>
    <row r="1" spans="1:21" ht="12.75" customHeight="1" x14ac:dyDescent="0.2">
      <c r="F1" s="280"/>
      <c r="G1" s="280"/>
      <c r="H1" s="280"/>
      <c r="I1" s="440" t="s">
        <v>75</v>
      </c>
      <c r="J1" s="441"/>
      <c r="K1" s="442"/>
      <c r="L1" s="280"/>
      <c r="M1" s="280"/>
      <c r="N1" s="280"/>
    </row>
    <row r="2" spans="1:21" ht="12.75" customHeight="1" x14ac:dyDescent="0.25">
      <c r="F2" s="280"/>
      <c r="G2" s="280"/>
      <c r="H2" s="280"/>
      <c r="I2" s="443"/>
      <c r="J2" s="444"/>
      <c r="K2" s="445"/>
      <c r="L2" s="280"/>
      <c r="M2" s="280"/>
      <c r="N2" s="281"/>
    </row>
    <row r="3" spans="1:21" ht="13.5" thickBot="1" x14ac:dyDescent="0.25">
      <c r="F3" s="280"/>
      <c r="G3" s="280"/>
      <c r="H3" s="280"/>
      <c r="I3" s="446"/>
      <c r="J3" s="447"/>
      <c r="K3" s="448"/>
      <c r="L3" s="280"/>
      <c r="M3" s="280"/>
      <c r="N3" s="308">
        <v>41378</v>
      </c>
    </row>
    <row r="4" spans="1:21" ht="13.5" thickBot="1" x14ac:dyDescent="0.25">
      <c r="F4" s="280"/>
      <c r="G4" s="280"/>
      <c r="H4" s="280"/>
      <c r="I4" s="302"/>
      <c r="J4" s="302"/>
      <c r="K4" s="302"/>
      <c r="L4" s="280"/>
      <c r="M4" s="280"/>
      <c r="N4" s="280"/>
    </row>
    <row r="5" spans="1:21" ht="13.5" customHeight="1" thickTop="1" thickBot="1" x14ac:dyDescent="0.25">
      <c r="F5" s="280"/>
      <c r="G5" s="280"/>
      <c r="H5" s="280"/>
      <c r="I5" s="438" t="s">
        <v>8</v>
      </c>
      <c r="J5" s="438"/>
      <c r="K5" s="438"/>
      <c r="L5" s="280"/>
      <c r="M5" s="280"/>
      <c r="N5" s="280"/>
    </row>
    <row r="6" spans="1:21" ht="16.5" customHeight="1" thickTop="1" thickBot="1" x14ac:dyDescent="0.35">
      <c r="A6" s="383" t="str">
        <f>'Input adatok'!A3</f>
        <v>Csapat Neve:</v>
      </c>
      <c r="B6" s="384"/>
      <c r="C6" s="45" t="str">
        <f>'Input adatok'!$C$3</f>
        <v>Nyírbátor SE</v>
      </c>
      <c r="F6" s="421" t="s">
        <v>0</v>
      </c>
      <c r="G6" s="422"/>
      <c r="H6" s="283" t="b">
        <f t="shared" ref="H6:H7" si="0">IF($F$7=1,C6,IF($F$7=2,C21,IF($F$7=3,C36,IF($F$7=4,C51,IF($F$7=5,C66,IF($F$7=6,C81,IF($F$7=7,C96,IF($F$7=8,C111,IF($F$7=9,C126,IF($F$7=10,C141,IF($F$7=11,C156,IF($F$7=12,C171,IF($F$7=13,C186,IF($F$7=14,C201,IF($F$7=15,C216,IF($F$7=16,C231,IF($F$7=17,C246,IF($F$7=18,C261,IF($F$7=19,C276,IF($F$7=20,C291))))))))))))))))))))</f>
        <v>0</v>
      </c>
      <c r="I6" s="439" t="str">
        <f>$I$1</f>
        <v>10. forduló</v>
      </c>
      <c r="J6" s="439"/>
      <c r="K6" s="439"/>
      <c r="L6" s="421" t="s">
        <v>0</v>
      </c>
      <c r="M6" s="422"/>
      <c r="N6" s="283" t="b">
        <f>IF($L$7=1,C6,IF($L$7=2,C21,IF($L$7=3,C36,IF($L$7=4,C51,IF($L$7=5,C66,IF($L$7=6,C81,IF($L$7=7,C96,IF($L$7=8,C111,IF($L$7=9,C126,IF($L$7=10,C141,IF($L$7=11,C156,IF($L$7=12,C171,IF($L$7=13,C186,IF($L$7=14,C201,IF($L$7=15,C216,IF($L$7=16,C231,IF($L$7=17,C246,IF($L$7=18,C261,IF($L$7=19,C276,IF($L$7=20,C291))))))))))))))))))))</f>
        <v>0</v>
      </c>
      <c r="R6" s="17"/>
    </row>
    <row r="7" spans="1:21" ht="13.5" customHeight="1" thickBot="1" x14ac:dyDescent="0.25">
      <c r="A7" s="380">
        <v>1</v>
      </c>
      <c r="B7" s="24"/>
      <c r="C7" s="26" t="str">
        <f>'Input adatok'!M4</f>
        <v>Játékos Neve:</v>
      </c>
      <c r="F7" s="423"/>
      <c r="G7" s="284"/>
      <c r="H7" s="285" t="b">
        <f t="shared" si="0"/>
        <v>0</v>
      </c>
      <c r="I7" s="439"/>
      <c r="J7" s="439"/>
      <c r="K7" s="439"/>
      <c r="L7" s="426"/>
      <c r="M7" s="284"/>
      <c r="N7" s="285" t="b">
        <f>IF($L$7=1,C7,IF($L$7=2,C22,IF($L$7=3,C37,IF($L$7=4,C52,IF($L$7=5,C67,IF($L$7=6,C82,IF($L$7=7,C97,IF($L$7=8,C112,IF($L$7=9,C127,IF($L$7=10,C142,IF($L$7=11,C157,IF($L$7=12,C172,IF($L$7=13,C187,IF($L$7=14,C202,IF($L$7=15,C217,IF($L$7=16,C232,IF($L$7=17,C247,IF($L$7=18,C262,IF($L$7=19,C277,IF($L$7=20,C292))))))))))))))))))))</f>
        <v>0</v>
      </c>
      <c r="Q7" s="35"/>
    </row>
    <row r="8" spans="1:21" ht="12.75" customHeight="1" thickBot="1" x14ac:dyDescent="0.25">
      <c r="A8" s="381"/>
      <c r="B8" s="25" t="s">
        <v>2</v>
      </c>
      <c r="C8" s="40" t="b">
        <f>IF($F$7=1,H8,IF($L$7=1,N8,IF($F$22=1,H23,IF($L$22=1,N23,IF($F$37=1,H38,IF($L$37=1,N38,IF($F$52=1,H53,IF($L$52=1,N53,IF($F$67=1,H68,IF($L$67,N68,IF($F$82=1,H83,IF($L$82,N83,IF($F$97,H98,IF($L$97=1,N98,IF($F$112=1,H113,IF($L$112=1,N113,IF($F$127=1,H128,IF($L$127=1,N128,IF($F$142=1,H143,IF($L$142=1,N143))))))))))))))))))))</f>
        <v>0</v>
      </c>
      <c r="D8" s="40" t="b">
        <f>IF($F$7=1,I8,IF($L$7=1,K8,IF($F$22=1,I23,IF($L$22=1,K23,IF($F$37=1,I38,IF($L$37=1,K38,IF($F$52=1,I53,IF($L$52=1,K53,IF($F$67=1,I68,IF($L$67,K68,IF($F$82=1,I83,IF($L$82,K83,IF($F$97,I98,IF($L$97=1,K98,IF($F$112=1,I113,IF($L$112=1,K113,IF($F$127=1,I128,IF($L$127=1,K128,IF($F$142=1,I143,IF($L$142=1,K143))))))))))))))))))))</f>
        <v>0</v>
      </c>
      <c r="F8" s="424"/>
      <c r="G8" s="286" t="s">
        <v>2</v>
      </c>
      <c r="H8" s="287"/>
      <c r="I8" s="303"/>
      <c r="J8" s="303"/>
      <c r="K8" s="303"/>
      <c r="L8" s="427"/>
      <c r="M8" s="286" t="s">
        <v>2</v>
      </c>
      <c r="N8" s="289"/>
      <c r="P8" s="30"/>
      <c r="Q8" s="30"/>
      <c r="R8" s="30"/>
      <c r="S8" s="30"/>
      <c r="T8" s="30"/>
      <c r="U8" s="30"/>
    </row>
    <row r="9" spans="1:21" ht="12.75" customHeight="1" thickBot="1" x14ac:dyDescent="0.25">
      <c r="A9" s="381"/>
      <c r="B9" s="25" t="s">
        <v>3</v>
      </c>
      <c r="C9" s="40" t="b">
        <f t="shared" ref="C9:C17" si="1">IF($F$7=1,H9,IF($L$7=1,N9,IF($F$22=1,H24,IF($L$22=1,N24,IF($F$37=1,H39,IF($L$37=1,N39,IF($F$52=1,H54,IF($L$52=1,N54,IF($F$67=1,H69,IF($L$67,N69,IF($F$82=1,H84,IF($L$82,N84,IF($F$97,H99,IF($L$97=1,N99,IF($F$112=1,H114,IF($L$112=1,N114,IF($F$127=1,H129,IF($L$127=1,N129,IF($F$142=1,H144,IF($L$142=1,N144))))))))))))))))))))</f>
        <v>0</v>
      </c>
      <c r="D9" s="40" t="b">
        <f t="shared" ref="D9:D17" si="2">IF($F$7=1,I9,IF($L$7=1,K9,IF($F$22=1,I24,IF($L$22=1,K24,IF($F$37=1,I39,IF($L$37=1,K39,IF($F$52=1,I54,IF($L$52=1,K54,IF($F$67=1,I69,IF($L$67,K69,IF($F$82=1,I84,IF($L$82,K84,IF($F$97,I99,IF($L$97=1,K99,IF($F$112=1,I114,IF($L$112=1,K114,IF($F$127=1,I129,IF($L$127=1,K129,IF($F$142=1,I144,IF($L$142=1,K144))))))))))))))))))))</f>
        <v>0</v>
      </c>
      <c r="F9" s="424"/>
      <c r="G9" s="286" t="s">
        <v>3</v>
      </c>
      <c r="H9" s="287"/>
      <c r="I9" s="303"/>
      <c r="J9" s="303"/>
      <c r="K9" s="303"/>
      <c r="L9" s="427"/>
      <c r="M9" s="286" t="s">
        <v>3</v>
      </c>
      <c r="N9" s="290"/>
      <c r="P9" s="30"/>
      <c r="Q9" s="30"/>
      <c r="R9" s="30"/>
      <c r="S9" s="30"/>
      <c r="T9" s="30"/>
      <c r="U9" s="30"/>
    </row>
    <row r="10" spans="1:21" ht="12.75" customHeight="1" thickBot="1" x14ac:dyDescent="0.25">
      <c r="A10" s="381"/>
      <c r="B10" s="25" t="s">
        <v>4</v>
      </c>
      <c r="C10" s="40" t="b">
        <f t="shared" si="1"/>
        <v>0</v>
      </c>
      <c r="D10" s="40" t="b">
        <f t="shared" si="2"/>
        <v>0</v>
      </c>
      <c r="F10" s="424"/>
      <c r="G10" s="286" t="s">
        <v>4</v>
      </c>
      <c r="H10" s="287"/>
      <c r="I10" s="303"/>
      <c r="J10" s="303"/>
      <c r="K10" s="303"/>
      <c r="L10" s="427"/>
      <c r="M10" s="286" t="s">
        <v>4</v>
      </c>
      <c r="N10" s="290"/>
      <c r="P10" s="30"/>
      <c r="Q10" s="30"/>
      <c r="R10" s="30"/>
      <c r="S10" s="30"/>
      <c r="T10" s="30"/>
      <c r="U10" s="30"/>
    </row>
    <row r="11" spans="1:21" ht="12.75" customHeight="1" thickBot="1" x14ac:dyDescent="0.25">
      <c r="A11" s="381"/>
      <c r="B11" s="25" t="s">
        <v>5</v>
      </c>
      <c r="C11" s="40" t="b">
        <f t="shared" si="1"/>
        <v>0</v>
      </c>
      <c r="D11" s="40" t="b">
        <f t="shared" si="2"/>
        <v>0</v>
      </c>
      <c r="F11" s="424"/>
      <c r="G11" s="286" t="s">
        <v>5</v>
      </c>
      <c r="H11" s="287"/>
      <c r="I11" s="303"/>
      <c r="J11" s="303"/>
      <c r="K11" s="303"/>
      <c r="L11" s="427"/>
      <c r="M11" s="286" t="s">
        <v>5</v>
      </c>
      <c r="N11" s="290"/>
      <c r="P11" s="30"/>
      <c r="Q11" s="30"/>
      <c r="R11" s="30"/>
      <c r="S11" s="30"/>
      <c r="T11" s="30"/>
      <c r="U11" s="30"/>
    </row>
    <row r="12" spans="1:21" ht="12.75" customHeight="1" thickBot="1" x14ac:dyDescent="0.25">
      <c r="A12" s="381"/>
      <c r="B12" s="25" t="s">
        <v>6</v>
      </c>
      <c r="C12" s="40" t="b">
        <f t="shared" si="1"/>
        <v>0</v>
      </c>
      <c r="D12" s="40" t="b">
        <f t="shared" si="2"/>
        <v>0</v>
      </c>
      <c r="F12" s="424"/>
      <c r="G12" s="286" t="s">
        <v>6</v>
      </c>
      <c r="H12" s="287"/>
      <c r="I12" s="303"/>
      <c r="J12" s="303"/>
      <c r="K12" s="303"/>
      <c r="L12" s="427"/>
      <c r="M12" s="286" t="s">
        <v>6</v>
      </c>
      <c r="N12" s="290"/>
      <c r="P12" s="30"/>
      <c r="Q12" s="30"/>
      <c r="R12" s="30"/>
      <c r="S12" s="30"/>
      <c r="T12" s="30"/>
      <c r="U12" s="30"/>
    </row>
    <row r="13" spans="1:21" ht="13.5" customHeight="1" thickBot="1" x14ac:dyDescent="0.25">
      <c r="A13" s="381"/>
      <c r="B13" s="25" t="s">
        <v>7</v>
      </c>
      <c r="C13" s="40" t="b">
        <f t="shared" si="1"/>
        <v>0</v>
      </c>
      <c r="D13" s="40" t="b">
        <f t="shared" si="2"/>
        <v>0</v>
      </c>
      <c r="F13" s="424"/>
      <c r="G13" s="286" t="s">
        <v>7</v>
      </c>
      <c r="H13" s="287"/>
      <c r="I13" s="303"/>
      <c r="J13" s="303"/>
      <c r="K13" s="303"/>
      <c r="L13" s="427"/>
      <c r="M13" s="286" t="s">
        <v>7</v>
      </c>
      <c r="N13" s="290"/>
      <c r="P13" s="30"/>
      <c r="Q13" s="30"/>
      <c r="R13" s="30"/>
      <c r="S13" s="30"/>
      <c r="T13" s="30"/>
      <c r="U13" s="30"/>
    </row>
    <row r="14" spans="1:21" ht="17.25" customHeight="1" thickBot="1" x14ac:dyDescent="0.25">
      <c r="A14" s="381"/>
      <c r="B14" s="25" t="s">
        <v>79</v>
      </c>
      <c r="C14" s="40" t="b">
        <f t="shared" si="1"/>
        <v>0</v>
      </c>
      <c r="D14" s="40" t="b">
        <f t="shared" si="2"/>
        <v>0</v>
      </c>
      <c r="F14" s="424"/>
      <c r="G14" s="286" t="s">
        <v>79</v>
      </c>
      <c r="H14" s="287"/>
      <c r="I14" s="303"/>
      <c r="J14" s="303"/>
      <c r="K14" s="303"/>
      <c r="L14" s="427"/>
      <c r="M14" s="286" t="s">
        <v>79</v>
      </c>
      <c r="N14" s="290"/>
      <c r="P14" s="30"/>
      <c r="Q14" s="30"/>
      <c r="R14" s="30"/>
      <c r="S14" s="30"/>
      <c r="T14" s="30"/>
      <c r="U14" s="30"/>
    </row>
    <row r="15" spans="1:21" ht="13.5" customHeight="1" thickBot="1" x14ac:dyDescent="0.25">
      <c r="A15" s="381"/>
      <c r="B15" s="25" t="s">
        <v>80</v>
      </c>
      <c r="C15" s="40" t="b">
        <f t="shared" si="1"/>
        <v>0</v>
      </c>
      <c r="D15" s="40" t="b">
        <f t="shared" si="2"/>
        <v>0</v>
      </c>
      <c r="F15" s="424"/>
      <c r="G15" s="286" t="s">
        <v>80</v>
      </c>
      <c r="H15" s="287"/>
      <c r="I15" s="303"/>
      <c r="J15" s="303"/>
      <c r="K15" s="303"/>
      <c r="L15" s="427"/>
      <c r="M15" s="286" t="s">
        <v>80</v>
      </c>
      <c r="N15" s="290"/>
      <c r="P15" s="30"/>
      <c r="Q15" s="30"/>
      <c r="R15" s="30"/>
      <c r="S15" s="30"/>
      <c r="T15" s="30"/>
      <c r="U15" s="30"/>
    </row>
    <row r="16" spans="1:21" ht="13.5" customHeight="1" thickBot="1" x14ac:dyDescent="0.25">
      <c r="A16" s="381"/>
      <c r="B16" s="25" t="s">
        <v>81</v>
      </c>
      <c r="C16" s="40" t="b">
        <f t="shared" si="1"/>
        <v>0</v>
      </c>
      <c r="D16" s="40" t="b">
        <f t="shared" si="2"/>
        <v>0</v>
      </c>
      <c r="F16" s="424"/>
      <c r="G16" s="286" t="s">
        <v>81</v>
      </c>
      <c r="H16" s="287"/>
      <c r="I16" s="303"/>
      <c r="J16" s="303"/>
      <c r="K16" s="303"/>
      <c r="L16" s="427"/>
      <c r="M16" s="286" t="s">
        <v>81</v>
      </c>
      <c r="N16" s="290"/>
      <c r="P16" s="30"/>
      <c r="Q16" s="30"/>
      <c r="R16" s="30"/>
      <c r="S16" s="30"/>
      <c r="T16" s="30"/>
      <c r="U16" s="30"/>
    </row>
    <row r="17" spans="1:14" ht="17.25" customHeight="1" thickBot="1" x14ac:dyDescent="0.25">
      <c r="A17" s="382"/>
      <c r="B17" s="25" t="s">
        <v>82</v>
      </c>
      <c r="C17" s="40" t="b">
        <f t="shared" si="1"/>
        <v>0</v>
      </c>
      <c r="D17" s="40" t="b">
        <f t="shared" si="2"/>
        <v>0</v>
      </c>
      <c r="F17" s="425"/>
      <c r="G17" s="291" t="s">
        <v>82</v>
      </c>
      <c r="H17" s="292"/>
      <c r="I17" s="304"/>
      <c r="J17" s="304"/>
      <c r="K17" s="304"/>
      <c r="L17" s="428"/>
      <c r="M17" s="291" t="s">
        <v>82</v>
      </c>
      <c r="N17" s="294"/>
    </row>
    <row r="18" spans="1:14" ht="13.5" customHeight="1" thickTop="1" thickBot="1" x14ac:dyDescent="0.3">
      <c r="C18" s="32"/>
      <c r="D18" s="43" t="b">
        <f>IF($F$7=1,I18,IF($L$7=1,K18,IF($F$22=1,I33,IF($L$22=1,K33,IF($F$37=1,I48,IF($L$37=1,K48,IF($F$52=1,I63,IF($L$52=1,K63,IF($F$67=1,I78,IF($L$67,K78,IF($F$82=1,I93,IF($L$82,K93,IF($F$97,I108,IF($L$97=1,K108,IF($F$112=1,I123,IF($L$112=1,K123,IF($F$127=1,I138,IF($L$127=1,K138,IF($F$142=1,I153,IF($L$142=1,K153))))))))))))))))))))</f>
        <v>0</v>
      </c>
      <c r="F18" s="295"/>
      <c r="G18" s="296"/>
      <c r="H18" s="297"/>
      <c r="I18" s="305">
        <f>SUM(I8:I17)</f>
        <v>0</v>
      </c>
      <c r="J18" s="306"/>
      <c r="K18" s="305">
        <f>SUM(K8:K17)</f>
        <v>0</v>
      </c>
      <c r="L18" s="295"/>
      <c r="M18" s="296"/>
      <c r="N18" s="297"/>
    </row>
    <row r="19" spans="1:14" ht="12.75" customHeight="1" thickBot="1" x14ac:dyDescent="0.25">
      <c r="C19" s="32"/>
      <c r="H19" s="37"/>
      <c r="I19" s="307"/>
      <c r="J19" s="307"/>
      <c r="N19" s="37"/>
    </row>
    <row r="20" spans="1:14" ht="16.5" thickTop="1" thickBot="1" x14ac:dyDescent="0.25">
      <c r="C20" s="32"/>
      <c r="F20" s="280"/>
      <c r="G20" s="280"/>
      <c r="H20" s="280"/>
      <c r="I20" s="438" t="s">
        <v>8</v>
      </c>
      <c r="J20" s="438"/>
      <c r="K20" s="438"/>
      <c r="L20" s="280"/>
      <c r="M20" s="280"/>
      <c r="N20" s="280"/>
    </row>
    <row r="21" spans="1:14" ht="20.25" thickTop="1" thickBot="1" x14ac:dyDescent="0.35">
      <c r="A21" s="383" t="s">
        <v>0</v>
      </c>
      <c r="B21" s="409"/>
      <c r="C21" s="26" t="str">
        <f>'Input adatok'!C19</f>
        <v>Refi SC</v>
      </c>
      <c r="F21" s="421" t="s">
        <v>0</v>
      </c>
      <c r="G21" s="422"/>
      <c r="H21" s="283" t="b">
        <f>IF($F$22=1,C6,IF($F$22=2,C21,IF($F$22=3,C36,IF($F$22=4,C51,IF($F$22=5,C66,IF($F$22=6,C81,IF($F$22=7,C96,IF($F$22=8,C111,IF($F$22=9,C126,IF($F$22=10,C141,IF($F$22=11,C156,IF($F$22=12,C171,IF($F$22=13,C186,IF($F$22=14,C201,IF($F$22=15,C216,IF($F$22=16,C231,IF($F$22=17,C246,IF($F$22=18,C261,IF($F$22=19,C276,IF($F$22=20,C291))))))))))))))))))))</f>
        <v>0</v>
      </c>
      <c r="I21" s="439" t="str">
        <f>$I$1</f>
        <v>10. forduló</v>
      </c>
      <c r="J21" s="439"/>
      <c r="K21" s="439"/>
      <c r="L21" s="421" t="s">
        <v>0</v>
      </c>
      <c r="M21" s="422"/>
      <c r="N21" s="283" t="b">
        <f>IF($L$22=1,C6,IF($L$22=2,C21,IF($L$22=3,C36,IF($L$22=4,C51,IF($L$22=5,C66,IF($L$22=6,C81,IF($L$22=7,C96,IF($L$22=8,C111,IF($L$22=9,C126,IF($L$22=10,C141,IF($L$22=11,C156,IF($L$22=12,C171,IF($L$22=13,C186,IF($L$22=14,C201,IF($L$22=15,C216,IF($L$22=16,C231,IF($L$22=17,C246,IF($L$22=18,C261,IF($L$22=19,C276,IF($L$22=20,C291))))))))))))))))))))</f>
        <v>0</v>
      </c>
    </row>
    <row r="22" spans="1:14" ht="12.75" customHeight="1" thickBot="1" x14ac:dyDescent="0.25">
      <c r="A22" s="380">
        <v>2</v>
      </c>
      <c r="B22" s="24"/>
      <c r="C22" s="26" t="str">
        <f>'Input adatok'!M20</f>
        <v>Játékos Neve:</v>
      </c>
      <c r="F22" s="423"/>
      <c r="G22" s="284"/>
      <c r="H22" s="285" t="b">
        <f>IF($F$22=1,C7,IF($F$22=2,C22,IF($F$22=3,C37,IF($F$22=4,C52,IF($F$22=5,C67,IF($F$22=6,C82,IF($F$22=7,C97,IF($F$22=8,C112,IF($F$22=9,C127,IF($F$22=10,C142,IF($F$22=11,C157,IF($F$22=12,C172,IF($F$22=13,C187,IF($F$22=14,C202,IF($F$22=15,C217,IF($F$22=16,C232,IF($F$22=17,C247,IF($F$22=18,C262,IF($F$22=19,C277,IF($F$22=20,C292))))))))))))))))))))</f>
        <v>0</v>
      </c>
      <c r="I22" s="439"/>
      <c r="J22" s="439"/>
      <c r="K22" s="439"/>
      <c r="L22" s="426"/>
      <c r="M22" s="284"/>
      <c r="N22" s="285" t="b">
        <f>IF($L$22=1,C7,IF($L$22=2,C22,IF($L$22=3,C37,IF($L$22=4,C52,IF($L$22=5,C67,IF($L$22=6,C82,IF($L$22=7,C97,IF($L$22=8,C112,IF($L$22=9,C127,IF($L$22=10,C142,IF($L$22=11,C157,IF($L$22=12,C172,IF($L$22=13,C187,IF($L$22=14,C202,IF($L$22=15,C217,IF($L$22=16,C232,IF($L$22=17,C247,IF($L$22=18,C262,IF($L$22=19,C277,IF($L$22=20,C292))))))))))))))))))))</f>
        <v>0</v>
      </c>
    </row>
    <row r="23" spans="1:14" ht="12.75" customHeight="1" thickBot="1" x14ac:dyDescent="0.25">
      <c r="A23" s="381"/>
      <c r="B23" s="25" t="s">
        <v>2</v>
      </c>
      <c r="C23" s="40" t="b">
        <f>IF($F$7=2,H8,IF($L$7=2,N8,IF($F$22=2,H23,IF($L$22=2,N23,IF($F$37=2,H38,IF($L$37=2,N38,IF($F$52=2,H53,IF($L$52=2,N53,IF($F$67=2,H68,IF($L$67=2,N68,IF($F$82=2,H83,IF($L$82=2,N83,IF($F$97=2,H98,IF($L$97=2,N98,IF($F$112=2,H113,IF($L$112=2,N113,IF($F$127=2,H128,IF($L$127=2,N128,IF($F$142=2,H143,IF($L$142=2,N143))))))))))))))))))))</f>
        <v>0</v>
      </c>
      <c r="D23" s="40" t="b">
        <f>IF($F$7=2,I8,IF($L$7=2,K8,IF($F$22=2,I23,IF($L$22=2,K23,IF($F$37=2,I38,IF($L$37=2,K38,IF($F$52=2,I53,IF($L$52=2,K53,IF($F$67=2,I68,IF($L$67=2,K68,IF($F$82=2,I83,IF($L$82=2,K83,IF($F$97=2,I98,IF($L$97=2,K98,IF($F$112=2,I113,IF($L$112=2,K113,IF($F$127=2,I128,IF($L$127=2,K128,IF($F$142=2,I143,IF($L$142=2,K143))))))))))))))))))))</f>
        <v>0</v>
      </c>
      <c r="F23" s="424"/>
      <c r="G23" s="286" t="s">
        <v>2</v>
      </c>
      <c r="H23" s="287"/>
      <c r="I23" s="303"/>
      <c r="J23" s="303"/>
      <c r="K23" s="303"/>
      <c r="L23" s="427"/>
      <c r="M23" s="286" t="s">
        <v>2</v>
      </c>
      <c r="N23" s="289"/>
    </row>
    <row r="24" spans="1:14" ht="13.5" customHeight="1" thickBot="1" x14ac:dyDescent="0.25">
      <c r="A24" s="381"/>
      <c r="B24" s="25" t="s">
        <v>3</v>
      </c>
      <c r="C24" s="40" t="b">
        <f t="shared" ref="C24:C32" si="3">IF($F$7=2,H9,IF($L$7=2,N9,IF($F$22=2,H24,IF($L$22=2,N24,IF($F$37=2,H39,IF($L$37=2,N39,IF($F$52=2,H54,IF($L$52=2,N54,IF($F$67=2,H69,IF($L$67=2,N69,IF($F$82=2,H84,IF($L$82=2,N84,IF($F$97=2,H99,IF($L$97=2,N99,IF($F$112=2,H114,IF($L$112=2,N114,IF($F$127=2,H129,IF($L$127=2,N129,IF($F$142=2,H144,IF($L$142=2,N144))))))))))))))))))))</f>
        <v>0</v>
      </c>
      <c r="D24" s="40" t="b">
        <f t="shared" ref="D24:D32" si="4">IF($F$7=2,I9,IF($L$7=2,K9,IF($F$22=2,I24,IF($L$22=2,K24,IF($F$37=2,I39,IF($L$37=2,K39,IF($F$52=2,I54,IF($L$52=2,K54,IF($F$67=2,I69,IF($L$67=2,K69,IF($F$82=2,I84,IF($L$82=2,K84,IF($F$97=2,I99,IF($L$97=2,K99,IF($F$112=2,I114,IF($L$112=2,K114,IF($F$127=2,I129,IF($L$127=2,K129,IF($F$142=2,I144,IF($L$142=2,K144))))))))))))))))))))</f>
        <v>0</v>
      </c>
      <c r="F24" s="424"/>
      <c r="G24" s="286" t="s">
        <v>3</v>
      </c>
      <c r="H24" s="287"/>
      <c r="I24" s="303"/>
      <c r="J24" s="303"/>
      <c r="K24" s="303"/>
      <c r="L24" s="427"/>
      <c r="M24" s="286" t="s">
        <v>3</v>
      </c>
      <c r="N24" s="290"/>
    </row>
    <row r="25" spans="1:14" ht="16.5" customHeight="1" thickBot="1" x14ac:dyDescent="0.25">
      <c r="A25" s="381"/>
      <c r="B25" s="25" t="s">
        <v>4</v>
      </c>
      <c r="C25" s="40" t="b">
        <f t="shared" si="3"/>
        <v>0</v>
      </c>
      <c r="D25" s="40" t="b">
        <f t="shared" si="4"/>
        <v>0</v>
      </c>
      <c r="F25" s="424"/>
      <c r="G25" s="286" t="s">
        <v>4</v>
      </c>
      <c r="H25" s="287"/>
      <c r="I25" s="303"/>
      <c r="J25" s="303"/>
      <c r="K25" s="303"/>
      <c r="L25" s="427"/>
      <c r="M25" s="286" t="s">
        <v>4</v>
      </c>
      <c r="N25" s="290"/>
    </row>
    <row r="26" spans="1:14" ht="13.5" customHeight="1" thickBot="1" x14ac:dyDescent="0.25">
      <c r="A26" s="381"/>
      <c r="B26" s="25" t="s">
        <v>5</v>
      </c>
      <c r="C26" s="40" t="b">
        <f t="shared" si="3"/>
        <v>0</v>
      </c>
      <c r="D26" s="40" t="b">
        <f t="shared" si="4"/>
        <v>0</v>
      </c>
      <c r="F26" s="424"/>
      <c r="G26" s="286" t="s">
        <v>5</v>
      </c>
      <c r="H26" s="287"/>
      <c r="I26" s="303"/>
      <c r="J26" s="303"/>
      <c r="K26" s="303"/>
      <c r="L26" s="427"/>
      <c r="M26" s="286" t="s">
        <v>5</v>
      </c>
      <c r="N26" s="290"/>
    </row>
    <row r="27" spans="1:14" ht="13.5" customHeight="1" thickBot="1" x14ac:dyDescent="0.25">
      <c r="A27" s="381"/>
      <c r="B27" s="25" t="s">
        <v>6</v>
      </c>
      <c r="C27" s="40" t="b">
        <f t="shared" si="3"/>
        <v>0</v>
      </c>
      <c r="D27" s="40" t="b">
        <f t="shared" si="4"/>
        <v>0</v>
      </c>
      <c r="F27" s="424"/>
      <c r="G27" s="286" t="s">
        <v>6</v>
      </c>
      <c r="H27" s="287"/>
      <c r="I27" s="303"/>
      <c r="J27" s="303"/>
      <c r="K27" s="303"/>
      <c r="L27" s="427"/>
      <c r="M27" s="286" t="s">
        <v>6</v>
      </c>
      <c r="N27" s="290"/>
    </row>
    <row r="28" spans="1:14" ht="13.5" customHeight="1" thickBot="1" x14ac:dyDescent="0.25">
      <c r="A28" s="381"/>
      <c r="B28" s="25" t="s">
        <v>7</v>
      </c>
      <c r="C28" s="40" t="b">
        <f t="shared" si="3"/>
        <v>0</v>
      </c>
      <c r="D28" s="40" t="b">
        <f t="shared" si="4"/>
        <v>0</v>
      </c>
      <c r="F28" s="424"/>
      <c r="G28" s="286" t="s">
        <v>7</v>
      </c>
      <c r="H28" s="287"/>
      <c r="I28" s="303"/>
      <c r="J28" s="303"/>
      <c r="K28" s="303"/>
      <c r="L28" s="427"/>
      <c r="M28" s="286" t="s">
        <v>7</v>
      </c>
      <c r="N28" s="290"/>
    </row>
    <row r="29" spans="1:14" ht="16.5" customHeight="1" thickBot="1" x14ac:dyDescent="0.25">
      <c r="A29" s="381"/>
      <c r="B29" s="25" t="s">
        <v>79</v>
      </c>
      <c r="C29" s="40" t="b">
        <f t="shared" si="3"/>
        <v>0</v>
      </c>
      <c r="D29" s="40" t="b">
        <f t="shared" si="4"/>
        <v>0</v>
      </c>
      <c r="F29" s="424"/>
      <c r="G29" s="286" t="s">
        <v>79</v>
      </c>
      <c r="H29" s="287"/>
      <c r="I29" s="303"/>
      <c r="J29" s="303"/>
      <c r="K29" s="303"/>
      <c r="L29" s="427"/>
      <c r="M29" s="286" t="s">
        <v>79</v>
      </c>
      <c r="N29" s="290"/>
    </row>
    <row r="30" spans="1:14" ht="13.5" customHeight="1" thickBot="1" x14ac:dyDescent="0.25">
      <c r="A30" s="381"/>
      <c r="B30" s="25" t="s">
        <v>80</v>
      </c>
      <c r="C30" s="40" t="b">
        <f t="shared" si="3"/>
        <v>0</v>
      </c>
      <c r="D30" s="40" t="b">
        <f t="shared" si="4"/>
        <v>0</v>
      </c>
      <c r="F30" s="424"/>
      <c r="G30" s="286" t="s">
        <v>80</v>
      </c>
      <c r="H30" s="287"/>
      <c r="I30" s="303"/>
      <c r="J30" s="303"/>
      <c r="K30" s="303"/>
      <c r="L30" s="427"/>
      <c r="M30" s="286" t="s">
        <v>80</v>
      </c>
      <c r="N30" s="290"/>
    </row>
    <row r="31" spans="1:14" ht="12.75" customHeight="1" thickBot="1" x14ac:dyDescent="0.25">
      <c r="A31" s="381"/>
      <c r="B31" s="25" t="s">
        <v>81</v>
      </c>
      <c r="C31" s="40" t="b">
        <f t="shared" si="3"/>
        <v>0</v>
      </c>
      <c r="D31" s="40" t="b">
        <f t="shared" si="4"/>
        <v>0</v>
      </c>
      <c r="F31" s="424"/>
      <c r="G31" s="286" t="s">
        <v>81</v>
      </c>
      <c r="H31" s="287"/>
      <c r="I31" s="303"/>
      <c r="J31" s="303"/>
      <c r="K31" s="303"/>
      <c r="L31" s="427"/>
      <c r="M31" s="286" t="s">
        <v>81</v>
      </c>
      <c r="N31" s="290"/>
    </row>
    <row r="32" spans="1:14" ht="13.5" customHeight="1" thickBot="1" x14ac:dyDescent="0.25">
      <c r="A32" s="382"/>
      <c r="B32" s="25" t="s">
        <v>82</v>
      </c>
      <c r="C32" s="40" t="b">
        <f t="shared" si="3"/>
        <v>0</v>
      </c>
      <c r="D32" s="40" t="b">
        <f t="shared" si="4"/>
        <v>0</v>
      </c>
      <c r="F32" s="425"/>
      <c r="G32" s="291" t="s">
        <v>82</v>
      </c>
      <c r="H32" s="292"/>
      <c r="I32" s="304"/>
      <c r="J32" s="304"/>
      <c r="K32" s="304"/>
      <c r="L32" s="428"/>
      <c r="M32" s="291" t="s">
        <v>82</v>
      </c>
      <c r="N32" s="294"/>
    </row>
    <row r="33" spans="1:14" ht="12.75" customHeight="1" thickTop="1" thickBot="1" x14ac:dyDescent="0.3">
      <c r="C33" s="32"/>
      <c r="D33" s="43" t="b">
        <f>IF($F$7=2,I18,IF($L$7=2,K18,IF($F$22=2,I33,IF($L$22=2,K33,IF($F$37=2,I48,IF($L$37=2,K48,IF($F$52=2,I63,IF($L$52=2,K63,IF($F$67=2,I78,IF($L$67=2,K78,IF($F$82=2,I93,IF($L$82=2,K93,IF($F$97=2,I108,IF($L$97=2,K108,IF($F$112=2,I123,IF($L$112=2,K123,IF($F$127=2,I138,IF($L$127=2,K138,IF($F$142=2,I153,IF($L$142=2,K153))))))))))))))))))))</f>
        <v>0</v>
      </c>
      <c r="F33" s="295"/>
      <c r="G33" s="296"/>
      <c r="H33" s="297"/>
      <c r="I33" s="305">
        <f>SUM(I23:I32)</f>
        <v>0</v>
      </c>
      <c r="J33" s="306"/>
      <c r="K33" s="305">
        <f>SUM(K23:K32)</f>
        <v>0</v>
      </c>
      <c r="L33" s="295"/>
      <c r="M33" s="296"/>
      <c r="N33" s="297"/>
    </row>
    <row r="34" spans="1:14" ht="12.75" customHeight="1" thickBot="1" x14ac:dyDescent="0.25">
      <c r="C34" s="32"/>
      <c r="H34" s="37"/>
      <c r="I34" s="307"/>
      <c r="J34" s="307"/>
      <c r="N34" s="37"/>
    </row>
    <row r="35" spans="1:14" ht="12.75" customHeight="1" thickTop="1" thickBot="1" x14ac:dyDescent="0.25">
      <c r="C35" s="32"/>
      <c r="F35" s="280"/>
      <c r="G35" s="280"/>
      <c r="H35" s="280"/>
      <c r="I35" s="438" t="s">
        <v>8</v>
      </c>
      <c r="J35" s="438"/>
      <c r="K35" s="438"/>
      <c r="L35" s="280"/>
      <c r="M35" s="280"/>
      <c r="N35" s="280"/>
    </row>
    <row r="36" spans="1:14" ht="20.25" thickTop="1" thickBot="1" x14ac:dyDescent="0.35">
      <c r="A36" s="383" t="s">
        <v>0</v>
      </c>
      <c r="B36" s="409"/>
      <c r="C36" s="26" t="str">
        <f>'Input adatok'!C35</f>
        <v>Fehérgyarmat SE</v>
      </c>
      <c r="F36" s="421" t="s">
        <v>0</v>
      </c>
      <c r="G36" s="422"/>
      <c r="H36" s="283" t="b">
        <f>IF($F$37=1,C6,IF($F$37=2,C21,IF($F$37=3,C36,IF($F$37=4,C51,IF($F$37=5,C66,IF($F$37=6,C81,IF($F$37=7,C96,IF($F$37=8,C111,IF($F$37=9,C126,IF($F$37=10,C141,IF($F$37=11,C156,IF($F$37=12,C171,IF($F$37=13,C186,IF($F$37=14,C201,IF($F$37=15,C216,IF($F$37=16,C231,IF($F$37=17,C246,IF($F$37=18,C261,IF($F$37=19,C276,IF($F$37=20,C291))))))))))))))))))))</f>
        <v>0</v>
      </c>
      <c r="I36" s="439" t="str">
        <f>$I$1</f>
        <v>10. forduló</v>
      </c>
      <c r="J36" s="439"/>
      <c r="K36" s="439"/>
      <c r="L36" s="421" t="s">
        <v>0</v>
      </c>
      <c r="M36" s="422"/>
      <c r="N36" s="283" t="b">
        <f>IF($L$37=1,C6,IF($L$37=2,C21,IF($L$37=3,C36,IF($L$37=4,C51,IF($L$37=5,C66,IF($L$37=6,C81,IF($L$37=7,C96,IF($L$37=8,C111,IF($L$37=9,C126,IF($L$37=10,C141,IF($L$37=11,C156,IF($L$37=12,C171,IF($L$37=13,C186,IF($L$37=14,C201,IF($L$37=15,C216,IF($L$37=16,C231,IF($L$37=17,C246,IF($L$37=18,C261,IF($L$37=19,C276,IF($L$37=20,C291))))))))))))))))))))</f>
        <v>0</v>
      </c>
    </row>
    <row r="37" spans="1:14" ht="16.5" customHeight="1" thickBot="1" x14ac:dyDescent="0.25">
      <c r="A37" s="380">
        <v>3</v>
      </c>
      <c r="B37" s="24"/>
      <c r="C37" s="26" t="str">
        <f>'Input adatok'!M36</f>
        <v>Játékos Neve:</v>
      </c>
      <c r="F37" s="423"/>
      <c r="G37" s="284"/>
      <c r="H37" s="285" t="b">
        <f>IF($F$37=1,C7,IF($F$37=2,C22,IF($F$37=3,C37,IF($F$37=4,C52,IF($F$37=5,C67,IF($F$37=6,C82,IF($F$37=7,C97,IF($F$37=8,C112,IF($F$37=9,C127,IF($F$37=10,C142,IF($F$37=11,C157,IF($F$37=12,C172,IF($F$37=13,C187,IF($F$37=14,C202,IF($F$37=15,C217,IF($F$37=16,C232,IF($F$37=17,C247,IF($F$37=18,C262,IF($F$37=19,C277,IF($F$37=20,C292))))))))))))))))))))</f>
        <v>0</v>
      </c>
      <c r="I37" s="439"/>
      <c r="J37" s="439"/>
      <c r="K37" s="439"/>
      <c r="L37" s="426"/>
      <c r="M37" s="284"/>
      <c r="N37" s="285" t="b">
        <f>IF($L$37=1,C7,IF($L$37=2,C22,IF($L$37=3,C37,IF($L$37=4,C52,IF($L$37=5,C67,IF($L$37=6,C82,IF($L$37=7,C97,IF($L$37=8,C112,IF($L$37=9,C127,IF($L$37=10,C142,IF($L$37=11,C157,IF($L$37=12,C172,IF($L$37=13,C187,IF($L$37=14,C202,IF($L$37=15,C217,IF($L$37=16,C232,IF($L$37=17,C247,IF($L$37=18,C262,IF($L$37=19,C277,IF($L$37=20,C292))))))))))))))))))))</f>
        <v>0</v>
      </c>
    </row>
    <row r="38" spans="1:14" ht="13.5" customHeight="1" thickBot="1" x14ac:dyDescent="0.25">
      <c r="A38" s="381"/>
      <c r="B38" s="25" t="s">
        <v>2</v>
      </c>
      <c r="C38" s="40" t="b">
        <f>IF($F$7=3,H8,IF($L$7=3,N8,IF($F$22=3,H23,IF($L$22=3,N23,IF($F$37=3,H38,IF($L$37=3,N38,IF($F$52=3,H53,IF($L$52=3,N53,IF($F$67=3,H68,IF($L$67=3,N68,IF($F$82=3,H83,IF($L$82=3,N83,IF($F$97=3,H98,IF($L$97=3,N98,IF($F$112=3,H113,IF($L$112=3,N113,IF($F$127=3,H128,IF($L$127=3,N128,IF($F$142=3,H143,IF($L$142=3,N143))))))))))))))))))))</f>
        <v>0</v>
      </c>
      <c r="D38" s="40" t="b">
        <f>IF($F$7=3,I8,IF($L$7=3,K8,IF($F$22=3,I23,IF($L$22=3,K23,IF($F$37=3,I38,IF($L$37=3,K38,IF($F$52=3,I53,IF($L$52=3,K53,IF($F$67=3,I68,IF($L$67=3,K68,IF($F$82=3,I83,IF($L$82=3,K83,IF($F$97=3,I98,IF($L$97=3,K98,IF($F$112=3,I113,IF($L$112=3,K113,IF($F$127=3,I128,IF($L$127=3,K128,IF($F$142=3,I143,IF($L$142=3,K143))))))))))))))))))))</f>
        <v>0</v>
      </c>
      <c r="F38" s="424"/>
      <c r="G38" s="286" t="s">
        <v>2</v>
      </c>
      <c r="H38" s="287"/>
      <c r="I38" s="303"/>
      <c r="J38" s="303"/>
      <c r="K38" s="303"/>
      <c r="L38" s="427"/>
      <c r="M38" s="286" t="s">
        <v>2</v>
      </c>
      <c r="N38" s="289"/>
    </row>
    <row r="39" spans="1:14" ht="13.5" customHeight="1" thickBot="1" x14ac:dyDescent="0.25">
      <c r="A39" s="381"/>
      <c r="B39" s="25" t="s">
        <v>3</v>
      </c>
      <c r="C39" s="40" t="b">
        <f t="shared" ref="C39:C47" si="5">IF($F$7=3,H9,IF($L$7=3,N9,IF($F$22=3,H24,IF($L$22=3,N24,IF($F$37=3,H39,IF($L$37=3,N39,IF($F$52=3,H54,IF($L$52=3,N54,IF($F$67=3,H69,IF($L$67=3,N69,IF($F$82=3,H84,IF($L$82=3,N84,IF($F$97=3,H99,IF($L$97=3,N99,IF($F$112=3,H114,IF($L$112=3,N114,IF($F$127=3,H129,IF($L$127=3,N129,IF($F$142=3,H144,IF($L$142=3,N144))))))))))))))))))))</f>
        <v>0</v>
      </c>
      <c r="D39" s="40" t="b">
        <f t="shared" ref="D39:D47" si="6">IF($F$7=3,I9,IF($L$7=3,K9,IF($F$22=3,I24,IF($L$22=3,K24,IF($F$37=3,I39,IF($L$37=3,K39,IF($F$52=3,I54,IF($L$52=3,K54,IF($F$67=3,I69,IF($L$67=3,K69,IF($F$82=3,I84,IF($L$82=3,K84,IF($F$97=3,I99,IF($L$97=3,K99,IF($F$112=3,I114,IF($L$112=3,K114,IF($F$127=3,I129,IF($L$127=3,K129,IF($F$142=3,I144,IF($L$142=3,K144))))))))))))))))))))</f>
        <v>0</v>
      </c>
      <c r="F39" s="424"/>
      <c r="G39" s="286" t="s">
        <v>3</v>
      </c>
      <c r="H39" s="287"/>
      <c r="I39" s="303"/>
      <c r="J39" s="303"/>
      <c r="K39" s="303"/>
      <c r="L39" s="427"/>
      <c r="M39" s="286" t="s">
        <v>3</v>
      </c>
      <c r="N39" s="290"/>
    </row>
    <row r="40" spans="1:14" ht="13.5" customHeight="1" thickBot="1" x14ac:dyDescent="0.25">
      <c r="A40" s="381"/>
      <c r="B40" s="25" t="s">
        <v>4</v>
      </c>
      <c r="C40" s="40" t="b">
        <f t="shared" si="5"/>
        <v>0</v>
      </c>
      <c r="D40" s="40" t="b">
        <f t="shared" si="6"/>
        <v>0</v>
      </c>
      <c r="F40" s="424"/>
      <c r="G40" s="286" t="s">
        <v>4</v>
      </c>
      <c r="H40" s="287"/>
      <c r="I40" s="303"/>
      <c r="J40" s="303"/>
      <c r="K40" s="303"/>
      <c r="L40" s="427"/>
      <c r="M40" s="286" t="s">
        <v>4</v>
      </c>
      <c r="N40" s="290"/>
    </row>
    <row r="41" spans="1:14" ht="13.5" customHeight="1" thickBot="1" x14ac:dyDescent="0.25">
      <c r="A41" s="381"/>
      <c r="B41" s="25" t="s">
        <v>5</v>
      </c>
      <c r="C41" s="40" t="b">
        <f t="shared" si="5"/>
        <v>0</v>
      </c>
      <c r="D41" s="40" t="b">
        <f t="shared" si="6"/>
        <v>0</v>
      </c>
      <c r="F41" s="424"/>
      <c r="G41" s="286" t="s">
        <v>5</v>
      </c>
      <c r="H41" s="287"/>
      <c r="I41" s="303"/>
      <c r="J41" s="303"/>
      <c r="K41" s="303"/>
      <c r="L41" s="427"/>
      <c r="M41" s="286" t="s">
        <v>5</v>
      </c>
      <c r="N41" s="290"/>
    </row>
    <row r="42" spans="1:14" ht="12.75" customHeight="1" thickBot="1" x14ac:dyDescent="0.25">
      <c r="A42" s="381"/>
      <c r="B42" s="25" t="s">
        <v>6</v>
      </c>
      <c r="C42" s="40" t="b">
        <f t="shared" si="5"/>
        <v>0</v>
      </c>
      <c r="D42" s="40" t="b">
        <f t="shared" si="6"/>
        <v>0</v>
      </c>
      <c r="F42" s="424"/>
      <c r="G42" s="286" t="s">
        <v>6</v>
      </c>
      <c r="H42" s="287"/>
      <c r="I42" s="303"/>
      <c r="J42" s="303"/>
      <c r="K42" s="303"/>
      <c r="L42" s="427"/>
      <c r="M42" s="286" t="s">
        <v>6</v>
      </c>
      <c r="N42" s="290"/>
    </row>
    <row r="43" spans="1:14" ht="12.75" customHeight="1" thickBot="1" x14ac:dyDescent="0.25">
      <c r="A43" s="381"/>
      <c r="B43" s="25" t="s">
        <v>7</v>
      </c>
      <c r="C43" s="40" t="b">
        <f t="shared" si="5"/>
        <v>0</v>
      </c>
      <c r="D43" s="40" t="b">
        <f t="shared" si="6"/>
        <v>0</v>
      </c>
      <c r="F43" s="424"/>
      <c r="G43" s="286" t="s">
        <v>7</v>
      </c>
      <c r="H43" s="287"/>
      <c r="I43" s="303"/>
      <c r="J43" s="303"/>
      <c r="K43" s="303"/>
      <c r="L43" s="427"/>
      <c r="M43" s="286" t="s">
        <v>7</v>
      </c>
      <c r="N43" s="290"/>
    </row>
    <row r="44" spans="1:14" ht="12.75" customHeight="1" thickBot="1" x14ac:dyDescent="0.25">
      <c r="A44" s="381"/>
      <c r="B44" s="25" t="s">
        <v>79</v>
      </c>
      <c r="C44" s="40" t="b">
        <f t="shared" si="5"/>
        <v>0</v>
      </c>
      <c r="D44" s="40" t="b">
        <f t="shared" si="6"/>
        <v>0</v>
      </c>
      <c r="F44" s="424"/>
      <c r="G44" s="286" t="s">
        <v>79</v>
      </c>
      <c r="H44" s="287"/>
      <c r="I44" s="303"/>
      <c r="J44" s="303"/>
      <c r="K44" s="303"/>
      <c r="L44" s="427"/>
      <c r="M44" s="286" t="s">
        <v>79</v>
      </c>
      <c r="N44" s="290"/>
    </row>
    <row r="45" spans="1:14" ht="12.75" customHeight="1" thickBot="1" x14ac:dyDescent="0.25">
      <c r="A45" s="381"/>
      <c r="B45" s="25" t="s">
        <v>80</v>
      </c>
      <c r="C45" s="40" t="b">
        <f t="shared" si="5"/>
        <v>0</v>
      </c>
      <c r="D45" s="40" t="b">
        <f t="shared" si="6"/>
        <v>0</v>
      </c>
      <c r="F45" s="424"/>
      <c r="G45" s="286" t="s">
        <v>80</v>
      </c>
      <c r="H45" s="287"/>
      <c r="I45" s="303"/>
      <c r="J45" s="303"/>
      <c r="K45" s="303"/>
      <c r="L45" s="427"/>
      <c r="M45" s="286" t="s">
        <v>80</v>
      </c>
      <c r="N45" s="290"/>
    </row>
    <row r="46" spans="1:14" ht="13.5" customHeight="1" thickBot="1" x14ac:dyDescent="0.25">
      <c r="A46" s="381"/>
      <c r="B46" s="25" t="s">
        <v>81</v>
      </c>
      <c r="C46" s="40" t="b">
        <f t="shared" si="5"/>
        <v>0</v>
      </c>
      <c r="D46" s="40" t="b">
        <f t="shared" si="6"/>
        <v>0</v>
      </c>
      <c r="F46" s="424"/>
      <c r="G46" s="286" t="s">
        <v>81</v>
      </c>
      <c r="H46" s="287"/>
      <c r="I46" s="303"/>
      <c r="J46" s="303"/>
      <c r="K46" s="303"/>
      <c r="L46" s="427"/>
      <c r="M46" s="286" t="s">
        <v>81</v>
      </c>
      <c r="N46" s="290"/>
    </row>
    <row r="47" spans="1:14" ht="13.5" customHeight="1" thickBot="1" x14ac:dyDescent="0.25">
      <c r="A47" s="391"/>
      <c r="B47" s="25" t="s">
        <v>82</v>
      </c>
      <c r="C47" s="40" t="b">
        <f t="shared" si="5"/>
        <v>0</v>
      </c>
      <c r="D47" s="40" t="b">
        <f t="shared" si="6"/>
        <v>0</v>
      </c>
      <c r="F47" s="425"/>
      <c r="G47" s="291" t="s">
        <v>82</v>
      </c>
      <c r="H47" s="292"/>
      <c r="I47" s="304"/>
      <c r="J47" s="304"/>
      <c r="K47" s="304"/>
      <c r="L47" s="428"/>
      <c r="M47" s="291" t="s">
        <v>82</v>
      </c>
      <c r="N47" s="294"/>
    </row>
    <row r="48" spans="1:14" ht="27.75" thickTop="1" thickBot="1" x14ac:dyDescent="0.3">
      <c r="C48" s="32"/>
      <c r="D48" s="43" t="b">
        <f>IF($F$7=3,I18,IF($L$7=3,K18,IF($F$22=3,I33,IF($L$22=3,K33,IF($F$37=3,I48,IF($L$37=3,K48,IF($F$52=3,I63,IF($L$52=3,K63,IF($F$67=3,I78,IF($L$67=3,K78,IF($F$82=3,I93,IF($L$82=3,K93,IF($F$97=3,I108,IF($L$97=3,K108,IF($F$112=3,I123,IF($L$112=3,K123,IF($F$127=3,I138,IF($L$127=3,K138,IF($F$142=3,I153,IF($L$142=3,K153))))))))))))))))))))</f>
        <v>0</v>
      </c>
      <c r="F48" s="295"/>
      <c r="G48" s="296"/>
      <c r="H48" s="297"/>
      <c r="I48" s="305">
        <f>SUM(I38:I47)</f>
        <v>0</v>
      </c>
      <c r="J48" s="306"/>
      <c r="K48" s="305">
        <f>SUM(K38:K47)</f>
        <v>0</v>
      </c>
      <c r="L48" s="295"/>
      <c r="M48" s="296"/>
      <c r="N48" s="297"/>
    </row>
    <row r="49" spans="1:14" ht="13.5" thickBot="1" x14ac:dyDescent="0.25">
      <c r="C49" s="32"/>
      <c r="H49" s="37"/>
      <c r="I49" s="307"/>
      <c r="J49" s="307"/>
      <c r="N49" s="37"/>
    </row>
    <row r="50" spans="1:14" ht="16.5" thickTop="1" thickBot="1" x14ac:dyDescent="0.25">
      <c r="C50" s="32"/>
      <c r="F50" s="280"/>
      <c r="G50" s="280"/>
      <c r="H50" s="280"/>
      <c r="I50" s="438" t="s">
        <v>8</v>
      </c>
      <c r="J50" s="438"/>
      <c r="K50" s="438"/>
      <c r="L50" s="280"/>
      <c r="M50" s="280"/>
      <c r="N50" s="280"/>
    </row>
    <row r="51" spans="1:14" ht="20.25" thickTop="1" thickBot="1" x14ac:dyDescent="0.35">
      <c r="A51" s="383" t="s">
        <v>0</v>
      </c>
      <c r="B51" s="409"/>
      <c r="C51" s="26" t="str">
        <f>'Input adatok'!C51</f>
        <v>Dávid SC</v>
      </c>
      <c r="F51" s="421" t="s">
        <v>0</v>
      </c>
      <c r="G51" s="422"/>
      <c r="H51" s="283" t="b">
        <f>IF($F$52=1,C6,IF($F$52=2,C21,IF($F$52=3,C36,IF($F$52=4,C51,IF($F$52=5,C66,IF($F$52=6,C81,IF($F$52=7,C96,IF($F$52=8,C111,IF($F$52=9,C126,IF($F$52=10,C141,IF($F$52=11,C156,IF($F$52=12,C171,IF($F$52=13,C186,IF($F$52=14,C201,IF($F$52=15,C216,IF($F$52=16,C231,IF($F$52=17,C246,IF($F$52=18,C261,IF($F$52=19,C276,IF($F$52=20,C291))))))))))))))))))))</f>
        <v>0</v>
      </c>
      <c r="I51" s="439" t="str">
        <f>$I$1</f>
        <v>10. forduló</v>
      </c>
      <c r="J51" s="439"/>
      <c r="K51" s="439"/>
      <c r="L51" s="421" t="s">
        <v>0</v>
      </c>
      <c r="M51" s="422"/>
      <c r="N51" s="283" t="b">
        <f>IF($L$52=1,C6,IF($L$52=2,C21,IF($L$52=3,C36,IF($L$52=4,C51,IF($L$52=5,C66,IF($L$52=6,C81,IF($L$52=7,C96,IF($L$52=8,C111,IF($L$52=9,C126,IF($L$52=10,C141,IF($L$52=11,C156,IF($L$52=12,C171,IF($L$52=13,C186,IF($L$52=14,C201,IF($L$52=15,C216,IF($L$52=16,C231,IF($L$52=17,C246,IF($L$52=18,C261,IF($L$52=19,C276,IF($L$52=20,C291))))))))))))))))))))</f>
        <v>0</v>
      </c>
    </row>
    <row r="52" spans="1:14" ht="13.5" customHeight="1" thickBot="1" x14ac:dyDescent="0.25">
      <c r="A52" s="380">
        <v>4</v>
      </c>
      <c r="B52" s="24"/>
      <c r="C52" s="26" t="str">
        <f>'Input adatok'!M52</f>
        <v>Játékos Neve:</v>
      </c>
      <c r="F52" s="423"/>
      <c r="G52" s="284"/>
      <c r="H52" s="285" t="b">
        <f>IF($F$52=1,C7,IF($F$52=2,C22,IF($F$52=3,C37,IF($F$52=4,C52,IF($F$52=5,C67,IF($F$52=6,C82,IF($F$52=7,C97,IF($F$52=8,C112,IF($F$52=9,C127,IF($F$52=10,C142,IF($F$52=11,C157,IF($F$52=12,C172,IF($F$52=13,C187,IF($F$52=14,C202,IF($F$52=15,C217,IF($F$52=16,C232,IF($F$52=17,C247,IF($F$52=18,C262,IF($F$52=19,C277,IF($F$52=20,C292))))))))))))))))))))</f>
        <v>0</v>
      </c>
      <c r="I52" s="439"/>
      <c r="J52" s="439"/>
      <c r="K52" s="439"/>
      <c r="L52" s="426"/>
      <c r="M52" s="284"/>
      <c r="N52" s="285" t="b">
        <f>IF($L$52=1,C7,IF($L$52=2,C22,IF($L$52=3,C37,IF($L$52=4,C52,IF($L$52=5,C67,IF($L$52=6,C82,IF($L$52=7,C97,IF($L$52=8,C112,IF($L$52=9,C127,IF($L$52=10,C142,IF($L$52=11,C157,IF($L$52=12,C172,IF($L$52=13,C187,IF($L$52=14,C202,IF($L$52=15,C217,IF($L$52=16,C232,IF($L$52=17,C247,IF($L$52=18,C262,IF($L$52=19,C277,IF($L$52=20,C292))))))))))))))))))))</f>
        <v>0</v>
      </c>
    </row>
    <row r="53" spans="1:14" ht="13.5" customHeight="1" thickBot="1" x14ac:dyDescent="0.25">
      <c r="A53" s="381"/>
      <c r="B53" s="25" t="s">
        <v>2</v>
      </c>
      <c r="C53" s="40" t="b">
        <f>IF($F$7=4,H8,IF($L$7=4,N8,IF($F$22=4,H23,IF($L$22=4,N23,IF($F$37=4,H38,IF($L$37=4,N38,IF($F$52=4,H53,IF($L$52=4,N53,IF($F$67=4,H68,IF($L$67=4,N68,IF($F$82=4,H83,IF($L$82=4,N83,IF($F$97=4,H98,IF($L$97=4,N98,IF($F$112=4,H113,IF($L$112=4,N113,IF($F$127=4,H128,IF($L$127=4,N128,IF($F$142=4,H143,IF($L$142=4,N143))))))))))))))))))))</f>
        <v>0</v>
      </c>
      <c r="D53" s="40" t="b">
        <f>IF($F$7=4,I8,IF($L$7=4,K8,IF($F$22=4,I23,IF($L$22=4,K23,IF($F$37=4,I38,IF($L$37=4,K38,IF($F$52=4,I53,IF($L$52=4,K53,IF($F$67=4,I68,IF($L$67=4,K68,IF($F$82=4,I83,IF($L$82=4,K83,IF($F$97=4,I98,IF($L$97=4,K98,IF($F$112=4,I113,IF($L$112=4,K113,IF($F$127=4,I128,IF($L$127=4,K128,IF($F$142=4,I143,IF($L$142=4,K143))))))))))))))))))))</f>
        <v>0</v>
      </c>
      <c r="F53" s="424"/>
      <c r="G53" s="286" t="s">
        <v>2</v>
      </c>
      <c r="H53" s="287"/>
      <c r="I53" s="303"/>
      <c r="J53" s="303"/>
      <c r="K53" s="303"/>
      <c r="L53" s="427"/>
      <c r="M53" s="286" t="s">
        <v>2</v>
      </c>
      <c r="N53" s="289"/>
    </row>
    <row r="54" spans="1:14" ht="12.75" customHeight="1" thickBot="1" x14ac:dyDescent="0.25">
      <c r="A54" s="381"/>
      <c r="B54" s="25" t="s">
        <v>3</v>
      </c>
      <c r="C54" s="40" t="b">
        <f t="shared" ref="C54:C62" si="7">IF($F$7=4,H9,IF($L$7=4,N9,IF($F$22=4,H24,IF($L$22=4,N24,IF($F$37=4,H39,IF($L$37=4,N39,IF($F$52=4,H54,IF($L$52=4,N54,IF($F$67=4,H69,IF($L$67=4,N69,IF($F$82=4,H84,IF($L$82=4,N84,IF($F$97=4,H99,IF($L$97=4,N99,IF($F$112=4,H114,IF($L$112=4,N114,IF($F$127=4,H129,IF($L$127=4,N129,IF($F$142=4,H144,IF($L$142=4,N144))))))))))))))))))))</f>
        <v>0</v>
      </c>
      <c r="D54" s="40" t="b">
        <f t="shared" ref="D54:D62" si="8">IF($F$7=4,I9,IF($L$7=4,K9,IF($F$22=4,I24,IF($L$22=4,K24,IF($F$37=4,I39,IF($L$37=4,K39,IF($F$52=4,I54,IF($L$52=4,K54,IF($F$67=4,I69,IF($L$67=4,K69,IF($F$82=4,I84,IF($L$82=4,K84,IF($F$97=4,I99,IF($L$97=4,K99,IF($F$112=4,I114,IF($L$112=4,K114,IF($F$127=4,I129,IF($L$127=4,K129,IF($F$142=4,I144,IF($L$142=4,K144))))))))))))))))))))</f>
        <v>0</v>
      </c>
      <c r="F54" s="424"/>
      <c r="G54" s="286" t="s">
        <v>3</v>
      </c>
      <c r="H54" s="287"/>
      <c r="I54" s="303"/>
      <c r="J54" s="303"/>
      <c r="K54" s="303"/>
      <c r="L54" s="427"/>
      <c r="M54" s="286" t="s">
        <v>3</v>
      </c>
      <c r="N54" s="290"/>
    </row>
    <row r="55" spans="1:14" ht="12.75" customHeight="1" thickBot="1" x14ac:dyDescent="0.25">
      <c r="A55" s="381"/>
      <c r="B55" s="25" t="s">
        <v>4</v>
      </c>
      <c r="C55" s="40" t="b">
        <f t="shared" si="7"/>
        <v>0</v>
      </c>
      <c r="D55" s="40" t="b">
        <f t="shared" si="8"/>
        <v>0</v>
      </c>
      <c r="F55" s="424"/>
      <c r="G55" s="286" t="s">
        <v>4</v>
      </c>
      <c r="H55" s="287"/>
      <c r="I55" s="303"/>
      <c r="J55" s="303"/>
      <c r="K55" s="303"/>
      <c r="L55" s="427"/>
      <c r="M55" s="286" t="s">
        <v>4</v>
      </c>
      <c r="N55" s="290"/>
    </row>
    <row r="56" spans="1:14" ht="12.75" customHeight="1" thickBot="1" x14ac:dyDescent="0.25">
      <c r="A56" s="381"/>
      <c r="B56" s="25" t="s">
        <v>5</v>
      </c>
      <c r="C56" s="40" t="b">
        <f t="shared" si="7"/>
        <v>0</v>
      </c>
      <c r="D56" s="40" t="b">
        <f t="shared" si="8"/>
        <v>0</v>
      </c>
      <c r="F56" s="424"/>
      <c r="G56" s="286" t="s">
        <v>5</v>
      </c>
      <c r="H56" s="287"/>
      <c r="I56" s="303"/>
      <c r="J56" s="303"/>
      <c r="K56" s="303"/>
      <c r="L56" s="427"/>
      <c r="M56" s="286" t="s">
        <v>5</v>
      </c>
      <c r="N56" s="290"/>
    </row>
    <row r="57" spans="1:14" ht="13.5" customHeight="1" thickBot="1" x14ac:dyDescent="0.25">
      <c r="A57" s="381"/>
      <c r="B57" s="25" t="s">
        <v>6</v>
      </c>
      <c r="C57" s="40" t="b">
        <f t="shared" si="7"/>
        <v>0</v>
      </c>
      <c r="D57" s="40" t="b">
        <f t="shared" si="8"/>
        <v>0</v>
      </c>
      <c r="F57" s="424"/>
      <c r="G57" s="286" t="s">
        <v>6</v>
      </c>
      <c r="H57" s="287"/>
      <c r="I57" s="303"/>
      <c r="J57" s="303"/>
      <c r="K57" s="303"/>
      <c r="L57" s="427"/>
      <c r="M57" s="286" t="s">
        <v>6</v>
      </c>
      <c r="N57" s="290"/>
    </row>
    <row r="58" spans="1:14" ht="13.5" customHeight="1" thickBot="1" x14ac:dyDescent="0.25">
      <c r="A58" s="381"/>
      <c r="B58" s="25" t="s">
        <v>7</v>
      </c>
      <c r="C58" s="40" t="b">
        <f t="shared" si="7"/>
        <v>0</v>
      </c>
      <c r="D58" s="40" t="b">
        <f t="shared" si="8"/>
        <v>0</v>
      </c>
      <c r="F58" s="424"/>
      <c r="G58" s="286" t="s">
        <v>7</v>
      </c>
      <c r="H58" s="287"/>
      <c r="I58" s="303"/>
      <c r="J58" s="303"/>
      <c r="K58" s="303"/>
      <c r="L58" s="427"/>
      <c r="M58" s="286" t="s">
        <v>7</v>
      </c>
      <c r="N58" s="290"/>
    </row>
    <row r="59" spans="1:14" ht="13.5" customHeight="1" thickBot="1" x14ac:dyDescent="0.25">
      <c r="A59" s="381"/>
      <c r="B59" s="25" t="s">
        <v>79</v>
      </c>
      <c r="C59" s="40" t="b">
        <f t="shared" si="7"/>
        <v>0</v>
      </c>
      <c r="D59" s="40" t="b">
        <f t="shared" si="8"/>
        <v>0</v>
      </c>
      <c r="F59" s="424"/>
      <c r="G59" s="286" t="s">
        <v>79</v>
      </c>
      <c r="H59" s="287"/>
      <c r="I59" s="303"/>
      <c r="J59" s="303"/>
      <c r="K59" s="303"/>
      <c r="L59" s="427"/>
      <c r="M59" s="286" t="s">
        <v>79</v>
      </c>
      <c r="N59" s="290"/>
    </row>
    <row r="60" spans="1:14" ht="13.5" customHeight="1" thickBot="1" x14ac:dyDescent="0.25">
      <c r="A60" s="381"/>
      <c r="B60" s="25" t="s">
        <v>80</v>
      </c>
      <c r="C60" s="40" t="b">
        <f t="shared" si="7"/>
        <v>0</v>
      </c>
      <c r="D60" s="40" t="b">
        <f t="shared" si="8"/>
        <v>0</v>
      </c>
      <c r="F60" s="424"/>
      <c r="G60" s="286" t="s">
        <v>80</v>
      </c>
      <c r="H60" s="287"/>
      <c r="I60" s="303"/>
      <c r="J60" s="303"/>
      <c r="K60" s="303"/>
      <c r="L60" s="427"/>
      <c r="M60" s="286" t="s">
        <v>80</v>
      </c>
      <c r="N60" s="290"/>
    </row>
    <row r="61" spans="1:14" ht="13.5" customHeight="1" thickBot="1" x14ac:dyDescent="0.25">
      <c r="A61" s="381"/>
      <c r="B61" s="25" t="s">
        <v>81</v>
      </c>
      <c r="C61" s="40" t="b">
        <f t="shared" si="7"/>
        <v>0</v>
      </c>
      <c r="D61" s="40" t="b">
        <f t="shared" si="8"/>
        <v>0</v>
      </c>
      <c r="F61" s="424"/>
      <c r="G61" s="286" t="s">
        <v>81</v>
      </c>
      <c r="H61" s="287"/>
      <c r="I61" s="303"/>
      <c r="J61" s="303"/>
      <c r="K61" s="303"/>
      <c r="L61" s="427"/>
      <c r="M61" s="286" t="s">
        <v>81</v>
      </c>
      <c r="N61" s="290"/>
    </row>
    <row r="62" spans="1:14" ht="13.5" customHeight="1" thickBot="1" x14ac:dyDescent="0.25">
      <c r="A62" s="391"/>
      <c r="B62" s="25" t="s">
        <v>82</v>
      </c>
      <c r="C62" s="40" t="b">
        <f t="shared" si="7"/>
        <v>0</v>
      </c>
      <c r="D62" s="40" t="b">
        <f t="shared" si="8"/>
        <v>0</v>
      </c>
      <c r="F62" s="425"/>
      <c r="G62" s="291" t="s">
        <v>82</v>
      </c>
      <c r="H62" s="292"/>
      <c r="I62" s="304"/>
      <c r="J62" s="304"/>
      <c r="K62" s="304"/>
      <c r="L62" s="428"/>
      <c r="M62" s="291" t="s">
        <v>82</v>
      </c>
      <c r="N62" s="294"/>
    </row>
    <row r="63" spans="1:14" ht="13.5" customHeight="1" thickTop="1" thickBot="1" x14ac:dyDescent="0.3">
      <c r="C63" s="32"/>
      <c r="D63" s="43" t="b">
        <f>IF($F$7=4,I18,IF($L$7=4,K18,IF($F$22=4,I33,IF($L$22=4,K33,IF($F$37=4,I48,IF($L$37=4,K48,IF($F$52=4,I63,IF($L$52=4,K63,IF($F$67=4,I78,IF($L$67=4,K78,IF($F$82=4,I93,IF($L$82=4,K93,IF($F$97=4,I108,IF($L$97=4,K108,IF($F$112=4,I123,IF($L$112=4,K123,IF($F$127=4,I138,IF($L$127=4,K138,IF($F$142=4,I153,IF($L$142=4,K153))))))))))))))))))))</f>
        <v>0</v>
      </c>
      <c r="F63" s="295"/>
      <c r="G63" s="296"/>
      <c r="H63" s="297"/>
      <c r="I63" s="305">
        <f>SUM(I53:I62)</f>
        <v>0</v>
      </c>
      <c r="J63" s="306"/>
      <c r="K63" s="305">
        <f>SUM(K53:K62)</f>
        <v>0</v>
      </c>
      <c r="L63" s="295"/>
      <c r="M63" s="296"/>
      <c r="N63" s="297"/>
    </row>
    <row r="64" spans="1:14" ht="13.5" customHeight="1" thickBot="1" x14ac:dyDescent="0.25">
      <c r="C64" s="32"/>
      <c r="H64" s="37"/>
      <c r="I64" s="307"/>
      <c r="J64" s="307"/>
      <c r="N64" s="37"/>
    </row>
    <row r="65" spans="1:16" ht="16.5" thickTop="1" thickBot="1" x14ac:dyDescent="0.25">
      <c r="C65" s="32"/>
      <c r="F65" s="280"/>
      <c r="G65" s="280"/>
      <c r="H65" s="280"/>
      <c r="I65" s="438" t="s">
        <v>8</v>
      </c>
      <c r="J65" s="438"/>
      <c r="K65" s="438"/>
      <c r="L65" s="280"/>
      <c r="M65" s="280"/>
      <c r="N65" s="280"/>
    </row>
    <row r="66" spans="1:16" ht="20.25" thickTop="1" thickBot="1" x14ac:dyDescent="0.35">
      <c r="A66" s="383" t="s">
        <v>0</v>
      </c>
      <c r="B66" s="384"/>
      <c r="C66" s="23" t="str">
        <f>'Input adatok'!C67</f>
        <v>Fetivíz SE</v>
      </c>
      <c r="F66" s="421" t="s">
        <v>0</v>
      </c>
      <c r="G66" s="422"/>
      <c r="H66" s="283" t="b">
        <f>IF($F$67=1,C6,IF($F$67=2,C21,IF($F$67=3,C36,IF($F$67=4,C51,IF($F$67=5,C66,IF($F$67=6,C81,IF($F$67=7,C96,IF($F$67=8,C111,IF($F$67=9,C126,IF($F$67=10,C141,IF($F$67=11,C156,IF($F$67=12,C171,IF($F$67=13,C186,IF($F$67=14,C201,IF($F$67=15,C216,IF($F$67=16,C231,IF($F$67=17,C246,IF($F$67=18,C261,IF($F$67=19,C276,IF($F$67=20,C291))))))))))))))))))))</f>
        <v>0</v>
      </c>
      <c r="I66" s="439" t="str">
        <f>$I$1</f>
        <v>10. forduló</v>
      </c>
      <c r="J66" s="439"/>
      <c r="K66" s="439"/>
      <c r="L66" s="421" t="s">
        <v>0</v>
      </c>
      <c r="M66" s="422"/>
      <c r="N66" s="283" t="b">
        <f>IF($L$67=1,C6,IF($L$67=2,C21,IF($L$67=3,C36,IF($L$67=4,C51,IF($L$67=5,C66,IF($L$67=6,C81,IF($L$67=7,C96,IF($L$67=8,$C111,IF($L$67=9,C126,IF($L$67=10,C141,IF($L$67=11,C156,IF($L$67=12,C171,IF($L$67=13,C186,IF($L$67=14,C201,IF($L$67=15,C216,IF($L$67=16,C231,IF($L$67=17,C246,IF($L$67=18,C261,IF($L$67=19,C276,IF($L$67=20,C291))))))))))))))))))))</f>
        <v>0</v>
      </c>
    </row>
    <row r="67" spans="1:16" ht="12.75" customHeight="1" thickBot="1" x14ac:dyDescent="0.25">
      <c r="A67" s="380">
        <v>5</v>
      </c>
      <c r="B67" s="1"/>
      <c r="C67" s="26" t="str">
        <f>'Input adatok'!M68</f>
        <v>Játékos Neve:</v>
      </c>
      <c r="F67" s="423"/>
      <c r="G67" s="284"/>
      <c r="H67" s="285" t="b">
        <f>IF($F$67=1,C7,IF($F$67=2,C22,IF($F$67=3,C37,IF($F$67=4,C52,IF($F$67=5,C67,IF($F$67=6,C82,IF($F$67=7,C97,IF($F$67=8,C112,IF($F$67=9,C127,IF($F$67=10,C142,IF($F$67=11,C157,IF($F$67=12,C172,IF($F$67=13,C187,IF($F$67=14,C202,IF($F$67=15,C217,IF($F$67=16,C232,IF($F$67=17,C247,IF($F$67=18,C262,IF($F$67=19,C277,IF($F$67=20,C292))))))))))))))))))))</f>
        <v>0</v>
      </c>
      <c r="I67" s="439"/>
      <c r="J67" s="439"/>
      <c r="K67" s="439"/>
      <c r="L67" s="426"/>
      <c r="M67" s="284"/>
      <c r="N67" s="285" t="b">
        <f>IF($L$67=1,C7,IF($L$67=2,C22,IF($L$67=3,C37,IF($L$67=4,C52,IF($L$67=5,C67,IF($L$67=6,C82,IF($L$67=7,C97,IF($L$67=8,$C112,IF($L$67=9,C127,IF($L$67=10,C142,IF($L$67=11,C157,IF($L$67=12,C172,IF($L$67=13,C187,IF($L$67=14,C202,IF($L$67=15,C217,IF($L$67=16,C232,IF($L$67=17,C247,IF($L$67=18,C262,IF($L$67=19,C277,IF($L$67=20,C292))))))))))))))))))))</f>
        <v>0</v>
      </c>
    </row>
    <row r="68" spans="1:16" ht="13.5" customHeight="1" thickBot="1" x14ac:dyDescent="0.25">
      <c r="A68" s="381"/>
      <c r="B68" s="25" t="s">
        <v>2</v>
      </c>
      <c r="C68" s="40" t="b">
        <f>IF($F$7=5,H8,IF($L$7=5,N8,IF($F$22=5,H23,IF($L$22=5,N23,IF($F$37=5,H38,IF($L$37=5,N38,IF($F$52=5,H53,IF($L$52=5,N53,IF($F$67=5,H68,IF($L$67=5,N68,IF($F$82=5,H83,IF($L$82=5,N83,IF($F$97=5,H98,IF($L$97=5,N98,IF($F$112=5,H113,IF($L$112=5,N113,IF($F$127=5,H128,IF($L$127=5,N128,IF($F$142=5,H143,IF($L$142=5,N143))))))))))))))))))))</f>
        <v>0</v>
      </c>
      <c r="D68" s="40" t="b">
        <f>IF($F$7=5,I8,IF($L$7=5,K8,IF($F$22=5,I23,IF($L$22=5,K23,IF($F$37=5,I38,IF($L$37=5,K38,IF($F$52=5,I53,IF($L$52=5,K53,IF($F$67=5,I68,IF($L$67=5,K68,IF($F$82=5,I83,IF($L$82=5,K83,IF($F$97=5,I98,IF($L$97=5,K98,IF($F$112=5,I113,IF($L$112=5,K113,IF($F$127=5,I128,IF($L$127=5,K128,IF($F$142=5,I143,IF($L$142=5,K143))))))))))))))))))))</f>
        <v>0</v>
      </c>
      <c r="F68" s="424"/>
      <c r="G68" s="286" t="s">
        <v>2</v>
      </c>
      <c r="H68" s="287"/>
      <c r="I68" s="303"/>
      <c r="J68" s="303"/>
      <c r="K68" s="303"/>
      <c r="L68" s="427"/>
      <c r="M68" s="286" t="s">
        <v>2</v>
      </c>
      <c r="N68" s="289"/>
    </row>
    <row r="69" spans="1:16" ht="18.75" customHeight="1" thickBot="1" x14ac:dyDescent="0.25">
      <c r="A69" s="381"/>
      <c r="B69" s="25" t="s">
        <v>3</v>
      </c>
      <c r="C69" s="40" t="b">
        <f t="shared" ref="C69:C77" si="9">IF($F$7=5,H9,IF($L$7=5,N9,IF($F$22=5,H24,IF($L$22=5,N24,IF($F$37=5,H39,IF($L$37=5,N39,IF($F$52=5,H54,IF($L$52=5,N54,IF($F$67=5,H69,IF($L$67=5,N69,IF($F$82=5,H84,IF($L$82=5,N84,IF($F$97=5,H99,IF($L$97=5,N99,IF($F$112=5,H114,IF($L$112=5,N114,IF($F$127=5,H129,IF($L$127=5,N129,IF($F$142=5,H144,IF($L$142=5,N144))))))))))))))))))))</f>
        <v>0</v>
      </c>
      <c r="D69" s="40" t="b">
        <f t="shared" ref="D69:D77" si="10">IF($F$7=5,I9,IF($L$7=5,K9,IF($F$22=5,I24,IF($L$22=5,K24,IF($F$37=5,I39,IF($L$37=5,K39,IF($F$52=5,I54,IF($L$52=5,K54,IF($F$67=5,I69,IF($L$67=5,K69,IF($F$82=5,I84,IF($L$82=5,K84,IF($F$97=5,I99,IF($L$97=5,K99,IF($F$112=5,I114,IF($L$112=5,K114,IF($F$127=5,I129,IF($L$127=5,K129,IF($F$142=5,I144,IF($L$142=5,K144))))))))))))))))))))</f>
        <v>0</v>
      </c>
      <c r="F69" s="424"/>
      <c r="G69" s="286" t="s">
        <v>3</v>
      </c>
      <c r="H69" s="287"/>
      <c r="I69" s="303"/>
      <c r="J69" s="303"/>
      <c r="K69" s="303"/>
      <c r="L69" s="427"/>
      <c r="M69" s="286" t="s">
        <v>3</v>
      </c>
      <c r="N69" s="290"/>
    </row>
    <row r="70" spans="1:16" ht="13.5" customHeight="1" thickBot="1" x14ac:dyDescent="0.25">
      <c r="A70" s="381"/>
      <c r="B70" s="25" t="s">
        <v>4</v>
      </c>
      <c r="C70" s="40" t="b">
        <f t="shared" si="9"/>
        <v>0</v>
      </c>
      <c r="D70" s="40" t="b">
        <f t="shared" si="10"/>
        <v>0</v>
      </c>
      <c r="F70" s="424"/>
      <c r="G70" s="286" t="s">
        <v>4</v>
      </c>
      <c r="H70" s="287"/>
      <c r="I70" s="303"/>
      <c r="J70" s="303"/>
      <c r="K70" s="303"/>
      <c r="L70" s="427"/>
      <c r="M70" s="286" t="s">
        <v>4</v>
      </c>
      <c r="N70" s="290"/>
    </row>
    <row r="71" spans="1:16" ht="13.5" customHeight="1" thickBot="1" x14ac:dyDescent="0.25">
      <c r="A71" s="381"/>
      <c r="B71" s="25" t="s">
        <v>5</v>
      </c>
      <c r="C71" s="40" t="b">
        <f t="shared" si="9"/>
        <v>0</v>
      </c>
      <c r="D71" s="40" t="b">
        <f t="shared" si="10"/>
        <v>0</v>
      </c>
      <c r="F71" s="424"/>
      <c r="G71" s="286" t="s">
        <v>5</v>
      </c>
      <c r="H71" s="287"/>
      <c r="I71" s="303"/>
      <c r="J71" s="303"/>
      <c r="K71" s="303"/>
      <c r="L71" s="427"/>
      <c r="M71" s="286" t="s">
        <v>5</v>
      </c>
      <c r="N71" s="290"/>
    </row>
    <row r="72" spans="1:16" ht="13.5" customHeight="1" thickBot="1" x14ac:dyDescent="0.25">
      <c r="A72" s="381"/>
      <c r="B72" s="25" t="s">
        <v>6</v>
      </c>
      <c r="C72" s="40" t="b">
        <f t="shared" si="9"/>
        <v>0</v>
      </c>
      <c r="D72" s="40" t="b">
        <f t="shared" si="10"/>
        <v>0</v>
      </c>
      <c r="F72" s="424"/>
      <c r="G72" s="286" t="s">
        <v>6</v>
      </c>
      <c r="H72" s="287"/>
      <c r="I72" s="303"/>
      <c r="J72" s="303"/>
      <c r="K72" s="303"/>
      <c r="L72" s="427"/>
      <c r="M72" s="286" t="s">
        <v>6</v>
      </c>
      <c r="N72" s="290"/>
    </row>
    <row r="73" spans="1:16" ht="13.5" customHeight="1" thickBot="1" x14ac:dyDescent="0.25">
      <c r="A73" s="381"/>
      <c r="B73" s="25" t="s">
        <v>7</v>
      </c>
      <c r="C73" s="40" t="b">
        <f t="shared" si="9"/>
        <v>0</v>
      </c>
      <c r="D73" s="40" t="b">
        <f t="shared" si="10"/>
        <v>0</v>
      </c>
      <c r="F73" s="424"/>
      <c r="G73" s="286" t="s">
        <v>7</v>
      </c>
      <c r="H73" s="287"/>
      <c r="I73" s="303"/>
      <c r="J73" s="303"/>
      <c r="K73" s="303"/>
      <c r="L73" s="427"/>
      <c r="M73" s="286" t="s">
        <v>7</v>
      </c>
      <c r="N73" s="290"/>
    </row>
    <row r="74" spans="1:16" ht="13.5" customHeight="1" thickBot="1" x14ac:dyDescent="0.25">
      <c r="A74" s="381"/>
      <c r="B74" s="25" t="s">
        <v>79</v>
      </c>
      <c r="C74" s="40" t="b">
        <f t="shared" si="9"/>
        <v>0</v>
      </c>
      <c r="D74" s="40" t="b">
        <f t="shared" si="10"/>
        <v>0</v>
      </c>
      <c r="F74" s="424"/>
      <c r="G74" s="286" t="s">
        <v>79</v>
      </c>
      <c r="H74" s="287"/>
      <c r="I74" s="303"/>
      <c r="J74" s="303"/>
      <c r="K74" s="303"/>
      <c r="L74" s="427"/>
      <c r="M74" s="286" t="s">
        <v>79</v>
      </c>
      <c r="N74" s="290"/>
    </row>
    <row r="75" spans="1:16" ht="13.5" customHeight="1" thickBot="1" x14ac:dyDescent="0.25">
      <c r="A75" s="381"/>
      <c r="B75" s="25" t="s">
        <v>80</v>
      </c>
      <c r="C75" s="40" t="b">
        <f t="shared" si="9"/>
        <v>0</v>
      </c>
      <c r="D75" s="40" t="b">
        <f t="shared" si="10"/>
        <v>0</v>
      </c>
      <c r="F75" s="424"/>
      <c r="G75" s="286" t="s">
        <v>80</v>
      </c>
      <c r="H75" s="287"/>
      <c r="I75" s="303"/>
      <c r="J75" s="303"/>
      <c r="K75" s="303"/>
      <c r="L75" s="427"/>
      <c r="M75" s="286" t="s">
        <v>80</v>
      </c>
      <c r="N75" s="290"/>
    </row>
    <row r="76" spans="1:16" ht="13.5" customHeight="1" thickBot="1" x14ac:dyDescent="0.25">
      <c r="A76" s="381"/>
      <c r="B76" s="25" t="s">
        <v>81</v>
      </c>
      <c r="C76" s="40" t="b">
        <f t="shared" si="9"/>
        <v>0</v>
      </c>
      <c r="D76" s="40" t="b">
        <f t="shared" si="10"/>
        <v>0</v>
      </c>
      <c r="F76" s="424"/>
      <c r="G76" s="286" t="s">
        <v>81</v>
      </c>
      <c r="H76" s="287"/>
      <c r="I76" s="303"/>
      <c r="J76" s="303"/>
      <c r="K76" s="303"/>
      <c r="L76" s="427"/>
      <c r="M76" s="286" t="s">
        <v>81</v>
      </c>
      <c r="N76" s="290"/>
    </row>
    <row r="77" spans="1:16" ht="13.5" customHeight="1" thickBot="1" x14ac:dyDescent="0.25">
      <c r="A77" s="391"/>
      <c r="B77" s="25" t="s">
        <v>82</v>
      </c>
      <c r="C77" s="40" t="b">
        <f t="shared" si="9"/>
        <v>0</v>
      </c>
      <c r="D77" s="40" t="b">
        <f t="shared" si="10"/>
        <v>0</v>
      </c>
      <c r="F77" s="425"/>
      <c r="G77" s="291" t="s">
        <v>82</v>
      </c>
      <c r="H77" s="292"/>
      <c r="I77" s="304"/>
      <c r="J77" s="304"/>
      <c r="K77" s="304"/>
      <c r="L77" s="428"/>
      <c r="M77" s="291" t="s">
        <v>82</v>
      </c>
      <c r="N77" s="294"/>
    </row>
    <row r="78" spans="1:16" ht="13.5" customHeight="1" thickTop="1" thickBot="1" x14ac:dyDescent="0.35">
      <c r="C78" s="32"/>
      <c r="D78" s="41" t="b">
        <f>IF($F$7=5,I18,IF($L$7=5,K18,IF($F$22=5,I33,IF($L$22=5,K33,IF($F$37=5,I48,IF($L$37=5,K48,IF($F$52=5,I63,IF($L$52=5,K63,IF($F$67=5,I78,IF($L$67=5,K78,IF($F$82=5,I93,IF($L$82=5,K93,IF($F$97=5,I108,IF($L$97=5,K108,IF($F$112=5,I123,IF($L$112=5,K123,IF($F$127=5,I138,IF($L$127=5,K138,IF($F$142=5,I153,IF($L$142=5,K153))))))))))))))))))))</f>
        <v>0</v>
      </c>
      <c r="F78" s="295"/>
      <c r="G78" s="296"/>
      <c r="H78" s="297"/>
      <c r="I78" s="305">
        <f>SUM(I68:I77)</f>
        <v>0</v>
      </c>
      <c r="J78" s="306"/>
      <c r="K78" s="305">
        <f>SUM(K68:K77)</f>
        <v>0</v>
      </c>
      <c r="L78" s="295"/>
      <c r="M78" s="296"/>
      <c r="N78" s="297"/>
      <c r="P78" s="152"/>
    </row>
    <row r="79" spans="1:16" ht="13.5" customHeight="1" thickBot="1" x14ac:dyDescent="0.25">
      <c r="C79" s="32"/>
      <c r="H79" s="37"/>
      <c r="I79" s="307"/>
      <c r="J79" s="307"/>
      <c r="N79" s="37"/>
    </row>
    <row r="80" spans="1:16" ht="16.5" thickTop="1" thickBot="1" x14ac:dyDescent="0.25">
      <c r="C80" s="32"/>
      <c r="F80" s="280"/>
      <c r="G80" s="280"/>
      <c r="H80" s="280"/>
      <c r="I80" s="438" t="s">
        <v>8</v>
      </c>
      <c r="J80" s="438"/>
      <c r="K80" s="438"/>
      <c r="L80" s="280"/>
      <c r="M80" s="280"/>
      <c r="N80" s="280"/>
    </row>
    <row r="81" spans="1:16" ht="20.25" thickTop="1" thickBot="1" x14ac:dyDescent="0.35">
      <c r="A81" s="383" t="s">
        <v>0</v>
      </c>
      <c r="B81" s="384"/>
      <c r="C81" s="26" t="str">
        <f>'Input adatok'!C83</f>
        <v>Piremon SE</v>
      </c>
      <c r="F81" s="421" t="s">
        <v>0</v>
      </c>
      <c r="G81" s="422"/>
      <c r="H81" s="283" t="b">
        <f>IF($F$82=1,C6,IF($F$82=2,C21,IF($F$82=3,C36,IF($F$82=4,C51,IF($F$82=5,C66,IF($F$82=6,C81,IF($F$82=7,C96,IF($F$82=8,C111,IF($F$82=9,C126,IF($F$82=10,C141,IF($F$82=11,C156,IF($F$82=12,C171,IF($F$82=13,C186,IF($F$82=14,C201,IF($F$82=15,C216,IF($F$82=16,C231,IF($F$82=17,C246,IF($F$82=18,C261,IF($F$82=19,C276,IF($F$82=20,C291))))))))))))))))))))</f>
        <v>0</v>
      </c>
      <c r="I81" s="439" t="str">
        <f>$I$1</f>
        <v>10. forduló</v>
      </c>
      <c r="J81" s="439"/>
      <c r="K81" s="439"/>
      <c r="L81" s="421" t="s">
        <v>0</v>
      </c>
      <c r="M81" s="422"/>
      <c r="N81" s="283" t="b">
        <f>IF($L$82=1,C6,IF($L$82=2,C21,IF($L$82=3,C36,IF($L$82=4,C51,IF($L$82=5,C66,IF($L$82=6,C81,IF($L$82=7,C96,IF($L$82=8,C111,IF($L$82=9,C126,IF($L$82=10,C141,IF($L$82=11,C156,IF($L$82=12,C171,IF($L$82=13,C186,IF($L$82=14,C201,IF($L$82=15,C216,IF($L$82=16,C231,IF($L$82=17,C246,IF($L$82=18,C261,IF($L$82=19,C276,IF($L$82=20,C291))))))))))))))))))))</f>
        <v>0</v>
      </c>
    </row>
    <row r="82" spans="1:16" ht="13.5" customHeight="1" thickBot="1" x14ac:dyDescent="0.25">
      <c r="A82" s="380">
        <v>6</v>
      </c>
      <c r="B82" s="24"/>
      <c r="C82" s="26" t="str">
        <f>'Input adatok'!M84</f>
        <v>Játékos Neve:</v>
      </c>
      <c r="F82" s="423"/>
      <c r="G82" s="284"/>
      <c r="H82" s="285" t="b">
        <f>IF($F$82=1,C7,IF($F$82=2,C22,IF($F$82=3,C37,IF($F$82=4,C52,IF($F$82=5,C67,IF($F$82=6,C82,IF($F$82=7,C97,IF($F$82=8,C112,IF($F$82=9,C127,IF($F$82=10,C142,IF($F$82=11,C157,IF($F$82=12,C172,IF($F$82=13,C187,IF($F$82=14,C202,IF($F$82=15,C217,IF($F$82=16,C232,IF($F$82=17,C247,IF($F$82=18,C262,IF($F$82=19,C277,IF($F$82=20,C292))))))))))))))))))))</f>
        <v>0</v>
      </c>
      <c r="I82" s="439"/>
      <c r="J82" s="439"/>
      <c r="K82" s="439"/>
      <c r="L82" s="426"/>
      <c r="M82" s="284"/>
      <c r="N82" s="285" t="b">
        <f>IF($L$82=1,C7,IF($L$82=2,C22,IF($L$82=3,C37,IF($L$82=4,C52,IF($L$82=5,C67,IF($L$82=6,C82,IF($L$82=7,C97,IF($L$82=8,C112,IF($L$82=9,C127,IF($L$82=10,C142,IF($L$82=11,C157,IF($L$82=12,C172,IF($L$82=13,C187,IF($L$82=14,C202,IF($L$82=15,C217,IF($L$82=16,C232,IF($L$82=17,C247,IF($L$82=18,C262,IF($L$82=19,C277,IF($L$82=20,C292))))))))))))))))))))</f>
        <v>0</v>
      </c>
      <c r="P82" s="246"/>
    </row>
    <row r="83" spans="1:16" ht="13.5" customHeight="1" thickBot="1" x14ac:dyDescent="0.25">
      <c r="A83" s="381"/>
      <c r="B83" s="25" t="s">
        <v>2</v>
      </c>
      <c r="C83" s="40" t="b">
        <f>IF($F$7=6,H8,IF($L$7=6,N8,IF($F$22=6,H23,IF($L$22=6,N23,IF($F$37=6,H38,IF($L$37=6,N38,IF($F$52=6,H53,IF($L$52=6,N53,IF($F$67=6,H68,IF($L$67=6,N68,IF($F$82=6,H83,IF($L$82=6,N83,IF($F$97=6,H98,IF($L$97=6,N98,IF($F$112=6,H113,IF($L$112=6,N113,IF($F$127=6,H128,IF($L$127=6,N128,IF($F$142=6,H143,IF($L$142=6,N143))))))))))))))))))))</f>
        <v>0</v>
      </c>
      <c r="D83" s="40" t="b">
        <f>IF($F$7=6,I8,IF($L$7=6,K8,IF($F$22=6,I23,IF($L$22=6,K23,IF($F$37=6,I38,IF($L$37=6,K38,IF($F$52=6,I53,IF($L$52=6,K53,IF($F$67=6,I68,IF($L$67=6,K68,IF($F$82=6,I83,IF($L$82=6,K83,IF($F$97=6,I98,IF($L$97=6,K98,IF($F$112=6,I113,IF($L$112=6,K113,IF($F$127=6,I128,IF($L$127=6,K128,IF($F$142=6,I143,IF($L$142=6,K143))))))))))))))))))))</f>
        <v>0</v>
      </c>
      <c r="F83" s="424"/>
      <c r="G83" s="286" t="s">
        <v>2</v>
      </c>
      <c r="H83" s="287"/>
      <c r="I83" s="303"/>
      <c r="J83" s="303"/>
      <c r="K83" s="303"/>
      <c r="L83" s="427"/>
      <c r="M83" s="286" t="s">
        <v>2</v>
      </c>
      <c r="N83" s="289"/>
      <c r="P83" s="246"/>
    </row>
    <row r="84" spans="1:16" ht="13.5" customHeight="1" thickBot="1" x14ac:dyDescent="0.25">
      <c r="A84" s="381"/>
      <c r="B84" s="25" t="s">
        <v>3</v>
      </c>
      <c r="C84" s="40" t="b">
        <f t="shared" ref="C84:C92" si="11">IF($F$7=6,H9,IF($L$7=6,N9,IF($F$22=6,H24,IF($L$22=6,N24,IF($F$37=6,H39,IF($L$37=6,N39,IF($F$52=6,H54,IF($L$52=6,N54,IF($F$67=6,H69,IF($L$67=6,N69,IF($F$82=6,H84,IF($L$82=6,N84,IF($F$97=6,H99,IF($L$97=6,N99,IF($F$112=6,H114,IF($L$112=6,N114,IF($F$127=6,H129,IF($L$127=6,N129,IF($F$142=6,H144,IF($L$142=6,N144))))))))))))))))))))</f>
        <v>0</v>
      </c>
      <c r="D84" s="40" t="b">
        <f>IF($F$7=6,I9,IF($L$7=6,K9,IF($F$22=6,I24,IF($L$22=6,K24,IF($F$37=6,I39,IF($L$37=6,K39,IF($F$52=6,I54,IF($L$52=6,K54,IF($F$67=6,I69,IF($L$67=6,K69,IF($F$82=6,I84,IF($L$82=6,K84,IF($F$97=6,I99,IF($L$97=6,K99,IF($F$112=6,I114,IF($L$112=6,K114,IF($F$127=6,I129,IF($L$127=6,K129,IF($F$142=6,I144,IF($L$142=6,K144))))))))))))))))))))</f>
        <v>0</v>
      </c>
      <c r="F84" s="424"/>
      <c r="G84" s="286" t="s">
        <v>3</v>
      </c>
      <c r="H84" s="287"/>
      <c r="I84" s="303"/>
      <c r="J84" s="303"/>
      <c r="K84" s="303"/>
      <c r="L84" s="427"/>
      <c r="M84" s="286" t="s">
        <v>3</v>
      </c>
      <c r="N84" s="290"/>
      <c r="P84" s="246"/>
    </row>
    <row r="85" spans="1:16" ht="13.5" customHeight="1" thickBot="1" x14ac:dyDescent="0.25">
      <c r="A85" s="381"/>
      <c r="B85" s="25" t="s">
        <v>4</v>
      </c>
      <c r="C85" s="40" t="b">
        <f t="shared" si="11"/>
        <v>0</v>
      </c>
      <c r="D85" s="40" t="b">
        <f>IF($F$7=6,I10,IF($L$7=6,K10,IF($F$22=6,I25,IF($L$22=6,K25,IF($F$37=6,I40,IF($L$37=6,K40,IF($F$52=6,I55,IF($L$52=6,K55,IF($F$67=6,I70,IF($L$67=6,K70,IF($F$82=6,I85,IF($L$82=6,K85,IF($F$97=6,I100,IF($L$97=6,K100,IF($F$112=6,I115,IF($L$112=6,K115,IF($F$127=6,I130,IF($L$127=6,K130,IF($F$142=6,I145,IF($L$142=6,K145))))))))))))))))))))</f>
        <v>0</v>
      </c>
      <c r="F85" s="424"/>
      <c r="G85" s="286" t="s">
        <v>4</v>
      </c>
      <c r="H85" s="287"/>
      <c r="I85" s="303"/>
      <c r="J85" s="303"/>
      <c r="K85" s="303"/>
      <c r="L85" s="427"/>
      <c r="M85" s="286" t="s">
        <v>4</v>
      </c>
      <c r="N85" s="290"/>
      <c r="P85" s="246"/>
    </row>
    <row r="86" spans="1:16" ht="13.5" customHeight="1" thickBot="1" x14ac:dyDescent="0.25">
      <c r="A86" s="381"/>
      <c r="B86" s="25" t="s">
        <v>5</v>
      </c>
      <c r="C86" s="40" t="b">
        <f t="shared" si="11"/>
        <v>0</v>
      </c>
      <c r="D86" s="40" t="b">
        <f>IF($F$7=6,I11,IF($L$7=6,K11,IF($F$22=6,I26,IF($L$22=6,K26,IF($F$37=6,I41,IF($L$37=6,K41,IF($F$52=6,I56,IF($L$52=6,K56,IF($F$67=6,I71,IF($L$67=6,K71,IF($F$82=6,I86,IF($L$82=6,K86,IF($F$97=6,I101,IF($L$97=6,K101,IF($F$112=6,I116,IF($L$112=6,K116,IF($F$127=6,I131,IF($L$127=6,K131,IF($F$142=6,I146,IF($L$142=6,K146))))))))))))))))))))</f>
        <v>0</v>
      </c>
      <c r="F86" s="424"/>
      <c r="G86" s="286" t="s">
        <v>5</v>
      </c>
      <c r="H86" s="287"/>
      <c r="I86" s="303"/>
      <c r="J86" s="303"/>
      <c r="K86" s="303"/>
      <c r="L86" s="427"/>
      <c r="M86" s="286" t="s">
        <v>5</v>
      </c>
      <c r="N86" s="290"/>
      <c r="P86" s="246"/>
    </row>
    <row r="87" spans="1:16" ht="13.5" customHeight="1" thickBot="1" x14ac:dyDescent="0.25">
      <c r="A87" s="381"/>
      <c r="B87" s="25" t="s">
        <v>6</v>
      </c>
      <c r="C87" s="40" t="b">
        <f t="shared" si="11"/>
        <v>0</v>
      </c>
      <c r="D87" s="40" t="b">
        <f t="shared" ref="D87:D92" si="12">IF($F$7=6,I12,IF($L$7=6,K12,IF($F$22=6,I27,IF($L$22=6,K27,IF($F$37=6,I42,IF($L$37=6,K42,IF($F$52=6,I57,IF($L$52=6,K57,IF($F$67=6,I72,IF($L$67=6,K72,IF($F$82=6,I87,IF($L$82=6,K87,IF($F$97=6,I106,IF($L$97=6,K106,IF($F$112=6,I121,IF($L$112=6,K121,IF($F$127=6,I136,IF($L$127=6,K136,IF($F$142=6,I151,IF($L$142=6,K151))))))))))))))))))))</f>
        <v>0</v>
      </c>
      <c r="F87" s="424"/>
      <c r="G87" s="286" t="s">
        <v>6</v>
      </c>
      <c r="H87" s="287"/>
      <c r="I87" s="303"/>
      <c r="J87" s="303"/>
      <c r="K87" s="303"/>
      <c r="L87" s="427"/>
      <c r="M87" s="286" t="s">
        <v>6</v>
      </c>
      <c r="N87" s="290"/>
      <c r="P87" s="246"/>
    </row>
    <row r="88" spans="1:16" ht="13.5" customHeight="1" thickBot="1" x14ac:dyDescent="0.25">
      <c r="A88" s="381"/>
      <c r="B88" s="25" t="s">
        <v>7</v>
      </c>
      <c r="C88" s="40" t="b">
        <f t="shared" si="11"/>
        <v>0</v>
      </c>
      <c r="D88" s="40" t="b">
        <f t="shared" si="12"/>
        <v>0</v>
      </c>
      <c r="F88" s="424"/>
      <c r="G88" s="286" t="s">
        <v>7</v>
      </c>
      <c r="H88" s="287"/>
      <c r="I88" s="303"/>
      <c r="J88" s="303"/>
      <c r="K88" s="303"/>
      <c r="L88" s="427"/>
      <c r="M88" s="286" t="s">
        <v>7</v>
      </c>
      <c r="N88" s="290"/>
      <c r="P88" s="246"/>
    </row>
    <row r="89" spans="1:16" ht="13.5" customHeight="1" thickBot="1" x14ac:dyDescent="0.25">
      <c r="A89" s="381"/>
      <c r="B89" s="25" t="s">
        <v>79</v>
      </c>
      <c r="C89" s="40" t="b">
        <f t="shared" si="11"/>
        <v>0</v>
      </c>
      <c r="D89" s="40" t="b">
        <f t="shared" si="12"/>
        <v>0</v>
      </c>
      <c r="F89" s="424"/>
      <c r="G89" s="286" t="s">
        <v>79</v>
      </c>
      <c r="H89" s="287"/>
      <c r="I89" s="303"/>
      <c r="J89" s="303"/>
      <c r="K89" s="303"/>
      <c r="L89" s="427"/>
      <c r="M89" s="286" t="s">
        <v>79</v>
      </c>
      <c r="N89" s="290"/>
      <c r="P89" s="246"/>
    </row>
    <row r="90" spans="1:16" ht="13.5" customHeight="1" thickBot="1" x14ac:dyDescent="0.25">
      <c r="A90" s="381"/>
      <c r="B90" s="25" t="s">
        <v>80</v>
      </c>
      <c r="C90" s="40" t="b">
        <f t="shared" si="11"/>
        <v>0</v>
      </c>
      <c r="D90" s="40" t="b">
        <f t="shared" si="12"/>
        <v>0</v>
      </c>
      <c r="F90" s="424"/>
      <c r="G90" s="286" t="s">
        <v>80</v>
      </c>
      <c r="H90" s="287"/>
      <c r="I90" s="303"/>
      <c r="J90" s="303"/>
      <c r="K90" s="303"/>
      <c r="L90" s="427"/>
      <c r="M90" s="286" t="s">
        <v>80</v>
      </c>
      <c r="N90" s="290"/>
      <c r="P90" s="246"/>
    </row>
    <row r="91" spans="1:16" ht="13.5" customHeight="1" thickBot="1" x14ac:dyDescent="0.25">
      <c r="A91" s="381"/>
      <c r="B91" s="25" t="s">
        <v>81</v>
      </c>
      <c r="C91" s="40" t="b">
        <f t="shared" si="11"/>
        <v>0</v>
      </c>
      <c r="D91" s="40" t="b">
        <f t="shared" si="12"/>
        <v>0</v>
      </c>
      <c r="F91" s="424"/>
      <c r="G91" s="286" t="s">
        <v>81</v>
      </c>
      <c r="H91" s="287"/>
      <c r="I91" s="303"/>
      <c r="J91" s="303"/>
      <c r="K91" s="303"/>
      <c r="L91" s="427"/>
      <c r="M91" s="286" t="s">
        <v>81</v>
      </c>
      <c r="N91" s="290"/>
      <c r="P91" s="246"/>
    </row>
    <row r="92" spans="1:16" ht="13.5" customHeight="1" thickBot="1" x14ac:dyDescent="0.25">
      <c r="A92" s="391"/>
      <c r="B92" s="25" t="s">
        <v>82</v>
      </c>
      <c r="C92" s="40" t="b">
        <f t="shared" si="11"/>
        <v>0</v>
      </c>
      <c r="D92" s="40" t="b">
        <f t="shared" si="12"/>
        <v>0</v>
      </c>
      <c r="F92" s="425"/>
      <c r="G92" s="291" t="s">
        <v>82</v>
      </c>
      <c r="H92" s="292"/>
      <c r="I92" s="304"/>
      <c r="J92" s="304"/>
      <c r="K92" s="304"/>
      <c r="L92" s="428"/>
      <c r="M92" s="291" t="s">
        <v>82</v>
      </c>
      <c r="N92" s="294"/>
      <c r="P92" s="246"/>
    </row>
    <row r="93" spans="1:16" ht="27.75" thickTop="1" thickBot="1" x14ac:dyDescent="0.35">
      <c r="C93" s="32"/>
      <c r="D93" s="41" t="b">
        <f>IF($F$7=6,I18,IF($L$7=6,K18,IF($F$22=6,I33,IF($L$22=6,K33,IF($F$37=6,I48,IF($L$37=6,K48,IF($F$52=6,I63,IF($L$52=6,K63,IF($F$67=6,I78,IF($L$67=6,K78,IF($F$82=6,I93,IF($L$82=6,K93,IF($F$97=6,I108,IF($L$97=6,K108,IF($F$112=6,I123,IF($L$112=6,K123,IF($F$127=6,I138,IF($L$127=6,K138,IF($F$142=6,I153,IF($L$142=6,K153))))))))))))))))))))</f>
        <v>0</v>
      </c>
      <c r="F93" s="295"/>
      <c r="G93" s="296"/>
      <c r="H93" s="297"/>
      <c r="I93" s="305">
        <f>SUM(I83:I92)</f>
        <v>0</v>
      </c>
      <c r="J93" s="306"/>
      <c r="K93" s="305">
        <f>SUM(K83:K92)</f>
        <v>0</v>
      </c>
      <c r="L93" s="295"/>
      <c r="M93" s="296"/>
      <c r="N93" s="297"/>
      <c r="P93" s="246"/>
    </row>
    <row r="94" spans="1:16" x14ac:dyDescent="0.2">
      <c r="C94" s="32"/>
      <c r="H94" s="37"/>
      <c r="I94" s="307"/>
      <c r="J94" s="307"/>
      <c r="N94" s="37"/>
    </row>
    <row r="95" spans="1:16" ht="13.5" hidden="1" customHeight="1" thickBot="1" x14ac:dyDescent="0.25">
      <c r="C95" s="32"/>
      <c r="F95">
        <v>2012</v>
      </c>
      <c r="H95" s="37"/>
      <c r="I95" s="410" t="s">
        <v>8</v>
      </c>
      <c r="J95" s="411"/>
      <c r="K95" s="412"/>
      <c r="N95" s="37"/>
    </row>
    <row r="96" spans="1:16" ht="13.5" hidden="1" customHeight="1" thickBot="1" x14ac:dyDescent="0.3">
      <c r="A96" s="383" t="s">
        <v>0</v>
      </c>
      <c r="B96" s="409"/>
      <c r="C96" s="23" t="str">
        <f>'Input adatok'!C99</f>
        <v>Balkány SE</v>
      </c>
      <c r="F96" s="383" t="s">
        <v>0</v>
      </c>
      <c r="G96" s="384"/>
      <c r="H96" s="92" t="b">
        <f>IF($F$97=1,#REF!,IF($F$97=2,C21,IF($F$97=3,C36,IF($F$97=4,C51,IF($F$97=5,C66,IF($F$97=6,C81,IF($F$97=7,C96,IF($F$97=8,C111,IF($F$97=9,C126,IF($F$97=10,C141,IF($F$97=11,C156,IF($F$97=12,C171,IF($F$97=13,C186,IF($F$97=14,C201,IF($F$97=15,C216,IF($F$97=16,C231,IF($F$97=17,C246,IF($F$97=18,C261,IF($F$97=19,C276,IF($F$97=20,C291))))))))))))))))))))</f>
        <v>0</v>
      </c>
      <c r="I96" s="449" t="str">
        <f>$I$1</f>
        <v>10. forduló</v>
      </c>
      <c r="J96" s="450"/>
      <c r="K96" s="451"/>
      <c r="L96" s="383" t="s">
        <v>0</v>
      </c>
      <c r="M96" s="384"/>
      <c r="N96" s="93" t="b">
        <f>IF($L$97=1,#REF!,IF($L$97=2,C21,IF($L$97=3,C36,IF($L$97=4,C51,IF($L$97=5,C66,IF($L$97=6,C81,IF($L$97=7,C96,IF($L$97=8,C111,IF($L$97=9,C126,IF($L$97=10,C141,IF($L$97=11,C156,IF($L$97=12,C171,IF($L$97=13,C186,IF($L$97=14,C201,IF($L$97=15,C216,IF($L$97=16,C231,IF($L$97=17,C246,IF($L$97=18,C261,IF($L$97=19,C276,IF($L$97=20,C291))))))))))))))))))))</f>
        <v>0</v>
      </c>
    </row>
    <row r="97" spans="1:14" ht="13.5" hidden="1" customHeight="1" thickBot="1" x14ac:dyDescent="0.25">
      <c r="A97" s="380">
        <v>7</v>
      </c>
      <c r="B97" s="24"/>
      <c r="C97" s="23" t="str">
        <f>'Input adatok'!M100</f>
        <v>Játékos Neve:</v>
      </c>
      <c r="F97" s="380"/>
      <c r="G97" s="211"/>
      <c r="H97" s="92" t="b">
        <f>IF($F$97=1,C7,IF($F$97=2,C22,IF($F$97=3,C37,IF($F$97=4,C52,IF($F$97=5,C67,IF($F$97=6,C82,IF($F$97=7,C97,IF($F$97=8,C112,IF($F$97=9,C127,IF($F$97=10,C142,IF($F$97=11,C157,IF($F$97=12,C172,IF($F$97=13,C187,IF($F$97=14,C202,IF($F$97=15,C217,IF($F$97=16,C232,IF($F$97=17,C247,IF($F$97=18,C262,IF($F$97=19,C277,IF($F$97=20,C292))))))))))))))))))))</f>
        <v>0</v>
      </c>
      <c r="I97" s="452"/>
      <c r="J97" s="453"/>
      <c r="K97" s="454"/>
      <c r="L97" s="380"/>
      <c r="M97" s="211"/>
      <c r="N97" s="93" t="b">
        <f>IF($L$97=1,C7,IF($L$97=2,C22,IF($L$97=3,C37,IF($L$97=4,C52,IF($L$97=5,C67,IF($L$97=6,C82,IF($L$97=7,C97,IF($L$97=8,C112,IF($L$97=9,C127,IF($L$97=10,C142,IF($L$97=11,C157,IF($L$97=12,C172,IF($L$97=13,C187,IF($L$97=14,C202,IF($L$97=15,C217,IF($L$97=16,C232,IF($L$97=17,C247,IF($L$97=18,C262,IF($L$97=19,C277,IF($L$97=20,C292))))))))))))))))))))</f>
        <v>0</v>
      </c>
    </row>
    <row r="98" spans="1:14" ht="13.5" hidden="1" customHeight="1" thickBot="1" x14ac:dyDescent="0.25">
      <c r="A98" s="381"/>
      <c r="B98" s="25" t="s">
        <v>2</v>
      </c>
      <c r="C98" s="40" t="b">
        <f>IF($F$7=7,H8,IF($L$7=7,N8,IF($F$22=7,H23,IF($L$22=7,N23,IF($F$37=7,H38,IF($L$37=7,N38,IF($F$52=7,H53,IF($L$52=7,N53,IF($F$67=7,H68,IF($L$67=7,N68,IF($F$82=7,H83,IF($L$82=7,N83,IF($F$97=7,H98,IF($L$97=7,N98,IF($F$112=7,H113,IF($L$112=7,N113,IF($F$127=7,H128,IF($L$127=7,N128,IF($F$142=7,H143,IF($L$142=7,N143))))))))))))))))))))</f>
        <v>0</v>
      </c>
      <c r="D98" s="40" t="b">
        <f>IF($F$7=7,I8,IF($L$7=7,K8,IF($F$22=7,I23,IF($L$22=7,K23,IF($F$37=7,I38,IF($L$37=7,K38,IF($F$52=7,I53,IF($L$52=7,K53,IF($F$67=7,I68,IF($L$67=7,K68,IF($F$82=7,I83,IF($L$82=7,K83,IF($F$97=7,I98,IF($L$97=7,K98,IF($F$112=7,I113,IF($L$112=7,K113,IF($F$127=7,I128,IF($L$127=7,K128,IF($F$142=7,I143,IF($L$142=7,K143))))))))))))))))))))</f>
        <v>0</v>
      </c>
      <c r="F98" s="381"/>
      <c r="G98" s="212" t="s">
        <v>2</v>
      </c>
      <c r="H98" s="36" t="b">
        <f>IF($F$97=1,C8,IF($F$97=2,C23,IF($F$97=3,C38,IF($F$97=4,C53,IF($F$97=5,C68,IF($F$97=6,C83,IF($F$97=7,C98,IF($F$97=8,C113,IF($F$97=9,C128,IF($F$97=10,C143,IF($F$97=11,C158,IF($F$97=12,C173,IF($F$97=13,C188,IF($F$97=14,C203,IF($F$97=15,C218,IF($F$97=16,C233,IF($F$97=17,C248,IF($F$97=18,C263,IF($F$97=19,C278,IF($F$97=20,C293))))))))))))))))))))</f>
        <v>0</v>
      </c>
      <c r="I98" s="4"/>
      <c r="J98" s="5"/>
      <c r="K98" s="6"/>
      <c r="L98" s="381"/>
      <c r="M98" s="212" t="s">
        <v>2</v>
      </c>
      <c r="N98" s="38" t="b">
        <f>IF($L$97=1,C8,IF($L$97=2,C23,IF($L$97=3,C38,IF($L$97=4,C53,IF($L$97=5,C68,IF($L$97=6,C83,IF($L$97=7,C98,IF($L$97=8,C113,IF($L$97=9,C128,IF($L$97=10,C143,IF($L$97=11,C158,IF($L$97=12,C173,IF($L$97=13,C188,IF($L$97=14,C203,IF($L$97=15,C218,IF($L$97=16,C233,IF($L$97=17,C248,IF($L$97=18,C263,IF($L$97=19,C278,IF($L$97=20,C293))))))))))))))))))))</f>
        <v>0</v>
      </c>
    </row>
    <row r="99" spans="1:14" ht="13.5" hidden="1" customHeight="1" thickBot="1" x14ac:dyDescent="0.25">
      <c r="A99" s="381"/>
      <c r="B99" s="25" t="s">
        <v>3</v>
      </c>
      <c r="C99" s="40" t="b">
        <f t="shared" ref="C99:C107" si="13">IF($F$7=7,H9,IF($L$7=7,N9,IF($F$22=7,H24,IF($L$22=7,N24,IF($F$37=7,H39,IF($L$37=7,N39,IF($F$52=7,H54,IF($L$52=7,N54,IF($F$67=7,H69,IF($L$67=7,N69,IF($F$82=7,H84,IF($L$82=7,N84,IF($F$97=7,H99,IF($L$97=7,N99,IF($F$112=7,H114,IF($L$112=7,N114,IF($F$127=7,H129,IF($L$127=7,N129,IF($F$142=7,H144,IF($L$142=7,N144))))))))))))))))))))</f>
        <v>0</v>
      </c>
      <c r="D99" s="40" t="b">
        <f>IF($F$7=7,I9,IF($L$7=7,K9,IF($F$22=7,I24,IF($L$22=7,K24,IF($F$37=7,I39,IF($L$37=7,K39,IF($F$52=7,I54,IF($L$52=7,K54,IF($F$67=7,I69,IF($L$67=7,K69,IF($F$82=7,I84,IF($L$82=7,K84,IF($F$97=7,I99,IF($L$97=7,K99,IF($F$112=7,I114,IF($L$112=7,K114,IF($F$127=7,I129,IF($L$127=7,K129,IF($F$142=7,I144,IF($L$142=7,K144))))))))))))))))))))</f>
        <v>0</v>
      </c>
      <c r="F99" s="381"/>
      <c r="G99" s="212" t="s">
        <v>3</v>
      </c>
      <c r="H99" s="36" t="b">
        <f t="shared" ref="H99:H107" si="14">IF($F$97=1,C9,IF($F$97=2,C24,IF($F$97=3,C39,IF($F$97=4,C54,IF($F$97=5,C69,IF($F$97=6,C84,IF($F$97=7,C99,IF($F$97=8,C114,IF($F$97=9,C129,IF($F$97=10,C144,IF($F$97=11,C159,IF($F$97=12,C174,IF($F$97=13,C189,IF($F$97=14,C204,IF($F$97=15,C219,IF($F$97=16,C234,IF($F$97=17,C249,IF($F$97=18,C264,IF($F$97=19,C279,IF($F$97=20,C294))))))))))))))))))))</f>
        <v>0</v>
      </c>
      <c r="I99" s="7"/>
      <c r="J99" s="8"/>
      <c r="K99" s="9"/>
      <c r="L99" s="381"/>
      <c r="M99" s="212" t="s">
        <v>3</v>
      </c>
      <c r="N99" s="38" t="b">
        <f t="shared" ref="N99:N107" si="15">IF($L$97=1,C9,IF($L$97=2,C24,IF($L$97=3,C39,IF($L$97=4,C54,IF($L$97=5,C69,IF($L$97=6,C84,IF($L$97=7,C99,IF($L$97=8,C114,IF($L$97=9,C129,IF($L$97=10,C144,IF($L$97=11,C159,IF($L$97=12,C174,IF($L$97=13,C189,IF($L$97=14,C204,IF($L$97=15,C219,IF($L$97=16,C234,IF($L$97=17,C249,IF($L$97=18,C264,IF($L$97=19,C279,IF($L$97=20,C294))))))))))))))))))))</f>
        <v>0</v>
      </c>
    </row>
    <row r="100" spans="1:14" ht="13.5" hidden="1" customHeight="1" thickBot="1" x14ac:dyDescent="0.25">
      <c r="A100" s="381"/>
      <c r="B100" s="25" t="s">
        <v>4</v>
      </c>
      <c r="C100" s="40" t="b">
        <f t="shared" si="13"/>
        <v>0</v>
      </c>
      <c r="D100" s="40" t="b">
        <f>IF($F$7=7,I10,IF($L$7=7,K10,IF($F$22=7,I25,IF($L$22=7,K25,IF($F$37=7,I40,IF($L$37=7,K40,IF($F$52=7,I55,IF($L$52=7,K55,IF($F$67=7,I70,IF($L$67=7,K70,IF($F$82=7,I85,IF($L$82=7,K85,IF($F$97=7,I100,IF($L$97=7,K100,IF($F$112=7,I115,IF($L$112=7,K115,IF($F$127=7,I130,IF($L$127=7,K130,IF($F$142=7,I145,IF($L$142=7,K145))))))))))))))))))))</f>
        <v>0</v>
      </c>
      <c r="F100" s="381"/>
      <c r="G100" s="212" t="s">
        <v>4</v>
      </c>
      <c r="H100" s="36" t="b">
        <f t="shared" si="14"/>
        <v>0</v>
      </c>
      <c r="I100" s="7"/>
      <c r="J100" s="8"/>
      <c r="K100" s="9"/>
      <c r="L100" s="381"/>
      <c r="M100" s="212" t="s">
        <v>4</v>
      </c>
      <c r="N100" s="38" t="b">
        <f t="shared" si="15"/>
        <v>0</v>
      </c>
    </row>
    <row r="101" spans="1:14" ht="13.5" hidden="1" customHeight="1" thickBot="1" x14ac:dyDescent="0.25">
      <c r="A101" s="381"/>
      <c r="B101" s="25" t="s">
        <v>5</v>
      </c>
      <c r="C101" s="40" t="b">
        <f t="shared" si="13"/>
        <v>0</v>
      </c>
      <c r="D101" s="40" t="b">
        <f>IF($F$7=7,I11,IF($L$7=7,K11,IF($F$22=7,I26,IF($L$22=7,K26,IF($F$37=7,I41,IF($L$37=7,K41,IF($F$52=7,I56,IF($L$52=7,K56,IF($F$67=7,I71,IF($L$67=7,K71,IF($F$82=7,I86,IF($L$82=7,K86,IF($F$97=7,I101,IF($L$97=7,K101,IF($F$112=7,I116,IF($L$112=7,K116,IF($F$127=7,I131,IF($L$127=7,K131,IF($F$142=7,I146,IF($L$142=7,K146))))))))))))))))))))</f>
        <v>0</v>
      </c>
      <c r="F101" s="381"/>
      <c r="G101" s="212" t="s">
        <v>5</v>
      </c>
      <c r="H101" s="36" t="b">
        <f t="shared" si="14"/>
        <v>0</v>
      </c>
      <c r="I101" s="7"/>
      <c r="J101" s="8"/>
      <c r="K101" s="9"/>
      <c r="L101" s="381"/>
      <c r="M101" s="212" t="s">
        <v>5</v>
      </c>
      <c r="N101" s="38" t="b">
        <f t="shared" si="15"/>
        <v>0</v>
      </c>
    </row>
    <row r="102" spans="1:14" ht="13.5" hidden="1" customHeight="1" thickBot="1" x14ac:dyDescent="0.25">
      <c r="A102" s="381"/>
      <c r="B102" s="25" t="s">
        <v>6</v>
      </c>
      <c r="C102" s="40" t="b">
        <f t="shared" si="13"/>
        <v>0</v>
      </c>
      <c r="D102" s="40" t="b">
        <f t="shared" ref="D102:D107" si="16">IF($F$7=7,I12,IF($L$7=7,K12,IF($F$22=7,I27,IF($L$22=7,K27,IF($F$37=7,I42,IF($L$37=7,K42,IF($F$52=7,I57,IF($L$52=7,K57,IF($F$67=7,I72,IF($L$67=7,K72,IF($F$82=7,I87,IF($L$82=7,K87,IF($F$97=7,I102,IF($L$97=7,K102,IF($F$112=7,I121,IF($L$112=7,K121,IF($F$127=7,I136,IF($L$127=7,K136,IF($F$142=7,I151,IF($L$142=7,K151))))))))))))))))))))</f>
        <v>0</v>
      </c>
      <c r="F102" s="381"/>
      <c r="G102" s="212" t="s">
        <v>6</v>
      </c>
      <c r="H102" s="36" t="b">
        <f t="shared" si="14"/>
        <v>0</v>
      </c>
      <c r="I102" s="7"/>
      <c r="J102" s="8"/>
      <c r="K102" s="9"/>
      <c r="L102" s="381"/>
      <c r="M102" s="212" t="s">
        <v>6</v>
      </c>
      <c r="N102" s="38" t="b">
        <f t="shared" si="15"/>
        <v>0</v>
      </c>
    </row>
    <row r="103" spans="1:14" ht="13.5" hidden="1" customHeight="1" thickBot="1" x14ac:dyDescent="0.25">
      <c r="A103" s="381"/>
      <c r="B103" s="25" t="s">
        <v>7</v>
      </c>
      <c r="C103" s="40" t="b">
        <f t="shared" si="13"/>
        <v>0</v>
      </c>
      <c r="D103" s="40" t="b">
        <f t="shared" si="16"/>
        <v>0</v>
      </c>
      <c r="F103" s="381"/>
      <c r="G103" s="212" t="s">
        <v>7</v>
      </c>
      <c r="H103" s="36" t="b">
        <f t="shared" si="14"/>
        <v>0</v>
      </c>
      <c r="I103" s="7"/>
      <c r="J103" s="8"/>
      <c r="K103" s="9"/>
      <c r="L103" s="381"/>
      <c r="M103" s="212" t="s">
        <v>7</v>
      </c>
      <c r="N103" s="38" t="b">
        <f t="shared" si="15"/>
        <v>0</v>
      </c>
    </row>
    <row r="104" spans="1:14" ht="13.5" hidden="1" thickBot="1" x14ac:dyDescent="0.25">
      <c r="A104" s="381"/>
      <c r="B104" s="25" t="s">
        <v>79</v>
      </c>
      <c r="C104" s="40" t="b">
        <f t="shared" si="13"/>
        <v>0</v>
      </c>
      <c r="D104" s="40" t="b">
        <f t="shared" si="16"/>
        <v>0</v>
      </c>
      <c r="F104" s="381"/>
      <c r="G104" s="212" t="s">
        <v>79</v>
      </c>
      <c r="H104" s="36" t="b">
        <f t="shared" si="14"/>
        <v>0</v>
      </c>
      <c r="I104" s="7"/>
      <c r="J104" s="8"/>
      <c r="K104" s="9"/>
      <c r="L104" s="381"/>
      <c r="M104" s="212" t="s">
        <v>79</v>
      </c>
      <c r="N104" s="38" t="b">
        <f t="shared" si="15"/>
        <v>0</v>
      </c>
    </row>
    <row r="105" spans="1:14" ht="13.5" hidden="1" thickBot="1" x14ac:dyDescent="0.25">
      <c r="A105" s="381"/>
      <c r="B105" s="25" t="s">
        <v>80</v>
      </c>
      <c r="C105" s="40" t="b">
        <f t="shared" si="13"/>
        <v>0</v>
      </c>
      <c r="D105" s="40" t="b">
        <f t="shared" si="16"/>
        <v>0</v>
      </c>
      <c r="F105" s="381"/>
      <c r="G105" s="212" t="s">
        <v>80</v>
      </c>
      <c r="H105" s="36" t="b">
        <f t="shared" si="14"/>
        <v>0</v>
      </c>
      <c r="I105" s="7"/>
      <c r="J105" s="8"/>
      <c r="K105" s="9"/>
      <c r="L105" s="381"/>
      <c r="M105" s="212" t="s">
        <v>80</v>
      </c>
      <c r="N105" s="38" t="b">
        <f t="shared" si="15"/>
        <v>0</v>
      </c>
    </row>
    <row r="106" spans="1:14" ht="13.5" hidden="1" customHeight="1" thickBot="1" x14ac:dyDescent="0.25">
      <c r="A106" s="381"/>
      <c r="B106" s="25" t="s">
        <v>81</v>
      </c>
      <c r="C106" s="40" t="b">
        <f t="shared" si="13"/>
        <v>0</v>
      </c>
      <c r="D106" s="40" t="b">
        <f t="shared" si="16"/>
        <v>0</v>
      </c>
      <c r="F106" s="381"/>
      <c r="G106" s="212" t="s">
        <v>81</v>
      </c>
      <c r="H106" s="36" t="b">
        <f t="shared" si="14"/>
        <v>0</v>
      </c>
      <c r="I106" s="7"/>
      <c r="J106" s="8"/>
      <c r="K106" s="9"/>
      <c r="L106" s="381"/>
      <c r="M106" s="212" t="s">
        <v>81</v>
      </c>
      <c r="N106" s="38" t="b">
        <f t="shared" si="15"/>
        <v>0</v>
      </c>
    </row>
    <row r="107" spans="1:14" ht="13.5" hidden="1" customHeight="1" thickBot="1" x14ac:dyDescent="0.25">
      <c r="A107" s="391"/>
      <c r="B107" s="25" t="s">
        <v>82</v>
      </c>
      <c r="C107" s="40" t="b">
        <f t="shared" si="13"/>
        <v>0</v>
      </c>
      <c r="D107" s="40" t="b">
        <f t="shared" si="16"/>
        <v>0</v>
      </c>
      <c r="F107" s="382"/>
      <c r="G107" s="213" t="s">
        <v>82</v>
      </c>
      <c r="H107" s="36" t="b">
        <f t="shared" si="14"/>
        <v>0</v>
      </c>
      <c r="I107" s="7"/>
      <c r="J107" s="8"/>
      <c r="K107" s="9"/>
      <c r="L107" s="382"/>
      <c r="M107" s="213" t="s">
        <v>82</v>
      </c>
      <c r="N107" s="38" t="b">
        <f t="shared" si="15"/>
        <v>0</v>
      </c>
    </row>
    <row r="108" spans="1:14" ht="13.5" hidden="1" customHeight="1" thickBot="1" x14ac:dyDescent="0.35">
      <c r="C108" s="32"/>
      <c r="D108" s="41" t="b">
        <f>IF($F$7=7,I18,IF($L$7=7,K18,IF($F$22=7,I33,IF($L$22=7,K33,IF($F$37=7,I48,IF($L$37=7,K48,IF($F$52=7,I63,IF($L$52=7,K63,IF($F$67=7,I78,IF($L$67=7,K78,IF($F$82=7,I93,IF($L$82=7,K93,IF($F$97=7,I108,IF($L$97=7,K108,IF($F$112=7,I123,IF($L$112=7,K123,IF($F$127=7,I138,IF($L$127=7,K138,IF($F$142=7,I153,IF($L$142=7,K153))))))))))))))))))))</f>
        <v>0</v>
      </c>
      <c r="H108" s="37"/>
      <c r="I108" s="11">
        <f>SUM(I98:I107)</f>
        <v>0</v>
      </c>
      <c r="J108" s="10"/>
      <c r="K108" s="12">
        <f>SUM(K98:K107)</f>
        <v>0</v>
      </c>
      <c r="N108" s="37"/>
    </row>
    <row r="109" spans="1:14" ht="13.5" hidden="1" customHeight="1" thickBot="1" x14ac:dyDescent="0.25">
      <c r="C109" s="32"/>
      <c r="H109" s="37"/>
      <c r="N109" s="37"/>
    </row>
    <row r="110" spans="1:14" ht="13.5" hidden="1" customHeight="1" thickBot="1" x14ac:dyDescent="0.25">
      <c r="C110" s="32"/>
      <c r="H110" s="37"/>
      <c r="I110" s="410" t="s">
        <v>8</v>
      </c>
      <c r="J110" s="411"/>
      <c r="K110" s="412"/>
      <c r="N110" s="37"/>
    </row>
    <row r="111" spans="1:14" ht="13.5" hidden="1" customHeight="1" thickBot="1" x14ac:dyDescent="0.3">
      <c r="A111" s="383" t="s">
        <v>0</v>
      </c>
      <c r="B111" s="409"/>
      <c r="C111" s="23" t="str">
        <f>'Input adatok'!C115</f>
        <v>II. Rákóczi SE Vaja</v>
      </c>
      <c r="F111" s="383" t="s">
        <v>0</v>
      </c>
      <c r="G111" s="384"/>
      <c r="H111" s="92" t="b">
        <f>IF($F$112=1,#REF!,IF($F$112=2,C21,IF($F$112=3,C36,IF($F$112=4,C51,IF($F$112=5,C66,IF($F$112=6,C81,IF($F$112=7,C96,IF($F$112=8,C111,IF($F$112=9,C126,IF($F$112=10,C141,IF($F$112=11,C156,IF($F$112=12,C171,IF($F$112=13,C186,IF($F$112=14,C201,IF($F$112=15,C216,IF($F$112=16,C231,IF($F$112=17,C246,IF($F$112=18,C261,IF($F$112=19,C276,IF($F$112=20,C291))))))))))))))))))))</f>
        <v>0</v>
      </c>
      <c r="I111" s="449" t="str">
        <f>$I$1</f>
        <v>10. forduló</v>
      </c>
      <c r="J111" s="450"/>
      <c r="K111" s="451"/>
      <c r="L111" s="383" t="s">
        <v>0</v>
      </c>
      <c r="M111" s="384"/>
      <c r="N111" s="93" t="b">
        <f>IF($L$112=1,#REF!,IF($L$112=2,C21,IF($L$112=3,C36,IF($L$112=4,C51,IF($L$112=5,C66,IF($L$112=6,C81,IF($L$112=7,C96,IF($L$112=8,C111,IF($L$112=9,C126,IF($L$112=10,C141,IF($L$112=11,C156,IF($L$112=12,C171,IF($L$112=13,C186,IF($L$112=14,C201,IF($L$112=15,C216,IF($L$112=16,C231,IF($L$112=17,C246,IF($L$112=18,C261,IF($L$112=19,C276,IF($L$112=20,C291))))))))))))))))))))</f>
        <v>0</v>
      </c>
    </row>
    <row r="112" spans="1:14" ht="13.5" hidden="1" customHeight="1" thickBot="1" x14ac:dyDescent="0.25">
      <c r="A112" s="380">
        <v>8</v>
      </c>
      <c r="B112" s="24"/>
      <c r="C112" s="23" t="str">
        <f>'Input adatok'!M116</f>
        <v>Játékos Neve:</v>
      </c>
      <c r="F112" s="380"/>
      <c r="G112" s="211"/>
      <c r="H112" s="92" t="b">
        <f>IF($F$112=1,C7,IF($F$112=2,C22,IF($F$112=3,C37,IF($F$112=4,C52,IF($F$112=5,C67,IF($F$112=6,C82,IF($F$112=7,C97,IF($F$112=8,C112,IF($F$112=9,C127,IF($F$112=10,C142,IF($F$112=11,C157,IF($F$112=12,C172,IF($F$112=13,C187,IF($F$112=14,C202,IF($F$112=15,C217,IF($F$112=16,C232,IF($F$112=17,C247,IF($F$112=18,C262,IF($F$112=19,C277,IF($F$112=20,C292))))))))))))))))))))</f>
        <v>0</v>
      </c>
      <c r="I112" s="452"/>
      <c r="J112" s="453"/>
      <c r="K112" s="454"/>
      <c r="L112" s="380"/>
      <c r="M112" s="211"/>
      <c r="N112" s="93" t="b">
        <f>IF($L$112=1,C7,IF($L$112=2,C22,IF($L$112=3,C37,IF($L$112=4,C52,IF($L$112=5,C67,IF($L$112=6,C82,IF($L$112=7,C97,IF($L$112=8,C112,IF($L$112=9,C127,IF($L$112=10,C142,IF($L$112=11,C157,IF($L$112=12,C172,IF($L$112=13,C187,IF($L$112=14,C202,IF($L$112=15,C217,IF($L$112=16,C232,IF($L$112=17,C247,IF($L$112=18,C262,IF($L$112=19,C277,IF($L$112=20,C292))))))))))))))))))))</f>
        <v>0</v>
      </c>
    </row>
    <row r="113" spans="1:14" ht="13.5" hidden="1" customHeight="1" thickBot="1" x14ac:dyDescent="0.25">
      <c r="A113" s="381"/>
      <c r="B113" s="25" t="s">
        <v>2</v>
      </c>
      <c r="C113" s="40" t="b">
        <f>IF($F$7=8,H8,IF($L$7=8,N8,IF($F$22=8,H23,IF($L$22=8,N23,IF($F$37=8,H38,IF($L$37=8,N38,IF($F$52=8,H53,IF($L$52=8,N53,IF($F$67=8,H68,IF($L$67=8,N68,IF($F$82=8,H83,IF($L$82=8,N83,IF($F$97=8,H98,IF($L$97=8,N98,IF($F$112=8,H113,IF($L$112=8,N113,IF($F$127=8,H128,IF($L$127=8,N128,IF($F$142=8,H143,IF($L$142=8,N143))))))))))))))))))))</f>
        <v>0</v>
      </c>
      <c r="D113" s="40" t="b">
        <f>IF($F$7=8,I8,IF($L$7=8,K8,IF($F$22=8,I23,IF($L$22=8,K23,IF($F$37=8,I38,IF($L$37=8,K38,IF($F$52=8,I53,IF($L$52=8,K53,IF($F$67=8,I68,IF($L$67=8,K68,IF($F$82=8,I83,IF($L$82=8,K83,IF($F$97=8,I98,IF($L$97=8,K98,IF($F$112=8,I113,IF($L$112=8,K113,IF($F$127=8,I128,IF($L$127=8,K128,IF($F$142=8,I143,IF($L$142=8,K143))))))))))))))))))))</f>
        <v>0</v>
      </c>
      <c r="F113" s="381"/>
      <c r="G113" s="212" t="s">
        <v>2</v>
      </c>
      <c r="H113" s="36" t="b">
        <f>IF($F$112=1,C8,IF($F$112=2,C23,IF($F$112=3,C38,IF($F$112=4,C53,IF($F$112=5,C68,IF($F$112=6,C83,IF($F$112=7,C98,IF($F$112=8,C113,IF($F$112=9,C128,IF($F$112=10,C143,IF($F$112=11,C158,IF($F$112=12,C173,IF($F$112=13,C188,IF($F$112=14,C203,IF($F$112=15,C218,IF($F$112=16,C233,IF($F$112=17,C248,IF($F$112=18,C263,IF($F$112=19,C278,IF($F$112=20,C293))))))))))))))))))))</f>
        <v>0</v>
      </c>
      <c r="I113" s="4"/>
      <c r="J113" s="5"/>
      <c r="K113" s="6"/>
      <c r="L113" s="381"/>
      <c r="M113" s="212" t="s">
        <v>2</v>
      </c>
      <c r="N113" s="38" t="b">
        <f>IF($L$112=1,C8,IF($L$112=2,C23,IF($L$112=3,C38,IF($L$112=4,C53,IF($L$112=5,C68,IF($L$112=6,C83,IF($L$112=7,C98,IF($L$112=8,C113,IF($L$112=9,C128,IF($L$112=10,C143,IF($L$112=11,C158,IF($L$112=12,C173,IF($L$112=13,C188,IF($L$112=14,C203,IF($L$112=15,C218,IF($L$112=16,C233,IF($L$112=17,C248,IF($L$112=18,C263,IF($L$112=19,C278,IF($L$112=20,C293))))))))))))))))))))</f>
        <v>0</v>
      </c>
    </row>
    <row r="114" spans="1:14" ht="13.5" hidden="1" customHeight="1" thickBot="1" x14ac:dyDescent="0.25">
      <c r="A114" s="381"/>
      <c r="B114" s="25" t="s">
        <v>3</v>
      </c>
      <c r="C114" s="40" t="b">
        <f t="shared" ref="C114:C122" si="17">IF($F$7=8,H9,IF($L$7=8,N9,IF($F$22=8,H24,IF($L$22=8,N24,IF($F$37=8,H39,IF($L$37=8,N39,IF($F$52=8,H54,IF($L$52=8,N54,IF($F$67=8,H69,IF($L$67=8,N69,IF($F$82=8,H84,IF($L$82=8,N84,IF($F$97=8,H99,IF($L$97=8,N99,IF($F$112=8,H114,IF($L$112=8,N114,IF($F$127=8,H129,IF($L$127=8,N129,IF($F$142=8,H144,IF($L$142=8,N144))))))))))))))))))))</f>
        <v>0</v>
      </c>
      <c r="D114" s="40" t="b">
        <f>IF($F$7=8,I9,IF($L$7=8,K9,IF($F$22=8,I24,IF($L$22=8,K24,IF($F$37=8,I39,IF($L$37=8,K39,IF($F$52=8,I54,IF($L$52=8,K54,IF($F$67=8,I69,IF($L$67=8,K69,IF($F$82=8,I84,IF($L$82=8,K84,IF($F$97=8,I99,IF($L$97=8,K99,IF($F$112=8,I114,IF($L$112=8,K114,IF($F$127=8,I129,IF($L$127=8,K129,IF($F$142=8,I144,IF($L$142=8,K144))))))))))))))))))))</f>
        <v>0</v>
      </c>
      <c r="F114" s="381"/>
      <c r="G114" s="212" t="s">
        <v>3</v>
      </c>
      <c r="H114" s="36" t="b">
        <f t="shared" ref="H114:H122" si="18">IF($F$112=1,C9,IF($F$112=2,C24,IF($F$112=3,C39,IF($F$112=4,C54,IF($F$112=5,C69,IF($F$112=6,C84,IF($F$112=7,C99,IF($F$112=8,C114,IF($F$112=9,C129,IF($F$112=10,C144,IF($F$112=11,C159,IF($F$112=12,C174,IF($F$112=13,C189,IF($F$112=14,C204,IF($F$112=15,C219,IF($F$112=16,C234,IF($F$112=17,C249,IF($F$112=18,C264,IF($F$112=19,C279,IF($F$112=20,C294))))))))))))))))))))</f>
        <v>0</v>
      </c>
      <c r="I114" s="7"/>
      <c r="J114" s="8"/>
      <c r="K114" s="9"/>
      <c r="L114" s="381"/>
      <c r="M114" s="212" t="s">
        <v>3</v>
      </c>
      <c r="N114" s="38" t="b">
        <f t="shared" ref="N114:N122" si="19">IF($L$112=1,C9,IF($L$112=2,C24,IF($L$112=3,C39,IF($L$112=4,C54,IF($L$112=5,C69,IF($L$112=6,C84,IF($L$112=7,C99,IF($L$112=8,C114,IF($L$112=9,C129,IF($L$112=10,C144,IF($L$112=11,C159,IF($L$112=12,C174,IF($L$112=13,C189,IF($L$112=14,C204,IF($L$112=15,C219,IF($L$112=16,C234,IF($L$112=17,C249,IF($L$112=18,C264,IF($L$112=19,C279,IF($L$112=20,C294))))))))))))))))))))</f>
        <v>0</v>
      </c>
    </row>
    <row r="115" spans="1:14" ht="13.5" hidden="1" customHeight="1" thickBot="1" x14ac:dyDescent="0.25">
      <c r="A115" s="381"/>
      <c r="B115" s="25" t="s">
        <v>4</v>
      </c>
      <c r="C115" s="40" t="b">
        <f t="shared" si="17"/>
        <v>0</v>
      </c>
      <c r="D115" s="40" t="b">
        <f>IF($F$7=8,I10,IF($L$7=8,K10,IF($F$22=8,I25,IF($L$22=8,K25,IF($F$37=8,I40,IF($L$37=8,K40,IF($F$52=8,I55,IF($L$52=8,K55,IF($F$67=8,I70,IF($L$67=8,K70,IF($F$82=8,I85,IF($L$82=8,K85,IF($F$97=8,I100,IF($L$97=8,K100,IF($F$112=8,I115,IF($L$112=8,K115,IF($F$127=8,I130,IF($L$127=8,K130,IF($F$142=8,I145,IF($L$142=8,K145))))))))))))))))))))</f>
        <v>0</v>
      </c>
      <c r="F115" s="381"/>
      <c r="G115" s="212" t="s">
        <v>4</v>
      </c>
      <c r="H115" s="36" t="b">
        <f t="shared" si="18"/>
        <v>0</v>
      </c>
      <c r="I115" s="7"/>
      <c r="J115" s="8"/>
      <c r="K115" s="9"/>
      <c r="L115" s="381"/>
      <c r="M115" s="212" t="s">
        <v>4</v>
      </c>
      <c r="N115" s="38" t="b">
        <f t="shared" si="19"/>
        <v>0</v>
      </c>
    </row>
    <row r="116" spans="1:14" ht="13.5" hidden="1" customHeight="1" thickBot="1" x14ac:dyDescent="0.25">
      <c r="A116" s="381"/>
      <c r="B116" s="25" t="s">
        <v>5</v>
      </c>
      <c r="C116" s="40" t="b">
        <f t="shared" si="17"/>
        <v>0</v>
      </c>
      <c r="D116" s="40" t="b">
        <f>IF($F$7=8,I11,IF($L$7=8,K11,IF($F$22=8,I26,IF($L$22=8,K26,IF($F$37=8,I41,IF($L$37=8,K41,IF($F$52=8,I56,IF($L$52=8,K56,IF($F$67=8,I71,IF($L$67=8,K71,IF($F$82=8,I86,IF($L$82=8,K86,IF($F$97=8,I101,IF($L$97=8,K101,IF($F$112=8,I116,IF($L$112=8,K116,IF($F$127=8,I131,IF($L$127=8,K131,IF($F$142=8,I146,IF($L$142=8,K146))))))))))))))))))))</f>
        <v>0</v>
      </c>
      <c r="F116" s="381"/>
      <c r="G116" s="212" t="s">
        <v>5</v>
      </c>
      <c r="H116" s="36" t="b">
        <f t="shared" si="18"/>
        <v>0</v>
      </c>
      <c r="I116" s="7"/>
      <c r="J116" s="8"/>
      <c r="K116" s="9"/>
      <c r="L116" s="381"/>
      <c r="M116" s="212" t="s">
        <v>5</v>
      </c>
      <c r="N116" s="38" t="b">
        <f t="shared" si="19"/>
        <v>0</v>
      </c>
    </row>
    <row r="117" spans="1:14" ht="13.5" hidden="1" customHeight="1" thickBot="1" x14ac:dyDescent="0.25">
      <c r="A117" s="381"/>
      <c r="B117" s="25" t="s">
        <v>6</v>
      </c>
      <c r="C117" s="40" t="b">
        <f t="shared" si="17"/>
        <v>0</v>
      </c>
      <c r="D117" s="40" t="b">
        <f t="shared" ref="D117:D122" si="20">IF($F$7=8,I12,IF($L$7=8,K12,IF($F$22=8,I27,IF($L$22=8,K27,IF($F$37=8,I42,IF($L$37=8,K42,IF($F$52=8,I57,IF($L$52=8,K57,IF($F$67=8,I72,IF($L$67=8,K72,IF($F$82=8,I87,IF($L$82=8,K87,IF($F$97=8,I102,IF($L$97=8,K102,IF($F$112=8,I117,IF($L$112=8,K117,IF($F$127=8,I136,IF($L$127=8,K136,IF($F$142=8,I151,IF($L$142=8,K151))))))))))))))))))))</f>
        <v>0</v>
      </c>
      <c r="F117" s="381"/>
      <c r="G117" s="212" t="s">
        <v>6</v>
      </c>
      <c r="H117" s="36" t="b">
        <f t="shared" si="18"/>
        <v>0</v>
      </c>
      <c r="I117" s="7"/>
      <c r="J117" s="8"/>
      <c r="K117" s="9"/>
      <c r="L117" s="381"/>
      <c r="M117" s="212" t="s">
        <v>6</v>
      </c>
      <c r="N117" s="38" t="b">
        <f t="shared" si="19"/>
        <v>0</v>
      </c>
    </row>
    <row r="118" spans="1:14" ht="13.5" hidden="1" customHeight="1" thickBot="1" x14ac:dyDescent="0.25">
      <c r="A118" s="381"/>
      <c r="B118" s="25" t="s">
        <v>7</v>
      </c>
      <c r="C118" s="40" t="b">
        <f t="shared" si="17"/>
        <v>0</v>
      </c>
      <c r="D118" s="40" t="b">
        <f t="shared" si="20"/>
        <v>0</v>
      </c>
      <c r="F118" s="381"/>
      <c r="G118" s="212" t="s">
        <v>7</v>
      </c>
      <c r="H118" s="36" t="b">
        <f t="shared" si="18"/>
        <v>0</v>
      </c>
      <c r="I118" s="7"/>
      <c r="J118" s="8"/>
      <c r="K118" s="9"/>
      <c r="L118" s="381"/>
      <c r="M118" s="212" t="s">
        <v>7</v>
      </c>
      <c r="N118" s="38" t="b">
        <f t="shared" si="19"/>
        <v>0</v>
      </c>
    </row>
    <row r="119" spans="1:14" ht="13.5" hidden="1" thickBot="1" x14ac:dyDescent="0.25">
      <c r="A119" s="381"/>
      <c r="B119" s="25" t="s">
        <v>79</v>
      </c>
      <c r="C119" s="40" t="b">
        <f t="shared" si="17"/>
        <v>0</v>
      </c>
      <c r="D119" s="40" t="b">
        <f t="shared" si="20"/>
        <v>0</v>
      </c>
      <c r="F119" s="381"/>
      <c r="G119" s="212" t="s">
        <v>79</v>
      </c>
      <c r="H119" s="36" t="b">
        <f t="shared" si="18"/>
        <v>0</v>
      </c>
      <c r="I119" s="7"/>
      <c r="J119" s="8"/>
      <c r="K119" s="9"/>
      <c r="L119" s="381"/>
      <c r="M119" s="212" t="s">
        <v>79</v>
      </c>
      <c r="N119" s="38" t="b">
        <f t="shared" si="19"/>
        <v>0</v>
      </c>
    </row>
    <row r="120" spans="1:14" ht="13.5" hidden="1" thickBot="1" x14ac:dyDescent="0.25">
      <c r="A120" s="381"/>
      <c r="B120" s="25" t="s">
        <v>80</v>
      </c>
      <c r="C120" s="40" t="b">
        <f t="shared" si="17"/>
        <v>0</v>
      </c>
      <c r="D120" s="40" t="b">
        <f t="shared" si="20"/>
        <v>0</v>
      </c>
      <c r="F120" s="381"/>
      <c r="G120" s="212" t="s">
        <v>80</v>
      </c>
      <c r="H120" s="36" t="b">
        <f t="shared" si="18"/>
        <v>0</v>
      </c>
      <c r="I120" s="7"/>
      <c r="J120" s="8"/>
      <c r="K120" s="9"/>
      <c r="L120" s="381"/>
      <c r="M120" s="212" t="s">
        <v>80</v>
      </c>
      <c r="N120" s="38" t="b">
        <f t="shared" si="19"/>
        <v>0</v>
      </c>
    </row>
    <row r="121" spans="1:14" ht="13.5" hidden="1" thickBot="1" x14ac:dyDescent="0.25">
      <c r="A121" s="381"/>
      <c r="B121" s="25" t="s">
        <v>81</v>
      </c>
      <c r="C121" s="40" t="b">
        <f t="shared" si="17"/>
        <v>0</v>
      </c>
      <c r="D121" s="40" t="b">
        <f t="shared" si="20"/>
        <v>0</v>
      </c>
      <c r="F121" s="381"/>
      <c r="G121" s="212" t="s">
        <v>81</v>
      </c>
      <c r="H121" s="36" t="b">
        <f t="shared" si="18"/>
        <v>0</v>
      </c>
      <c r="I121" s="7"/>
      <c r="J121" s="8"/>
      <c r="K121" s="9"/>
      <c r="L121" s="381"/>
      <c r="M121" s="212" t="s">
        <v>81</v>
      </c>
      <c r="N121" s="38" t="b">
        <f t="shared" si="19"/>
        <v>0</v>
      </c>
    </row>
    <row r="122" spans="1:14" ht="13.5" hidden="1" thickBot="1" x14ac:dyDescent="0.25">
      <c r="A122" s="391"/>
      <c r="B122" s="25" t="s">
        <v>82</v>
      </c>
      <c r="C122" s="40" t="b">
        <f t="shared" si="17"/>
        <v>0</v>
      </c>
      <c r="D122" s="40" t="b">
        <f t="shared" si="20"/>
        <v>0</v>
      </c>
      <c r="F122" s="382"/>
      <c r="G122" s="213" t="s">
        <v>82</v>
      </c>
      <c r="H122" s="36" t="b">
        <f t="shared" si="18"/>
        <v>0</v>
      </c>
      <c r="I122" s="7"/>
      <c r="J122" s="8"/>
      <c r="K122" s="9"/>
      <c r="L122" s="382"/>
      <c r="M122" s="213" t="s">
        <v>82</v>
      </c>
      <c r="N122" s="38" t="b">
        <f t="shared" si="19"/>
        <v>0</v>
      </c>
    </row>
    <row r="123" spans="1:14" ht="19.5" hidden="1" thickBot="1" x14ac:dyDescent="0.35">
      <c r="D123" s="41" t="b">
        <f>IF($F$7=8,I18,IF($L$7=8,K18,IF($F$22=8,I33,IF($L$22=8,K33,IF($F$37=8,I48,IF($L$37=8,K48,IF($F$52=8,I63,IF($L$52=8,K63,IF($F$67=8,I78,IF($L$67=8,K78,IF($F$82=8,I93,IF($L$82=8,K93,IF($F$97=8,I108,IF($L$97=8,K108,IF($F$112=8,I123,IF($L$112=8,K123,IF($F$127=8,I138,IF($L$127=8,K138,IF($F$142=8,I153,IF($L$142=8,K153))))))))))))))))))))</f>
        <v>0</v>
      </c>
      <c r="H123" s="37"/>
      <c r="I123" s="11">
        <f>SUM(I113:I122)</f>
        <v>0</v>
      </c>
      <c r="J123" s="10"/>
      <c r="K123" s="12">
        <f>SUM(K113:K122)</f>
        <v>0</v>
      </c>
      <c r="N123" s="37"/>
    </row>
    <row r="124" spans="1:14" ht="13.5" hidden="1" thickBot="1" x14ac:dyDescent="0.25">
      <c r="H124" s="37"/>
      <c r="N124" s="37"/>
    </row>
    <row r="125" spans="1:14" ht="13.5" hidden="1" thickBot="1" x14ac:dyDescent="0.25">
      <c r="H125" s="37"/>
      <c r="I125" s="410" t="s">
        <v>8</v>
      </c>
      <c r="J125" s="411"/>
      <c r="K125" s="412"/>
      <c r="N125" s="37"/>
    </row>
    <row r="126" spans="1:14" ht="16.5" hidden="1" thickBot="1" x14ac:dyDescent="0.3">
      <c r="A126" s="383" t="s">
        <v>0</v>
      </c>
      <c r="B126" s="409"/>
      <c r="C126" s="23" t="str">
        <f>'Input adatok'!C131</f>
        <v>Nyh. Sakkiskola SE</v>
      </c>
      <c r="F126" s="383" t="s">
        <v>0</v>
      </c>
      <c r="G126" s="384"/>
      <c r="H126" s="92" t="b">
        <f>IF($F$127=1,#REF!,IF($F$127=2,C21,IF($F$127=3,C36,IF($F$127=4,C51,IF($F$127=5,C66,IF($F$127=6,C81,IF($F$127=7,C96,IF($F$127=8,C111,IF($F$127=9,C126,IF($F$127=10,C141,IF($F$127=11,C156,IF($F$127=12,C171,IF($F$127=13,C186,IF($F$127=14,C201,IF($F$127=15,C216,IF($F$127=16,C231,IF($F$127=17,C246,IF($F$127=18,C261,IF($F$127=19,C276,IF($F$127=20,C291))))))))))))))))))))</f>
        <v>0</v>
      </c>
      <c r="I126" s="449" t="str">
        <f>$I$1</f>
        <v>10. forduló</v>
      </c>
      <c r="J126" s="450"/>
      <c r="K126" s="451"/>
      <c r="L126" s="383" t="s">
        <v>0</v>
      </c>
      <c r="M126" s="384"/>
      <c r="N126" s="93" t="b">
        <f>IF($L$127=1,#REF!,IF($L$127=2,C21,IF($L$127=3,C36,IF($L$127=4,C51,IF($L$127=5,C66,IF($L$127=6,C81,IF($L$127=7,C96,IF($L$127=8,C111,IF($L$127=9,C126,IF($L$127=10,C141,IF($L$127=11,C156,IF($L$127=12,C171,IF($L$127=13,C186,IF($L$127=14,C201,IF($L$127=15,C216,IF($L$127=16,C231,IF($L$127=17,C246,IF($L$127=18,C261,IF($L$127=19,C276,IF($L$127=20,C291))))))))))))))))))))</f>
        <v>0</v>
      </c>
    </row>
    <row r="127" spans="1:14" ht="13.5" hidden="1" customHeight="1" thickBot="1" x14ac:dyDescent="0.25">
      <c r="A127" s="380">
        <v>9</v>
      </c>
      <c r="B127" s="24"/>
      <c r="C127" s="23" t="str">
        <f>'Input adatok'!M132</f>
        <v>Játékos Neve:</v>
      </c>
      <c r="F127" s="380"/>
      <c r="G127" s="211"/>
      <c r="H127" s="92" t="b">
        <f>IF($F$127=1,C7,IF($F$127=2,C22,IF($F$127=3,C37,IF($F$127=4,C52,IF($F$127=5,C67,IF($F$127=6,C82,IF($F$127=7,C97,IF($F$127=8,C112,IF($F$127=9,C127,IF($F$127=10,C142,IF($F$127=11,C157,IF($F$127=12,C172,IF($F$127=13,C187,IF($F$127=14,C202,IF($F$127=15,C217,IF($F$127=16,C232,IF($F$127=17,C247,IF($F$127=18,C262,IF($F$127=19,C277,IF($F$127=20,C292))))))))))))))))))))</f>
        <v>0</v>
      </c>
      <c r="I127" s="452"/>
      <c r="J127" s="453"/>
      <c r="K127" s="454"/>
      <c r="L127" s="380"/>
      <c r="M127" s="211"/>
      <c r="N127" s="93" t="b">
        <f>IF($L$127=1,C7,IF($L$127=2,C22,IF($L$127=3,C37,IF($L$127=4,C52,IF($L$127=5,C67,IF($L$127=6,C82,IF($L$127=7,C97,IF($L$127=8,C112,IF($L$127=9,C127,IF($L$127=10,C142,IF($L$127=11,C157,IF($L$127=12,C172,IF($L$127=13,C187,IF($L$127=14,C202,IF($L$127=15,C217,IF($L$127=16,C232,IF($L$127=17,C247,IF($L$127=18,C262,IF($L$127=19,C277,IF($L$127=20,C292))))))))))))))))))))</f>
        <v>0</v>
      </c>
    </row>
    <row r="128" spans="1:14" ht="13.5" hidden="1" customHeight="1" thickBot="1" x14ac:dyDescent="0.25">
      <c r="A128" s="381"/>
      <c r="B128" s="25" t="s">
        <v>2</v>
      </c>
      <c r="C128" s="40" t="b">
        <f>IF($F$7=9,H8,IF($L$7=9,N8,IF($F$22=9,H23,IF($L$22=9,N23,IF($F$37=9,H38,IF($L$37=9,N38,IF($F$52=9,H53,IF($L$52=9,N53,IF($F$67=9,H68,IF($L$67=9,N68,IF($F$82=9,H83,IF($L$82=9,N83,IF($F$97=9,H98,IF($L$97=9,N98,IF($F$112=9,H113,IF($L$112=9,N113,IF($F$127=9,H128,IF($L$127=9,N128,IF($F$142=9,H143,IF($L$142=9,N143))))))))))))))))))))</f>
        <v>0</v>
      </c>
      <c r="D128" s="40" t="b">
        <f>IF($F$7=9,I8,IF($L$7=9,K8,IF($F$22=9,I23,IF($L$22=9,K23,IF($F$37=9,I38,IF($L$37=9,K38,IF($F$52=9,I53,IF($L$52=9,K53,IF($F$67=9,I68,IF($L$67=9,K68,IF($F$82=9,I83,IF($L$82=9,K83,IF($F$97=9,I98,IF($L$97=9,K98,IF($F$112=9,I113,IF($L$112=9,K113,IF($F$127=9,I128,IF($L$127=9,K128,IF($F$142=9,I143,IF($L$142=9,K143))))))))))))))))))))</f>
        <v>0</v>
      </c>
      <c r="F128" s="381"/>
      <c r="G128" s="212" t="s">
        <v>2</v>
      </c>
      <c r="H128" s="36" t="b">
        <f>IF($F$127=1,C8,IF($F$127=2,C23,IF($F$127=3,C38,IF($F$127=4,C53,IF($F$127=5,C68,IF($F$127=6,C83,IF($F$127=7,C98,IF($F$127=8,C113,IF($F$127=9,C128,IF($F$127=10,C143,IF($F$127=11,C158,IF($F$127=12,C173,IF($F$127=13,C188,IF($F$127=14,C203,IF($F$127=15,C218,IF($F$127=16,C233,IF($F$127=17,C248,IF($F$127=18,C263,IF($F$127=19,C278,IF($F$127=20,C293))))))))))))))))))))</f>
        <v>0</v>
      </c>
      <c r="I128" s="4"/>
      <c r="J128" s="5"/>
      <c r="K128" s="6"/>
      <c r="L128" s="381"/>
      <c r="M128" s="212" t="s">
        <v>2</v>
      </c>
      <c r="N128" s="38" t="b">
        <f>IF($L$127=1,C8,IF($L$127=2,C23,IF($L$127=3,C38,IF($L$127=4,C53,IF($L$127=5,C68,IF($L$127=6,C83,IF($L$127=7,C98,IF($L$127=8,C113,IF($L$127=9,C128,IF($L$127=10,C143,IF($L$127=11,C158,IF($L$127=12,C173,IF($L$127=13,C188,IF($L$127=14,C203,IF($L$127=15,C218,IF($L$127=16,C233,IF($L$127=17,C248,IF($L$127=18,C263,IF($L$127=19,C278,IF($L$127=20,C293))))))))))))))))))))</f>
        <v>0</v>
      </c>
    </row>
    <row r="129" spans="1:14" ht="13.5" hidden="1" customHeight="1" thickBot="1" x14ac:dyDescent="0.25">
      <c r="A129" s="381"/>
      <c r="B129" s="25" t="s">
        <v>3</v>
      </c>
      <c r="C129" s="40" t="b">
        <f t="shared" ref="C129:C137" si="21">IF($F$7=9,H9,IF($L$7=9,N9,IF($F$22=9,H24,IF($L$22=9,N24,IF($F$37=9,H39,IF($L$37=9,N39,IF($F$52=9,H54,IF($L$52=9,N54,IF($F$67=9,H69,IF($L$67=9,N69,IF($F$82=9,H84,IF($L$82=9,N84,IF($F$97=9,H99,IF($L$97=9,N99,IF($F$112=9,H114,IF($L$112=9,N114,IF($F$127=9,H129,IF($L$127=9,N129,IF($F$142=9,H144,IF($L$142=9,N144))))))))))))))))))))</f>
        <v>0</v>
      </c>
      <c r="D129" s="40" t="b">
        <f>IF($F$7=9,I9,IF($L$7=9,K9,IF($F$22=9,I24,IF($L$22=9,K24,IF($F$37=9,I39,IF($L$37=9,K39,IF($F$52=9,I54,IF($L$52=9,K54,IF($F$67=9,I69,IF($L$67=9,K69,IF($F$82=9,I84,IF($L$82=9,K84,IF($F$97=9,I99,IF($L$97=9,K99,IF($F$112=9,I114,IF($L$112=9,K114,IF($F$127=9,I129,IF($L$127=9,K129,IF($F$142=9,I144,IF($L$142=9,K144))))))))))))))))))))</f>
        <v>0</v>
      </c>
      <c r="F129" s="381"/>
      <c r="G129" s="212" t="s">
        <v>3</v>
      </c>
      <c r="H129" s="36" t="b">
        <f t="shared" ref="H129:H137" si="22">IF($F$127=1,C9,IF($F$127=2,C24,IF($F$127=3,C39,IF($F$127=4,C54,IF($F$127=5,C69,IF($F$127=6,C84,IF($F$127=7,C99,IF($F$127=8,C114,IF($F$127=9,C129,IF($F$127=10,C144,IF($F$127=11,C159,IF($F$127=12,C174,IF($F$127=13,C189,IF($F$127=14,C204,IF($F$127=15,C219,IF($F$127=16,C234,IF($F$127=17,C249,IF($F$127=18,C264,IF($F$127=19,C279,IF($F$127=20,C294))))))))))))))))))))</f>
        <v>0</v>
      </c>
      <c r="I129" s="7"/>
      <c r="J129" s="8"/>
      <c r="K129" s="9"/>
      <c r="L129" s="381"/>
      <c r="M129" s="212" t="s">
        <v>3</v>
      </c>
      <c r="N129" s="38" t="b">
        <f t="shared" ref="N129:N137" si="23">IF($L$127=1,C9,IF($L$127=2,C24,IF($L$127=3,C39,IF($L$127=4,C54,IF($L$127=5,C69,IF($L$127=6,C84,IF($L$127=7,C99,IF($L$127=8,C114,IF($L$127=9,C129,IF($L$127=10,C144,IF($L$127=11,C159,IF($L$127=12,C174,IF($L$127=13,C189,IF($L$127=14,C204,IF($L$127=15,C219,IF($L$127=16,C234,IF($L$127=17,C249,IF($L$127=18,C264,IF($L$127=19,C279,IF($L$127=20,C294))))))))))))))))))))</f>
        <v>0</v>
      </c>
    </row>
    <row r="130" spans="1:14" ht="13.5" hidden="1" customHeight="1" thickBot="1" x14ac:dyDescent="0.25">
      <c r="A130" s="381"/>
      <c r="B130" s="25" t="s">
        <v>4</v>
      </c>
      <c r="C130" s="40" t="b">
        <f t="shared" si="21"/>
        <v>0</v>
      </c>
      <c r="D130" s="40" t="b">
        <f>IF($F$7=9,I10,IF($L$7=9,K10,IF($F$22=9,I25,IF($L$22=9,K25,IF($F$37=9,I40,IF($L$37=9,K40,IF($F$52=9,I55,IF($L$52=9,K55,IF($F$67=9,I70,IF($L$67=9,K70,IF($F$82=9,I85,IF($L$82=9,K85,IF($F$97=9,I100,IF($L$97=9,K100,IF($F$112=9,I115,IF($L$112=9,K115,IF($F$127=9,I130,IF($L$127=9,K130,IF($F$142=9,I145,IF($L$142=9,K145))))))))))))))))))))</f>
        <v>0</v>
      </c>
      <c r="F130" s="381"/>
      <c r="G130" s="212" t="s">
        <v>4</v>
      </c>
      <c r="H130" s="36" t="b">
        <f t="shared" si="22"/>
        <v>0</v>
      </c>
      <c r="I130" s="7"/>
      <c r="J130" s="8"/>
      <c r="K130" s="9"/>
      <c r="L130" s="381"/>
      <c r="M130" s="212" t="s">
        <v>4</v>
      </c>
      <c r="N130" s="38" t="b">
        <f t="shared" si="23"/>
        <v>0</v>
      </c>
    </row>
    <row r="131" spans="1:14" ht="13.5" hidden="1" customHeight="1" thickBot="1" x14ac:dyDescent="0.25">
      <c r="A131" s="381"/>
      <c r="B131" s="25" t="s">
        <v>5</v>
      </c>
      <c r="C131" s="40" t="b">
        <f t="shared" si="21"/>
        <v>0</v>
      </c>
      <c r="D131" s="40" t="b">
        <f>IF($F$7=9,I11,IF($L$7=9,K11,IF($F$22=9,I26,IF($L$22=9,K26,IF($F$37=9,I41,IF($L$37=9,K41,IF($F$52=9,I56,IF($L$52=9,K56,IF($F$67=9,I71,IF($L$67=9,K71,IF($F$82=9,I86,IF($L$82=9,K86,IF($F$97=9,I101,IF($L$97=9,K101,IF($F$112=9,I116,IF($L$112=9,K116,IF($F$127=9,I131,IF($L$127=9,K131,IF($F$142=9,I146,IF($L$142=9,K146))))))))))))))))))))</f>
        <v>0</v>
      </c>
      <c r="F131" s="381"/>
      <c r="G131" s="212" t="s">
        <v>5</v>
      </c>
      <c r="H131" s="36" t="b">
        <f t="shared" si="22"/>
        <v>0</v>
      </c>
      <c r="I131" s="7"/>
      <c r="J131" s="8"/>
      <c r="K131" s="9"/>
      <c r="L131" s="381"/>
      <c r="M131" s="212" t="s">
        <v>5</v>
      </c>
      <c r="N131" s="38" t="b">
        <f t="shared" si="23"/>
        <v>0</v>
      </c>
    </row>
    <row r="132" spans="1:14" ht="13.5" hidden="1" customHeight="1" thickBot="1" x14ac:dyDescent="0.25">
      <c r="A132" s="381"/>
      <c r="B132" s="25" t="s">
        <v>6</v>
      </c>
      <c r="C132" s="40" t="b">
        <f t="shared" si="21"/>
        <v>0</v>
      </c>
      <c r="D132" s="40" t="b">
        <f t="shared" ref="D132:D137" si="24">IF($F$7=9,I12,IF($L$7=9,K12,IF($F$22=9,I27,IF($L$22=9,K27,IF($F$37=9,I42,IF($L$37=9,K42,IF($F$52=9,I57,IF($L$52=9,K57,IF($F$67=9,I72,IF($L$67=9,K72,IF($F$82=9,I87,IF($L$82=9,K87,IF($F$97=9,I102,IF($L$97=9,K102,IF($F$112=9,I117,IF($L$112=9,K117,IF($F$127=9,I132,IF($L$127=9,K132,IF($F$142=9,I151,IF($L$142=9,K151))))))))))))))))))))</f>
        <v>0</v>
      </c>
      <c r="F132" s="381"/>
      <c r="G132" s="212" t="s">
        <v>6</v>
      </c>
      <c r="H132" s="36" t="b">
        <f t="shared" si="22"/>
        <v>0</v>
      </c>
      <c r="I132" s="7"/>
      <c r="J132" s="8"/>
      <c r="K132" s="9"/>
      <c r="L132" s="381"/>
      <c r="M132" s="212" t="s">
        <v>6</v>
      </c>
      <c r="N132" s="38" t="b">
        <f t="shared" si="23"/>
        <v>0</v>
      </c>
    </row>
    <row r="133" spans="1:14" ht="13.5" hidden="1" customHeight="1" thickBot="1" x14ac:dyDescent="0.25">
      <c r="A133" s="381"/>
      <c r="B133" s="25" t="s">
        <v>7</v>
      </c>
      <c r="C133" s="40" t="b">
        <f t="shared" si="21"/>
        <v>0</v>
      </c>
      <c r="D133" s="40" t="b">
        <f t="shared" si="24"/>
        <v>0</v>
      </c>
      <c r="F133" s="381"/>
      <c r="G133" s="212" t="s">
        <v>7</v>
      </c>
      <c r="H133" s="36" t="b">
        <f t="shared" si="22"/>
        <v>0</v>
      </c>
      <c r="I133" s="7"/>
      <c r="J133" s="8"/>
      <c r="K133" s="9"/>
      <c r="L133" s="381"/>
      <c r="M133" s="212" t="s">
        <v>7</v>
      </c>
      <c r="N133" s="38" t="b">
        <f t="shared" si="23"/>
        <v>0</v>
      </c>
    </row>
    <row r="134" spans="1:14" ht="13.5" hidden="1" thickBot="1" x14ac:dyDescent="0.25">
      <c r="A134" s="381"/>
      <c r="B134" s="25" t="s">
        <v>79</v>
      </c>
      <c r="C134" s="40" t="b">
        <f t="shared" si="21"/>
        <v>0</v>
      </c>
      <c r="D134" s="40" t="b">
        <f t="shared" si="24"/>
        <v>0</v>
      </c>
      <c r="F134" s="381"/>
      <c r="G134" s="212" t="s">
        <v>79</v>
      </c>
      <c r="H134" s="36" t="b">
        <f t="shared" si="22"/>
        <v>0</v>
      </c>
      <c r="I134" s="7"/>
      <c r="J134" s="8"/>
      <c r="K134" s="9"/>
      <c r="L134" s="381"/>
      <c r="M134" s="212" t="s">
        <v>79</v>
      </c>
      <c r="N134" s="38" t="b">
        <f t="shared" si="23"/>
        <v>0</v>
      </c>
    </row>
    <row r="135" spans="1:14" ht="13.5" hidden="1" thickBot="1" x14ac:dyDescent="0.25">
      <c r="A135" s="381"/>
      <c r="B135" s="25" t="s">
        <v>80</v>
      </c>
      <c r="C135" s="40" t="b">
        <f t="shared" si="21"/>
        <v>0</v>
      </c>
      <c r="D135" s="40" t="b">
        <f t="shared" si="24"/>
        <v>0</v>
      </c>
      <c r="F135" s="381"/>
      <c r="G135" s="212" t="s">
        <v>80</v>
      </c>
      <c r="H135" s="36" t="b">
        <f t="shared" si="22"/>
        <v>0</v>
      </c>
      <c r="I135" s="7"/>
      <c r="J135" s="8"/>
      <c r="K135" s="9"/>
      <c r="L135" s="381"/>
      <c r="M135" s="212" t="s">
        <v>80</v>
      </c>
      <c r="N135" s="38" t="b">
        <f t="shared" si="23"/>
        <v>0</v>
      </c>
    </row>
    <row r="136" spans="1:14" ht="13.5" hidden="1" thickBot="1" x14ac:dyDescent="0.25">
      <c r="A136" s="381"/>
      <c r="B136" s="25" t="s">
        <v>81</v>
      </c>
      <c r="C136" s="40" t="b">
        <f t="shared" si="21"/>
        <v>0</v>
      </c>
      <c r="D136" s="40" t="b">
        <f t="shared" si="24"/>
        <v>0</v>
      </c>
      <c r="F136" s="381"/>
      <c r="G136" s="212" t="s">
        <v>81</v>
      </c>
      <c r="H136" s="36" t="b">
        <f t="shared" si="22"/>
        <v>0</v>
      </c>
      <c r="I136" s="7"/>
      <c r="J136" s="8"/>
      <c r="K136" s="9"/>
      <c r="L136" s="381"/>
      <c r="M136" s="212" t="s">
        <v>81</v>
      </c>
      <c r="N136" s="38" t="b">
        <f t="shared" si="23"/>
        <v>0</v>
      </c>
    </row>
    <row r="137" spans="1:14" ht="13.5" hidden="1" thickBot="1" x14ac:dyDescent="0.25">
      <c r="A137" s="391"/>
      <c r="B137" s="25" t="s">
        <v>82</v>
      </c>
      <c r="C137" s="40" t="b">
        <f t="shared" si="21"/>
        <v>0</v>
      </c>
      <c r="D137" s="40" t="b">
        <f t="shared" si="24"/>
        <v>0</v>
      </c>
      <c r="F137" s="382"/>
      <c r="G137" s="213" t="s">
        <v>82</v>
      </c>
      <c r="H137" s="36" t="b">
        <f t="shared" si="22"/>
        <v>0</v>
      </c>
      <c r="I137" s="7"/>
      <c r="J137" s="8"/>
      <c r="K137" s="9"/>
      <c r="L137" s="382"/>
      <c r="M137" s="213" t="s">
        <v>82</v>
      </c>
      <c r="N137" s="38" t="b">
        <f t="shared" si="23"/>
        <v>0</v>
      </c>
    </row>
    <row r="138" spans="1:14" ht="19.5" hidden="1" thickBot="1" x14ac:dyDescent="0.35">
      <c r="D138" s="41" t="b">
        <f>IF($F$7=9,I18,IF($L$7=9,K18,IF($F$22=9,I33,IF($L$22=9,K33,IF($F$37=9,I48,IF($L$37=9,K48,IF($F$52=9,I63,IF($L$52=9,K63,IF($F$67=9,I78,IF($L$67=9,K78,IF($F$82=9,I93,IF($L$82=9,K93,IF($F$97=9,I108,IF($L$97=9,K108,IF($F$112=9,I123,IF($L$112=9,K123,IF($F$127=9,I138,IF($L$127=9,K138,IF($F$142=9,I153,IF($L$142=9,K153))))))))))))))))))))</f>
        <v>0</v>
      </c>
      <c r="H138" s="37"/>
      <c r="I138" s="11">
        <f>SUM(I128:I137)</f>
        <v>0</v>
      </c>
      <c r="J138" s="10"/>
      <c r="K138" s="12">
        <f>SUM(K128:K137)</f>
        <v>0</v>
      </c>
      <c r="N138" s="37"/>
    </row>
    <row r="139" spans="1:14" ht="13.5" hidden="1" thickBot="1" x14ac:dyDescent="0.25">
      <c r="H139" s="37"/>
      <c r="N139" s="37"/>
    </row>
    <row r="140" spans="1:14" ht="13.5" hidden="1" thickBot="1" x14ac:dyDescent="0.25">
      <c r="H140" s="37"/>
      <c r="I140" s="410" t="s">
        <v>8</v>
      </c>
      <c r="J140" s="411"/>
      <c r="K140" s="412"/>
      <c r="N140" s="37"/>
    </row>
    <row r="141" spans="1:14" ht="16.5" hidden="1" thickBot="1" x14ac:dyDescent="0.3">
      <c r="A141" s="383" t="s">
        <v>0</v>
      </c>
      <c r="B141" s="409"/>
      <c r="C141" s="23" t="str">
        <f>'Input adatok'!C147</f>
        <v>Nagyhalászi SE</v>
      </c>
      <c r="F141" s="383" t="s">
        <v>0</v>
      </c>
      <c r="G141" s="384"/>
      <c r="H141" s="92" t="b">
        <f>IF($F$142=1,#REF!,IF($F$142=2,C21,IF($F$142=3,C36,IF($F$142=4,C51,IF($F$142=5,C66,IF($F$142=6,C81,IF($F$142=7,C96,IF($F$142=8,C111,IF($F$142=9,C126,IF($F$142=10,C141,IF($F$142=11,C156,IF($F$142=12,C171,IF($F$142=13,C186,IF($F$142=14,C201,IF($F$142=15,C216,IF($F$142=16,C231,IF($F$142=17,C246,IF($F$142=18,C261,IF($F$142=19,C276,IF($F$142=20,C291))))))))))))))))))))</f>
        <v>0</v>
      </c>
      <c r="I141" s="449" t="str">
        <f>$I$1</f>
        <v>10. forduló</v>
      </c>
      <c r="J141" s="450"/>
      <c r="K141" s="451"/>
      <c r="L141" s="383" t="s">
        <v>0</v>
      </c>
      <c r="M141" s="384"/>
      <c r="N141" s="93" t="b">
        <f>IF($L$142=1,#REF!,IF($L$142=2,C21,IF($L$142=3,C36,IF($L$142=4,C51,IF($L$142=5,C66,IF($L$142=6,C81,IF($L$142=7,C96,IF($L$142=8,C111,IF($L$142=9,C126,IF($L$142=10,C141,IF($L$142=11,C156,IF($L$142=12,C171,IF($L$142=13,C186,IF($L$142=14,C201,IF($L$142=15,C216,IF($L$142=16,C231,IF($L$142=17,C246,IF($L$142=18,C261,IF($L$142=19,C276,IF($L$142=20,C291))))))))))))))))))))</f>
        <v>0</v>
      </c>
    </row>
    <row r="142" spans="1:14" ht="13.5" hidden="1" customHeight="1" thickBot="1" x14ac:dyDescent="0.25">
      <c r="A142" s="380">
        <v>10</v>
      </c>
      <c r="B142" s="24"/>
      <c r="C142" s="23" t="str">
        <f>'Input adatok'!M148</f>
        <v>Játékos Neve:</v>
      </c>
      <c r="F142" s="380"/>
      <c r="G142" s="211"/>
      <c r="H142" s="92" t="b">
        <f>IF($F$142=1,C7,IF($F$142=2,C22,IF($F$142=3,C37,IF($F$142=4,C52,IF($F$142=5,C67,IF($F$142=6,C82,IF($F$142=7,C97,IF($F$142=8,C112,IF($F$142=9,C127,IF($F$142=10,C142,IF($F$142=11,C157,IF($F$142=12,C172,IF($F$142=13,C187,IF($F$142=14,C202,IF($F$142=15,C217,IF($F$142=16,C232,IF($F$142=17,C247,IF($F$142=18,C262,IF($F$142=19,C277,IF($F$142=20,C292))))))))))))))))))))</f>
        <v>0</v>
      </c>
      <c r="I142" s="452"/>
      <c r="J142" s="453"/>
      <c r="K142" s="454"/>
      <c r="L142" s="380"/>
      <c r="M142" s="211"/>
      <c r="N142" s="93" t="b">
        <f>IF($L$142=1,C7,IF($L$142=2,C22,IF($L$142=3,C37,IF($L$142=4,C52,IF($L$142=5,C67,IF($L$142=6,C82,IF($L$142=7,C97,IF($L$142=8,C112,IF($L$142=9,C127,IF($L$142=10,C142,IF($L$142=11,C157,IF($L$142=12,C172,IF($L$142=13,C187,IF($L$142=14,C202,IF($L$142=15,C217,IF($L$142=16,C232,IF($L$142=17,C247,IF($L$142=18,C262,IF($L$142=19,C277,IF($L$142=20,C292))))))))))))))))))))</f>
        <v>0</v>
      </c>
    </row>
    <row r="143" spans="1:14" ht="13.5" hidden="1" customHeight="1" thickBot="1" x14ac:dyDescent="0.25">
      <c r="A143" s="381"/>
      <c r="B143" s="25" t="s">
        <v>2</v>
      </c>
      <c r="C143" s="40" t="b">
        <f>IF($F$7=10,H8,IF($L$7=10,N8,IF($F$22=10,H23,IF($L$22=10,N23,IF($F$37=10,H38,IF($L$37=10,N38,IF($F$52=10,H53,IF($L$52=10,N53,IF($F$67=10,H68,IF($L$67=10,N68,IF($F$82=10,H83,IF($L$82=10,N83,IF($F$97=10,H98,IF($L$97=10,N98,IF($F$112=10,H113,IF($L$112=10,N113,IF($F$127=10,H128,IF($L$127=10,N128,IF($F$142=10,H143,IF($L$142=10,N143))))))))))))))))))))</f>
        <v>0</v>
      </c>
      <c r="D143" s="40" t="b">
        <f>IF($F$7=10,I8,IF($L$7=10,K8,IF($F$22=10,I23,IF($L$22=10,K23,IF($F$37=10,I38,IF($L$37=10,K38,IF($F$52=10,I53,IF($L$52=10,K53,IF($F$67=10,I68,IF($L$67=10,K68,IF($F$82=10,I83,IF($L$82=10,K83,IF($F$97=10,I98,IF($L$97=10,K98,IF($F$112=10,I113,IF($L$112=10,K113,IF($F$127=10,I128,IF($L$127=10,K128,IF($F$142=10,I143,IF($L$142=10,K143))))))))))))))))))))</f>
        <v>0</v>
      </c>
      <c r="F143" s="381"/>
      <c r="G143" s="212" t="s">
        <v>2</v>
      </c>
      <c r="H143" s="36" t="b">
        <f>IF($F$142=1,C8,IF($F$142=2,C23,IF($F$142=3,C38,IF($F$142=4,C53,IF($F$142=5,C68,IF($F$142=6,C83,IF($F$142=7,C98,IF($F$142=8,C113,IF($F$142=9,C128,IF($F$142=10,C143,IF($F$142=11,C158,IF($F$142=12,C173,IF($F$142=13,C188,IF($F$142=14,C203,IF($F$142=15,C218,IF($F$142=16,C233,IF($F$142=17,C248,IF($F$142=18,C263,IF($F$142=19,C278,IF($F$142=20,C293))))))))))))))))))))</f>
        <v>0</v>
      </c>
      <c r="I143" s="4"/>
      <c r="J143" s="5"/>
      <c r="K143" s="6"/>
      <c r="L143" s="381"/>
      <c r="M143" s="212" t="s">
        <v>2</v>
      </c>
      <c r="N143" s="38" t="b">
        <f>IF($L$142=1,C8,IF($L$142=2,C23,IF($L$142=3,C38,IF($L$142=4,C53,IF($L$142=5,C68,IF($L$142=6,C83,IF($L$142=7,C98,IF($L$142=8,C113,IF($L$142=9,C128,IF($L$142=10,C143,IF($L$142=11,C158,IF($L$142=12,C173,IF($L$142=13,C188,IF($L$142=14,C203,IF($L$142=15,C218,IF($L$142=16,C233,IF($L$142=17,C248,IF($L$142=18,C263,IF($L$142=19,C278,IF($L$142=20,C293))))))))))))))))))))</f>
        <v>0</v>
      </c>
    </row>
    <row r="144" spans="1:14" ht="13.5" hidden="1" customHeight="1" thickBot="1" x14ac:dyDescent="0.25">
      <c r="A144" s="381"/>
      <c r="B144" s="25" t="s">
        <v>3</v>
      </c>
      <c r="C144" s="40" t="b">
        <f t="shared" ref="C144:C152" si="25">IF($F$7=10,H9,IF($L$7=10,N9,IF($F$22=10,H24,IF($L$22=10,N24,IF($F$37=10,H39,IF($L$37=10,N39,IF($F$52=10,H54,IF($L$52=10,N54,IF($F$67=10,H69,IF($L$67=10,N69,IF($F$82=10,H84,IF($L$82=10,N84,IF($F$97=10,H99,IF($L$97=10,N99,IF($F$112=10,H114,IF($L$112=10,N114,IF($F$127=10,H129,IF($L$127=10,N129,IF($F$142=10,H144,IF($L$142=10,N144))))))))))))))))))))</f>
        <v>0</v>
      </c>
      <c r="D144" s="40" t="b">
        <f>IF($F$7=10,I9,IF($L$7=10,K9,IF($F$22=10,I24,IF($L$22=10,K24,IF($F$37=10,I39,IF($L$37=10,K39,IF($F$52=10,I54,IF($L$52=10,K54,IF($F$67=10,I69,IF($L$67=10,K69,IF($F$82=10,I84,IF($L$82=10,K84,IF($F$97=10,I99,IF($L$97=10,K99,IF($F$112=10,I114,IF($L$112=10,K114,IF($F$127=10,I129,IF($L$127=10,K129,IF($F$142=10,I144,IF($L$142=10,K144))))))))))))))))))))</f>
        <v>0</v>
      </c>
      <c r="F144" s="381"/>
      <c r="G144" s="212" t="s">
        <v>3</v>
      </c>
      <c r="H144" s="36" t="b">
        <f t="shared" ref="H144:H152" si="26">IF($F$142=1,C9,IF($F$142=2,C24,IF($F$142=3,C39,IF($F$142=4,C54,IF($F$142=5,C69,IF($F$142=6,C84,IF($F$142=7,C99,IF($F$142=8,C114,IF($F$142=9,C129,IF($F$142=10,C144,IF($F$142=11,C159,IF($F$142=12,C174,IF($F$142=13,C189,IF($F$142=14,C204,IF($F$142=15,C219,IF($F$142=16,C234,IF($F$142=17,C249,IF($F$142=18,C264,IF($F$142=19,C279,IF($F$142=20,C294))))))))))))))))))))</f>
        <v>0</v>
      </c>
      <c r="I144" s="7"/>
      <c r="J144" s="8"/>
      <c r="K144" s="9"/>
      <c r="L144" s="381"/>
      <c r="M144" s="212" t="s">
        <v>3</v>
      </c>
      <c r="N144" s="38" t="b">
        <f t="shared" ref="N144:N152" si="27">IF($L$142=1,C9,IF($L$142=2,C24,IF($L$142=3,C39,IF($L$142=4,C54,IF($L$142=5,C69,IF($L$142=6,C84,IF($L$142=7,C99,IF($L$142=8,C114,IF($L$142=9,C129,IF($L$142=10,C144,IF($L$142=11,C159,IF($L$142=12,C174,IF($L$142=13,C189,IF($L$142=14,C204,IF($L$142=15,C219,IF($L$142=16,C234,IF($L$142=17,C249,IF($L$142=18,C264,IF($L$142=19,C279,IF($L$142=20,C294))))))))))))))))))))</f>
        <v>0</v>
      </c>
    </row>
    <row r="145" spans="1:14" ht="13.5" hidden="1" customHeight="1" thickBot="1" x14ac:dyDescent="0.25">
      <c r="A145" s="381"/>
      <c r="B145" s="25" t="s">
        <v>4</v>
      </c>
      <c r="C145" s="40" t="b">
        <f t="shared" si="25"/>
        <v>0</v>
      </c>
      <c r="D145" s="40" t="b">
        <f>IF($F$7=10,I10,IF($L$7=10,K10,IF($F$22=10,I25,IF($L$22=10,K25,IF($F$37=10,I40,IF($L$37=10,K40,IF($F$52=10,I55,IF($L$52=10,K55,IF($F$67=10,I70,IF($L$67=10,K70,IF($F$82=10,I85,IF($L$82=10,K85,IF($F$97=10,I100,IF($L$97=10,K100,IF($F$112=10,I115,IF($L$112=10,K115,IF($F$127=10,I130,IF($L$127=10,K130,IF($F$142=10,I145,IF($L$142=10,K145))))))))))))))))))))</f>
        <v>0</v>
      </c>
      <c r="F145" s="381"/>
      <c r="G145" s="212" t="s">
        <v>4</v>
      </c>
      <c r="H145" s="36" t="b">
        <f t="shared" si="26"/>
        <v>0</v>
      </c>
      <c r="I145" s="7"/>
      <c r="J145" s="8"/>
      <c r="K145" s="9"/>
      <c r="L145" s="381"/>
      <c r="M145" s="212" t="s">
        <v>4</v>
      </c>
      <c r="N145" s="38" t="b">
        <f t="shared" si="27"/>
        <v>0</v>
      </c>
    </row>
    <row r="146" spans="1:14" ht="13.5" hidden="1" customHeight="1" thickBot="1" x14ac:dyDescent="0.25">
      <c r="A146" s="381"/>
      <c r="B146" s="25" t="s">
        <v>5</v>
      </c>
      <c r="C146" s="40" t="b">
        <f t="shared" si="25"/>
        <v>0</v>
      </c>
      <c r="D146" s="40" t="b">
        <f>IF($F$7=10,I11,IF($L$7=10,K11,IF($F$22=10,I26,IF($L$22=10,K26,IF($F$37=10,I41,IF($L$37=10,K41,IF($F$52=10,I56,IF($L$52=10,K56,IF($F$67=10,I71,IF($L$67=10,K71,IF($F$82=10,I86,IF($L$82=10,K86,IF($F$97=10,I101,IF($L$97=10,K101,IF($F$112=10,I116,IF($L$112=10,K116,IF($F$127=10,I131,IF($L$127=10,K131,IF($F$142=10,I146,IF($L$142=10,K146))))))))))))))))))))</f>
        <v>0</v>
      </c>
      <c r="F146" s="381"/>
      <c r="G146" s="212" t="s">
        <v>5</v>
      </c>
      <c r="H146" s="36" t="b">
        <f t="shared" si="26"/>
        <v>0</v>
      </c>
      <c r="I146" s="7"/>
      <c r="J146" s="8"/>
      <c r="K146" s="9"/>
      <c r="L146" s="381"/>
      <c r="M146" s="212" t="s">
        <v>5</v>
      </c>
      <c r="N146" s="38" t="b">
        <f t="shared" si="27"/>
        <v>0</v>
      </c>
    </row>
    <row r="147" spans="1:14" ht="13.5" hidden="1" customHeight="1" thickBot="1" x14ac:dyDescent="0.25">
      <c r="A147" s="381"/>
      <c r="B147" s="25" t="s">
        <v>6</v>
      </c>
      <c r="C147" s="40" t="b">
        <f t="shared" si="25"/>
        <v>0</v>
      </c>
      <c r="D147" s="40" t="b">
        <f t="shared" ref="D147:D152" si="28">IF($F$7=10,I12,IF($L$7=10,K12,IF($F$22=10,I27,IF($L$22=10,K27,IF($F$37=10,I42,IF($L$37=10,K42,IF($F$52=10,I57,IF($L$52=10,K57,IF($F$67=10,I72,IF($L$67=10,K72,IF($F$82=10,I87,IF($L$82=10,K87,IF($F$97=10,I102,IF($L$97=10,K102,IF($F$112=10,I117,IF($L$112=10,K117,IF($F$127=10,I132,IF($L$127=10,K132,IF($F$142=10,I147,IF($L$142=10,K147))))))))))))))))))))</f>
        <v>0</v>
      </c>
      <c r="F147" s="381"/>
      <c r="G147" s="212" t="s">
        <v>6</v>
      </c>
      <c r="H147" s="36" t="b">
        <f t="shared" si="26"/>
        <v>0</v>
      </c>
      <c r="I147" s="7"/>
      <c r="J147" s="8"/>
      <c r="K147" s="9"/>
      <c r="L147" s="381"/>
      <c r="M147" s="212" t="s">
        <v>6</v>
      </c>
      <c r="N147" s="38" t="b">
        <f t="shared" si="27"/>
        <v>0</v>
      </c>
    </row>
    <row r="148" spans="1:14" ht="13.5" hidden="1" customHeight="1" thickBot="1" x14ac:dyDescent="0.25">
      <c r="A148" s="381"/>
      <c r="B148" s="25" t="s">
        <v>7</v>
      </c>
      <c r="C148" s="40" t="b">
        <f t="shared" si="25"/>
        <v>0</v>
      </c>
      <c r="D148" s="40" t="b">
        <f t="shared" si="28"/>
        <v>0</v>
      </c>
      <c r="F148" s="381"/>
      <c r="G148" s="212" t="s">
        <v>7</v>
      </c>
      <c r="H148" s="36" t="b">
        <f t="shared" si="26"/>
        <v>0</v>
      </c>
      <c r="I148" s="7"/>
      <c r="J148" s="8"/>
      <c r="K148" s="9"/>
      <c r="L148" s="381"/>
      <c r="M148" s="212" t="s">
        <v>7</v>
      </c>
      <c r="N148" s="38" t="b">
        <f t="shared" si="27"/>
        <v>0</v>
      </c>
    </row>
    <row r="149" spans="1:14" ht="13.5" hidden="1" thickBot="1" x14ac:dyDescent="0.25">
      <c r="A149" s="381"/>
      <c r="B149" s="25" t="s">
        <v>79</v>
      </c>
      <c r="C149" s="40" t="b">
        <f t="shared" si="25"/>
        <v>0</v>
      </c>
      <c r="D149" s="40" t="b">
        <f t="shared" si="28"/>
        <v>0</v>
      </c>
      <c r="F149" s="381"/>
      <c r="G149" s="212" t="s">
        <v>79</v>
      </c>
      <c r="H149" s="36" t="b">
        <f t="shared" si="26"/>
        <v>0</v>
      </c>
      <c r="I149" s="7"/>
      <c r="J149" s="8"/>
      <c r="K149" s="9"/>
      <c r="L149" s="381"/>
      <c r="M149" s="212" t="s">
        <v>79</v>
      </c>
      <c r="N149" s="38" t="b">
        <f t="shared" si="27"/>
        <v>0</v>
      </c>
    </row>
    <row r="150" spans="1:14" ht="13.5" hidden="1" thickBot="1" x14ac:dyDescent="0.25">
      <c r="A150" s="381"/>
      <c r="B150" s="25" t="s">
        <v>80</v>
      </c>
      <c r="C150" s="40" t="b">
        <f t="shared" si="25"/>
        <v>0</v>
      </c>
      <c r="D150" s="40" t="b">
        <f t="shared" si="28"/>
        <v>0</v>
      </c>
      <c r="F150" s="381"/>
      <c r="G150" s="212" t="s">
        <v>80</v>
      </c>
      <c r="H150" s="36" t="b">
        <f t="shared" si="26"/>
        <v>0</v>
      </c>
      <c r="I150" s="7"/>
      <c r="J150" s="8"/>
      <c r="K150" s="9"/>
      <c r="L150" s="381"/>
      <c r="M150" s="212" t="s">
        <v>80</v>
      </c>
      <c r="N150" s="38" t="b">
        <f t="shared" si="27"/>
        <v>0</v>
      </c>
    </row>
    <row r="151" spans="1:14" ht="13.5" hidden="1" thickBot="1" x14ac:dyDescent="0.25">
      <c r="A151" s="381"/>
      <c r="B151" s="25" t="s">
        <v>81</v>
      </c>
      <c r="C151" s="40" t="b">
        <f t="shared" si="25"/>
        <v>0</v>
      </c>
      <c r="D151" s="40" t="b">
        <f t="shared" si="28"/>
        <v>0</v>
      </c>
      <c r="F151" s="381"/>
      <c r="G151" s="212" t="s">
        <v>81</v>
      </c>
      <c r="H151" s="36" t="b">
        <f t="shared" si="26"/>
        <v>0</v>
      </c>
      <c r="I151" s="7"/>
      <c r="J151" s="8"/>
      <c r="K151" s="9"/>
      <c r="L151" s="381"/>
      <c r="M151" s="212" t="s">
        <v>81</v>
      </c>
      <c r="N151" s="38" t="b">
        <f t="shared" si="27"/>
        <v>0</v>
      </c>
    </row>
    <row r="152" spans="1:14" ht="13.5" hidden="1" thickBot="1" x14ac:dyDescent="0.25">
      <c r="A152" s="391"/>
      <c r="B152" s="25" t="s">
        <v>82</v>
      </c>
      <c r="C152" s="40" t="b">
        <f t="shared" si="25"/>
        <v>0</v>
      </c>
      <c r="D152" s="40" t="b">
        <f t="shared" si="28"/>
        <v>0</v>
      </c>
      <c r="F152" s="382"/>
      <c r="G152" s="213" t="s">
        <v>82</v>
      </c>
      <c r="H152" s="36" t="b">
        <f t="shared" si="26"/>
        <v>0</v>
      </c>
      <c r="I152" s="7"/>
      <c r="J152" s="8"/>
      <c r="K152" s="9"/>
      <c r="L152" s="382"/>
      <c r="M152" s="213" t="s">
        <v>82</v>
      </c>
      <c r="N152" s="38" t="b">
        <f t="shared" si="27"/>
        <v>0</v>
      </c>
    </row>
    <row r="153" spans="1:14" ht="19.5" hidden="1" thickBot="1" x14ac:dyDescent="0.35">
      <c r="C153" s="39"/>
      <c r="D153" s="41" t="b">
        <f>IF($F$7=10,I18,IF($L$7=10,K18,IF($F$22=10,I33,IF($L$22=10,K33,IF($F$37=10,I48,IF($L$37=10,K48,IF($F$52=10,I63,IF($L$52=10,K63,IF($F$67=10,I78,IF($L$67=10,K78,IF($F$82=10,I93,IF($L$82=10,K93,IF($F$97=10,I108,IF($L$97=10,K108,IF($F$112=10,I123,IF($L$112=10,K123,IF($F$127=10,I138,IF($L$127=10,K138,IF($F$142=10,I153,IF($L$142=10,K153))))))))))))))))))))</f>
        <v>0</v>
      </c>
      <c r="I153" s="12">
        <f>SUM(I143:I152)</f>
        <v>0</v>
      </c>
      <c r="J153" s="12"/>
      <c r="K153" s="12">
        <f>SUM(K143:K152)</f>
        <v>0</v>
      </c>
    </row>
    <row r="154" spans="1:14" x14ac:dyDescent="0.2">
      <c r="C154" s="39"/>
    </row>
    <row r="155" spans="1:14" ht="13.5" thickBot="1" x14ac:dyDescent="0.25">
      <c r="C155" s="39"/>
    </row>
    <row r="156" spans="1:14" ht="16.5" thickBot="1" x14ac:dyDescent="0.3">
      <c r="A156" s="383" t="s">
        <v>0</v>
      </c>
      <c r="B156" s="384"/>
      <c r="C156" s="23">
        <f>'Input adatok'!C163</f>
        <v>0</v>
      </c>
    </row>
    <row r="157" spans="1:14" ht="13.5" customHeight="1" thickBot="1" x14ac:dyDescent="0.25">
      <c r="A157" s="380">
        <v>11</v>
      </c>
      <c r="B157" s="24"/>
      <c r="C157" s="27" t="str">
        <f>'Input adatok'!M164</f>
        <v>Játékos Neve:</v>
      </c>
    </row>
    <row r="158" spans="1:14" ht="13.5" customHeight="1" x14ac:dyDescent="0.2">
      <c r="A158" s="381"/>
      <c r="B158" s="25" t="s">
        <v>2</v>
      </c>
      <c r="C158" s="40" t="b">
        <f>IF($F$7=11,H8,IF($L$7=11,N8,IF($F$22=11,H23,IF($L$22=11,N23,IF($F$37=11,H38,IF($L$37=11,N38,IF($F$52=11,H53,IF($L$52=11,N53,IF($F$67=11,H68,IF($L$67=11,N68,IF($F$82=11,H83,IF($L$82=11,N83,IF($F$97=11,H98,IF($L$97=11,N98,IF($F$112=11,H113,IF($L$112=11,N113,IF($F$127=11,H128,IF($L$127=11,N128,IF($F$142=11,H143,IF($L$142=11,N143))))))))))))))))))))</f>
        <v>0</v>
      </c>
      <c r="D158" s="40" t="b">
        <f>IF($F$7=11,I8,IF($L$7=11,K8,IF($F$22=11,I23,IF($L$22=11,K23,IF($F$37=11,I38,IF($L$37=11,K38,IF($F$52=11,I53,IF($L$52=11,K53,IF($F$67=11,I68,IF($L$67=11,K68,IF($F$82=11,I83,IF($L$82=11,K83,IF($F$97=11,I98,IF($L$97=11,K98,IF($F$112=11,I113,IF($L$112=11,K113,IF($F$127=11,I128,IF($L$127=11,K128,IF($F$142=11,I143,IF($L$142=11,K143))))))))))))))))))))</f>
        <v>0</v>
      </c>
    </row>
    <row r="159" spans="1:14" ht="13.5" customHeight="1" x14ac:dyDescent="0.2">
      <c r="A159" s="381"/>
      <c r="B159" s="25" t="s">
        <v>3</v>
      </c>
      <c r="C159" s="40" t="b">
        <f t="shared" ref="C159:C167" si="29">IF($F$7=11,H9,IF($L$7=11,N9,IF($F$22=11,H24,IF($L$22=11,N24,IF($F$37=11,H39,IF($L$37=11,N39,IF($F$52=11,H54,IF($L$52=11,N54,IF($F$67=11,H69,IF($L$67=11,N69,IF($F$82=11,H84,IF($L$82=11,N84,IF($F$97=11,H99,IF($L$97=11,N99,IF($F$112=11,H114,IF($L$112=11,N114,IF($F$127=11,H129,IF($L$127=11,N129,IF($F$142=11,H144,IF($L$142=11,N144))))))))))))))))))))</f>
        <v>0</v>
      </c>
      <c r="D159" s="40" t="b">
        <f>IF($F$7=11,I9,IF($L$7=11,K9,IF($F$22=11,I24,IF($L$22=11,K24,IF($F$37=11,I39,IF($L$37=11,K39,IF($F$52=11,I54,IF($L$52=11,K54,IF($F$67=11,I69,IF($L$67=11,K69,IF($F$82=11,I84,IF($L$82=11,K84,IF($F$97=11,I99,IF($L$97=11,K99,IF($F$112=11,I114,IF($L$112=11,K114,IF($F$127=11,I129,IF($L$127=11,K129,IF($F$142=11,I144,IF($L$142=11,K144))))))))))))))))))))</f>
        <v>0</v>
      </c>
    </row>
    <row r="160" spans="1:14" ht="13.5" customHeight="1" x14ac:dyDescent="0.2">
      <c r="A160" s="381"/>
      <c r="B160" s="25" t="s">
        <v>4</v>
      </c>
      <c r="C160" s="40" t="b">
        <f t="shared" si="29"/>
        <v>0</v>
      </c>
      <c r="D160" s="40" t="b">
        <f>IF($F$7=11,I10,IF($L$7=11,K10,IF($F$22=11,I25,IF($L$22=11,K25,IF($F$37=11,I40,IF($L$37=11,K40,IF($F$52=11,I55,IF($L$52=11,K55,IF($F$67=11,I70,IF($L$67=11,K70,IF($F$82=11,I85,IF($L$82=11,K85,IF($F$97=11,I100,IF($L$97=11,K100,IF($F$112=11,I115,IF($L$112=11,K115,IF($F$127=11,I130,IF($L$127=11,K130,IF($F$142=11,I145,IF($L$142=11,K145))))))))))))))))))))</f>
        <v>0</v>
      </c>
    </row>
    <row r="161" spans="1:4" ht="13.5" customHeight="1" x14ac:dyDescent="0.2">
      <c r="A161" s="381"/>
      <c r="B161" s="25" t="s">
        <v>5</v>
      </c>
      <c r="C161" s="40" t="b">
        <f t="shared" si="29"/>
        <v>0</v>
      </c>
      <c r="D161" s="40" t="b">
        <f>IF($F$7=11,I11,IF($L$7=11,K11,IF($F$22=11,I26,IF($L$22=11,K26,IF($F$37=11,I41,IF($L$37=11,K41,IF($F$52=11,I56,IF($L$52=11,K56,IF($F$67=11,I71,IF($L$67=11,K71,IF($F$82=11,I86,IF($L$82=11,K86,IF($F$97=11,I101,IF($L$97=11,K101,IF($F$112=11,I116,IF($L$112=11,K116,IF($F$127=11,I131,IF($L$127=11,K131,IF($F$142=11,I146,IF($L$142=11,K146))))))))))))))))))))</f>
        <v>0</v>
      </c>
    </row>
    <row r="162" spans="1:4" ht="13.5" customHeight="1" x14ac:dyDescent="0.2">
      <c r="A162" s="381"/>
      <c r="B162" s="25" t="s">
        <v>6</v>
      </c>
      <c r="C162" s="40" t="b">
        <f t="shared" si="29"/>
        <v>0</v>
      </c>
      <c r="D162" s="40" t="b">
        <f t="shared" ref="D162:D167" si="30">IF($F$7=11,I12,IF($L$7=11,K12,IF($F$22=11,I27,IF($L$22=11,K27,IF($F$37=11,I42,IF($L$37=11,K42,IF($F$52=11,I57,IF($L$52=11,K57,IF($F$67=11,I72,IF($L$67=11,K72,IF($F$82=11,I87,IF($L$82=11,K87,IF($F$97=11,I102,IF($L$97=11,K102,IF($F$112=11,I117,IF($L$112=11,K117,IF($F$127=11,I132,IF($L$127=11,K132,IF($F$142=11,I147,IF($L$142=11,K147))))))))))))))))))))</f>
        <v>0</v>
      </c>
    </row>
    <row r="163" spans="1:4" ht="13.5" customHeight="1" x14ac:dyDescent="0.2">
      <c r="A163" s="381"/>
      <c r="B163" s="25" t="s">
        <v>7</v>
      </c>
      <c r="C163" s="40" t="b">
        <f t="shared" si="29"/>
        <v>0</v>
      </c>
      <c r="D163" s="40" t="b">
        <f t="shared" si="30"/>
        <v>0</v>
      </c>
    </row>
    <row r="164" spans="1:4" ht="13.5" customHeight="1" x14ac:dyDescent="0.2">
      <c r="A164" s="381"/>
      <c r="B164" s="25" t="s">
        <v>79</v>
      </c>
      <c r="C164" s="40" t="b">
        <f t="shared" si="29"/>
        <v>0</v>
      </c>
      <c r="D164" s="40" t="b">
        <f t="shared" si="30"/>
        <v>0</v>
      </c>
    </row>
    <row r="165" spans="1:4" ht="13.5" customHeight="1" x14ac:dyDescent="0.2">
      <c r="A165" s="381"/>
      <c r="B165" s="25" t="s">
        <v>80</v>
      </c>
      <c r="C165" s="40" t="b">
        <f t="shared" si="29"/>
        <v>0</v>
      </c>
      <c r="D165" s="40" t="b">
        <f t="shared" si="30"/>
        <v>0</v>
      </c>
    </row>
    <row r="166" spans="1:4" ht="13.5" customHeight="1" x14ac:dyDescent="0.2">
      <c r="A166" s="381"/>
      <c r="B166" s="25" t="s">
        <v>81</v>
      </c>
      <c r="C166" s="40" t="b">
        <f t="shared" si="29"/>
        <v>0</v>
      </c>
      <c r="D166" s="40" t="b">
        <f t="shared" si="30"/>
        <v>0</v>
      </c>
    </row>
    <row r="167" spans="1:4" ht="13.5" customHeight="1" thickBot="1" x14ac:dyDescent="0.25">
      <c r="A167" s="391"/>
      <c r="B167" s="25" t="s">
        <v>82</v>
      </c>
      <c r="C167" s="40" t="b">
        <f t="shared" si="29"/>
        <v>0</v>
      </c>
      <c r="D167" s="40" t="b">
        <f t="shared" si="30"/>
        <v>0</v>
      </c>
    </row>
    <row r="168" spans="1:4" ht="19.5" thickBot="1" x14ac:dyDescent="0.35">
      <c r="C168" s="39"/>
      <c r="D168" s="41" t="b">
        <f>IF($F$7=11,I18,IF($L$7=11,K18,IF($F$22=11,I33,IF($L$22=11,K33,IF($F$37=11,I48,IF($L$37=11,K48,IF($F$52=11,I63,IF($L$52=11,K63,IF($F$67=11,I78,IF($L$67=11,K78,IF($F$82=11,I93,IF($L$82=11,K93,IF($F$97=11,I108,IF($L$97=11,K108,IF($F$112=11,I123,IF($L$112=11,K123,IF($F$127=11,I138,IF($L$127=11,K138,IF($F$142=11,I153,IF($L$142=11,K153))))))))))))))))))))</f>
        <v>0</v>
      </c>
    </row>
    <row r="169" spans="1:4" x14ac:dyDescent="0.2">
      <c r="C169" s="39"/>
    </row>
    <row r="170" spans="1:4" ht="13.5" thickBot="1" x14ac:dyDescent="0.25">
      <c r="C170" s="39"/>
    </row>
    <row r="171" spans="1:4" ht="16.5" thickBot="1" x14ac:dyDescent="0.3">
      <c r="A171" s="383" t="s">
        <v>0</v>
      </c>
      <c r="B171" s="409"/>
      <c r="C171" s="23">
        <f>'Input adatok'!C179</f>
        <v>0</v>
      </c>
    </row>
    <row r="172" spans="1:4" ht="13.5" customHeight="1" thickBot="1" x14ac:dyDescent="0.25">
      <c r="A172" s="380">
        <v>12</v>
      </c>
      <c r="B172" s="24"/>
      <c r="C172" s="27" t="str">
        <f>'Input adatok'!M180</f>
        <v>Játékos Neve:</v>
      </c>
    </row>
    <row r="173" spans="1:4" ht="13.5" customHeight="1" x14ac:dyDescent="0.2">
      <c r="A173" s="381"/>
      <c r="B173" s="25" t="s">
        <v>2</v>
      </c>
      <c r="C173" s="40" t="b">
        <f>IF($F$7=12,H8,IF($L$7=12,N8,IF($F$22=12,H23,IF($L$22=12,N23,IF($F$37=12,H38,IF($L$37=12,N38,IF($F$52=12,H53,IF($L$52=12,N53,IF($F$67=12,H68,IF($L$67=12,N68,IF($F$82=12,H83,IF($L$82=12,N83,IF($F$97=12,H98,IF($L$97=12,N98,IF($F$112=12,H113,IF($L$112=12,N113,IF($F$127=12,H128,IF($L$127=12,N128,IF($F$142=12,H143,IF($L$142=12,N143))))))))))))))))))))</f>
        <v>0</v>
      </c>
      <c r="D173" s="40" t="b">
        <f>IF($F$7=12,I8,IF($L$7=12,K8,IF($F$22=12,I23,IF($L$22=12,K23,IF($F$37=12,I38,IF($L$37=12,K38,IF($F$52=12,I53,IF($L$52=12,K53,IF($F$67=12,I68,IF($L$67=12,K68,IF($F$82=12,I83,IF($L$82=12,K83,IF($F$97=12,I98,IF($L$97=12,K98,IF($F$112=12,I113,IF($L$112=12,K113,IF($F$127=12,I128,IF($L$127=12,K128,IF($F$142=12,I143,IF($L$142=12,K143))))))))))))))))))))</f>
        <v>0</v>
      </c>
    </row>
    <row r="174" spans="1:4" ht="13.5" customHeight="1" x14ac:dyDescent="0.2">
      <c r="A174" s="381"/>
      <c r="B174" s="25" t="s">
        <v>3</v>
      </c>
      <c r="C174" s="40" t="b">
        <f t="shared" ref="C174:C182" si="31">IF($F$7=12,H9,IF($L$7=12,N9,IF($F$22=12,H24,IF($L$22=12,N24,IF($F$37=12,H39,IF($L$37=12,N39,IF($F$52=12,H54,IF($L$52=12,N54,IF($F$67=12,H69,IF($L$67=12,N69,IF($F$82=12,H84,IF($L$82=12,N84,IF($F$97=12,H99,IF($L$97=12,N99,IF($F$112=12,H114,IF($L$112=12,N114,IF($F$127=12,H129,IF($L$127=12,N129,IF($F$142=12,H144,IF($L$142=12,N144))))))))))))))))))))</f>
        <v>0</v>
      </c>
      <c r="D174" s="40" t="b">
        <f>IF($F$7=12,I9,IF($L$7=12,K9,IF($F$22=12,I24,IF($L$22=12,K24,IF($F$37=12,I39,IF($L$37=12,K39,IF($F$52=12,I54,IF($L$52=12,K54,IF($F$67=12,I69,IF($L$67=12,K69,IF($F$82=12,I84,IF($L$82=12,K84,IF($F$97=12,I99,IF($L$97=12,K99,IF($F$112=12,I114,IF($L$112=12,K114,IF($F$127=12,I129,IF($L$127=12,K129,IF($F$142=12,I144,IF($L$142=12,K144))))))))))))))))))))</f>
        <v>0</v>
      </c>
    </row>
    <row r="175" spans="1:4" ht="13.5" customHeight="1" x14ac:dyDescent="0.2">
      <c r="A175" s="381"/>
      <c r="B175" s="25" t="s">
        <v>4</v>
      </c>
      <c r="C175" s="40" t="b">
        <f t="shared" si="31"/>
        <v>0</v>
      </c>
      <c r="D175" s="40" t="b">
        <f>IF($F$7=12,I10,IF($L$7=12,K10,IF($F$22=12,I25,IF($L$22=12,K25,IF($F$37=12,I40,IF($L$37=12,K40,IF($F$52=12,I55,IF($L$52=12,K55,IF($F$67=12,I70,IF($L$67=12,K70,IF($F$82=12,I85,IF($L$82=12,K85,IF($F$97=12,I100,IF($L$97=12,K100,IF($F$112=12,I115,IF($L$112=12,K115,IF($F$127=12,I130,IF($L$127=12,K130,IF($F$142=12,I145,IF($L$142=12,K145))))))))))))))))))))</f>
        <v>0</v>
      </c>
    </row>
    <row r="176" spans="1:4" ht="13.5" customHeight="1" x14ac:dyDescent="0.2">
      <c r="A176" s="381"/>
      <c r="B176" s="25" t="s">
        <v>5</v>
      </c>
      <c r="C176" s="40" t="b">
        <f t="shared" si="31"/>
        <v>0</v>
      </c>
      <c r="D176" s="40" t="b">
        <f>IF($F$7=12,I11,IF($L$7=12,K11,IF($F$22=12,I26,IF($L$22=12,K26,IF($F$37=12,I41,IF($L$37=12,K41,IF($F$52=12,I56,IF($L$52=12,K56,IF($F$67=12,I71,IF($L$67=12,K71,IF($F$82=12,I86,IF($L$82=12,K86,IF($F$97=12,I101,IF($L$97=12,K101,IF($F$112=12,I116,IF($L$112=12,K116,IF($F$127=12,I131,IF($L$127=12,K131,IF($F$142=12,I146,IF($L$142=12,K146))))))))))))))))))))</f>
        <v>0</v>
      </c>
    </row>
    <row r="177" spans="1:4" ht="13.5" customHeight="1" x14ac:dyDescent="0.2">
      <c r="A177" s="381"/>
      <c r="B177" s="25" t="s">
        <v>6</v>
      </c>
      <c r="C177" s="40" t="b">
        <f t="shared" si="31"/>
        <v>0</v>
      </c>
      <c r="D177" s="40" t="b">
        <f t="shared" ref="D177:D182" si="32">IF($F$7=12,I12,IF($L$7=12,K12,IF($F$22=12,I27,IF($L$22=12,K27,IF($F$37=12,I42,IF($L$37=12,K42,IF($F$52=12,I57,IF($L$52=12,K57,IF($F$67=12,I72,IF($L$67=12,K72,IF($F$82=12,I87,IF($L$82=12,K87,IF($F$97=12,I102,IF($L$97=12,K102,IF($F$112=12,I117,IF($L$112=12,K117,IF($F$127=12,I132,IF($L$127=12,K132,IF($F$142=12,I147,IF($L$142=12,K147))))))))))))))))))))</f>
        <v>0</v>
      </c>
    </row>
    <row r="178" spans="1:4" ht="13.5" customHeight="1" x14ac:dyDescent="0.2">
      <c r="A178" s="381"/>
      <c r="B178" s="25" t="s">
        <v>7</v>
      </c>
      <c r="C178" s="40" t="b">
        <f t="shared" si="31"/>
        <v>0</v>
      </c>
      <c r="D178" s="40" t="b">
        <f t="shared" si="32"/>
        <v>0</v>
      </c>
    </row>
    <row r="179" spans="1:4" ht="13.5" customHeight="1" x14ac:dyDescent="0.2">
      <c r="A179" s="381"/>
      <c r="B179" s="25" t="s">
        <v>79</v>
      </c>
      <c r="C179" s="40" t="b">
        <f t="shared" si="31"/>
        <v>0</v>
      </c>
      <c r="D179" s="40" t="b">
        <f t="shared" si="32"/>
        <v>0</v>
      </c>
    </row>
    <row r="180" spans="1:4" ht="13.5" customHeight="1" x14ac:dyDescent="0.2">
      <c r="A180" s="381"/>
      <c r="B180" s="25" t="s">
        <v>80</v>
      </c>
      <c r="C180" s="40" t="b">
        <f t="shared" si="31"/>
        <v>0</v>
      </c>
      <c r="D180" s="40" t="b">
        <f t="shared" si="32"/>
        <v>0</v>
      </c>
    </row>
    <row r="181" spans="1:4" ht="13.5" customHeight="1" x14ac:dyDescent="0.2">
      <c r="A181" s="381"/>
      <c r="B181" s="25" t="s">
        <v>81</v>
      </c>
      <c r="C181" s="40" t="b">
        <f t="shared" si="31"/>
        <v>0</v>
      </c>
      <c r="D181" s="40" t="b">
        <f t="shared" si="32"/>
        <v>0</v>
      </c>
    </row>
    <row r="182" spans="1:4" ht="13.5" customHeight="1" thickBot="1" x14ac:dyDescent="0.25">
      <c r="A182" s="391"/>
      <c r="B182" s="25" t="s">
        <v>82</v>
      </c>
      <c r="C182" s="40" t="b">
        <f t="shared" si="31"/>
        <v>0</v>
      </c>
      <c r="D182" s="40" t="b">
        <f t="shared" si="32"/>
        <v>0</v>
      </c>
    </row>
    <row r="183" spans="1:4" ht="19.5" thickBot="1" x14ac:dyDescent="0.35">
      <c r="C183" s="39"/>
      <c r="D183" s="41" t="b">
        <f>IF($F$7=12,I18,IF($L$7=12,K18,IF($F$22=12,I33,IF($L$22=12,K33,IF($F$37=12,I48,IF($L$37=12,K48,IF($F$52=12,I63,IF($L$52=12,K63,IF($F$67=12,I78,IF($L$67=12,K78,IF($F$82=12,I93,IF($L$82=12,K93,IF($F$97=12,I108,IF($L$97=12,K108,IF($F$112=12,I123,IF($L$112=12,K123,IF($F$127=12,I138,IF($L$127=12,K138,IF($F$142=12,I153,IF($L$142=12,K153))))))))))))))))))))</f>
        <v>0</v>
      </c>
    </row>
    <row r="184" spans="1:4" x14ac:dyDescent="0.2">
      <c r="C184" s="39"/>
    </row>
    <row r="185" spans="1:4" ht="13.5" thickBot="1" x14ac:dyDescent="0.25">
      <c r="C185" s="39"/>
    </row>
    <row r="186" spans="1:4" ht="16.5" thickBot="1" x14ac:dyDescent="0.3">
      <c r="A186" s="383" t="s">
        <v>0</v>
      </c>
      <c r="B186" s="409"/>
      <c r="C186" s="23" t="str">
        <f>'Input adatok'!M195</f>
        <v>13cs</v>
      </c>
    </row>
    <row r="187" spans="1:4" ht="13.5" customHeight="1" thickBot="1" x14ac:dyDescent="0.25">
      <c r="A187" s="380">
        <v>13</v>
      </c>
      <c r="B187" s="24"/>
      <c r="C187" s="27" t="str">
        <f>'Input adatok'!M196</f>
        <v>Játékos Neve:</v>
      </c>
    </row>
    <row r="188" spans="1:4" ht="13.5" customHeight="1" thickBot="1" x14ac:dyDescent="0.25">
      <c r="A188" s="381"/>
      <c r="B188" s="25" t="s">
        <v>2</v>
      </c>
      <c r="C188" s="27" t="str">
        <f>'Input adatok'!M197</f>
        <v>13_1</v>
      </c>
      <c r="D188" s="40" t="b">
        <f>IF($F$7=13,I8,IF($L$7=13,K8,IF($F$22=13,I23,IF($L$22=13,K23,IF($F$37=13,I38,IF($L$37=13,K38,IF($F$52=13,I53,IF($L$52=13,K53,IF($F$67=13,I68,IF($L$67=13,K68,IF($F$82=13,I83,IF($L$82=13,K83,IF($F$97=13,I98,IF($L$97=13,K98,IF($F$112=13,I113,IF($L$112=13,K113,IF($F$127=13,I128,IF($L$127=13,K128,IF($F$142=13,I143,IF($L$142=13,K143))))))))))))))))))))</f>
        <v>0</v>
      </c>
    </row>
    <row r="189" spans="1:4" ht="13.5" customHeight="1" thickBot="1" x14ac:dyDescent="0.25">
      <c r="A189" s="381"/>
      <c r="B189" s="25" t="s">
        <v>3</v>
      </c>
      <c r="C189" s="27" t="str">
        <f>'Input adatok'!M198</f>
        <v>13_2</v>
      </c>
      <c r="D189" s="40" t="b">
        <f>IF($F$7=13,I9,IF($L$7=13,K9,IF($F$22=13,I24,IF($L$22=13,K24,IF($F$37=13,I39,IF($L$37=13,K39,IF($F$52=13,I54,IF($L$52=13,K54,IF($F$67=13,I69,IF($L$67=13,K69,IF($F$82=13,I84,IF($L$82=13,K84,IF($F$97=13,I99,IF($L$97=13,K99,IF($F$112=13,I114,IF($L$112=13,K114,IF($F$127=13,I129,IF($L$127=13,K129,IF($F$142=13,I144,IF($L$142=13,K144))))))))))))))))))))</f>
        <v>0</v>
      </c>
    </row>
    <row r="190" spans="1:4" ht="13.5" customHeight="1" thickBot="1" x14ac:dyDescent="0.25">
      <c r="A190" s="381"/>
      <c r="B190" s="25" t="s">
        <v>4</v>
      </c>
      <c r="C190" s="27" t="str">
        <f>'Input adatok'!M199</f>
        <v>13_3</v>
      </c>
      <c r="D190" s="40" t="b">
        <f>IF($F$7=13,I10,IF($L$7=13,K10,IF($F$22=13,I25,IF($L$22=13,K25,IF($F$37=13,I40,IF($L$37=13,K40,IF($F$52=13,I55,IF($L$52=13,K55,IF($F$67=13,I70,IF($L$67=13,K70,IF($F$82=13,I85,IF($L$82=13,K85,IF($F$97=13,I100,IF($L$97=13,K100,IF($F$112=13,I115,IF($L$112=13,K115,IF($F$127=13,I130,IF($L$127=13,K130,IF($F$142=13,I145,IF($L$142=13,K145))))))))))))))))))))</f>
        <v>0</v>
      </c>
    </row>
    <row r="191" spans="1:4" ht="13.5" customHeight="1" thickBot="1" x14ac:dyDescent="0.25">
      <c r="A191" s="381"/>
      <c r="B191" s="25" t="s">
        <v>5</v>
      </c>
      <c r="C191" s="27" t="str">
        <f>'Input adatok'!M200</f>
        <v>13_4</v>
      </c>
      <c r="D191" s="40" t="b">
        <f>IF($F$7=13,I11,IF($L$7=13,K11,IF($F$22=13,I26,IF($L$22=13,K26,IF($F$37=13,I41,IF($L$37=13,K41,IF($F$52=13,I56,IF($L$52=13,K56,IF($F$67=13,I71,IF($L$67=13,K71,IF($F$82=13,I86,IF($L$82=13,K86,IF($F$97=13,I101,IF($L$97=13,K101,IF($F$112=13,I116,IF($L$112=13,K116,IF($F$127=13,I131,IF($L$127=13,K131,IF($F$142=13,I146,IF($L$142=13,K146))))))))))))))))))))</f>
        <v>0</v>
      </c>
    </row>
    <row r="192" spans="1:4" ht="13.5" customHeight="1" thickBot="1" x14ac:dyDescent="0.25">
      <c r="A192" s="381"/>
      <c r="B192" s="25" t="s">
        <v>6</v>
      </c>
      <c r="C192" s="27" t="str">
        <f>'Input adatok'!M201</f>
        <v>13_5</v>
      </c>
      <c r="D192" s="40" t="b">
        <f t="shared" ref="D192:D197" si="33">IF($F$7=13,I12,IF($L$7=13,K12,IF($F$22=13,I27,IF($L$22=13,K27,IF($F$37=13,I42,IF($L$37=13,K42,IF($F$52=13,I57,IF($L$52=13,K57,IF($F$67=13,I72,IF($L$67=13,K72,IF($F$82=13,I87,IF($L$82=13,K87,IF($F$97=13,I102,IF($L$97=13,K102,IF($F$112=13,I117,IF($L$112=13,K117,IF($F$127=13,I132,IF($L$127=13,K132,IF($F$142=13,I147,IF($L$142=13,K147))))))))))))))))))))</f>
        <v>0</v>
      </c>
    </row>
    <row r="193" spans="1:4" ht="13.5" customHeight="1" thickBot="1" x14ac:dyDescent="0.25">
      <c r="A193" s="381"/>
      <c r="B193" s="25" t="s">
        <v>7</v>
      </c>
      <c r="C193" s="27" t="str">
        <f>'Input adatok'!M202</f>
        <v>13_6</v>
      </c>
      <c r="D193" s="40" t="b">
        <f t="shared" si="33"/>
        <v>0</v>
      </c>
    </row>
    <row r="194" spans="1:4" ht="13.5" customHeight="1" thickBot="1" x14ac:dyDescent="0.25">
      <c r="A194" s="381"/>
      <c r="B194" s="25" t="s">
        <v>79</v>
      </c>
      <c r="C194" s="27" t="str">
        <f>'Input adatok'!M203</f>
        <v>13_7</v>
      </c>
      <c r="D194" s="40" t="b">
        <f t="shared" si="33"/>
        <v>0</v>
      </c>
    </row>
    <row r="195" spans="1:4" ht="13.5" customHeight="1" thickBot="1" x14ac:dyDescent="0.25">
      <c r="A195" s="381"/>
      <c r="B195" s="25" t="s">
        <v>80</v>
      </c>
      <c r="C195" s="27" t="str">
        <f>'Input adatok'!M204</f>
        <v>13_8</v>
      </c>
      <c r="D195" s="40" t="b">
        <f t="shared" si="33"/>
        <v>0</v>
      </c>
    </row>
    <row r="196" spans="1:4" ht="13.5" customHeight="1" thickBot="1" x14ac:dyDescent="0.25">
      <c r="A196" s="381"/>
      <c r="B196" s="25" t="s">
        <v>81</v>
      </c>
      <c r="C196" s="27" t="str">
        <f>'Input adatok'!M205</f>
        <v>13_9</v>
      </c>
      <c r="D196" s="40" t="b">
        <f t="shared" si="33"/>
        <v>0</v>
      </c>
    </row>
    <row r="197" spans="1:4" ht="13.5" customHeight="1" thickBot="1" x14ac:dyDescent="0.25">
      <c r="A197" s="391"/>
      <c r="B197" s="25" t="s">
        <v>82</v>
      </c>
      <c r="C197" s="27" t="str">
        <f>'Input adatok'!M206</f>
        <v>13_10</v>
      </c>
      <c r="D197" s="40" t="b">
        <f t="shared" si="33"/>
        <v>0</v>
      </c>
    </row>
    <row r="198" spans="1:4" ht="16.5" thickBot="1" x14ac:dyDescent="0.3">
      <c r="C198" s="39"/>
      <c r="D198" s="43" t="b">
        <f>IF($F$7=13,I18,IF($L$7=13,K18,IF($F$22=13,I33,IF($L$22=13,K33,IF($F$37=13,I48,IF($L$37=13,K48,IF($F$52=13,I63,IF($L$52=13,K63,IF($F$67=13,I78,IF($L$67=13,K78,IF($F$82=13,I93,IF($L$82=13,K93,IF($F$97=13,I108,IF($L$97=13,K108,IF($F$112=13,I123,IF($L$112=13,K123,IF($F$127=13,I138,IF($L$127=13,K138,IF($F$142=13,I153,IF($L$142=13,K153))))))))))))))))))))</f>
        <v>0</v>
      </c>
    </row>
    <row r="199" spans="1:4" x14ac:dyDescent="0.2">
      <c r="C199" s="39"/>
    </row>
    <row r="200" spans="1:4" ht="13.5" thickBot="1" x14ac:dyDescent="0.25">
      <c r="C200" s="39"/>
    </row>
    <row r="201" spans="1:4" ht="16.5" thickBot="1" x14ac:dyDescent="0.3">
      <c r="A201" s="383" t="s">
        <v>0</v>
      </c>
      <c r="B201" s="409"/>
      <c r="C201" s="23" t="str">
        <f>'Input adatok'!M211</f>
        <v>14cs</v>
      </c>
    </row>
    <row r="202" spans="1:4" ht="13.5" customHeight="1" thickBot="1" x14ac:dyDescent="0.25">
      <c r="A202" s="380">
        <v>14</v>
      </c>
      <c r="B202" s="24"/>
      <c r="C202" s="27" t="str">
        <f>'Input adatok'!M212</f>
        <v>Játékos Neve:</v>
      </c>
    </row>
    <row r="203" spans="1:4" ht="13.5" customHeight="1" thickBot="1" x14ac:dyDescent="0.25">
      <c r="A203" s="381"/>
      <c r="B203" s="25" t="s">
        <v>2</v>
      </c>
      <c r="C203" s="27" t="str">
        <f>'Input adatok'!M213</f>
        <v>14_1</v>
      </c>
      <c r="D203" s="40" t="b">
        <f t="shared" ref="D203:D213" si="34">IF($F$7=14,I8,IF($L$7=14,K8,IF($F$22=14,I23,IF($L$22=14,K23,IF($F$37=14,I38,IF($L$37=14,K38,IF($F$52=14,I53,IF($L$52=14,K53,IF($F$67=14,I68,IF($L$67=14,K68,IF($F$82=14,I83,IF($L$82=14,K83,IF($F$97=14,I98,IF($L$97=14,K98,IF($F$112=14,I113,IF($L$112=14,K113,IF($F$127=14,I128,IF($L$127=14,K128,IF($F$142=14,I143,IF($L$142=14,K143))))))))))))))))))))</f>
        <v>0</v>
      </c>
    </row>
    <row r="204" spans="1:4" ht="13.5" customHeight="1" thickBot="1" x14ac:dyDescent="0.25">
      <c r="A204" s="381"/>
      <c r="B204" s="25" t="s">
        <v>3</v>
      </c>
      <c r="C204" s="27" t="str">
        <f>'Input adatok'!M214</f>
        <v>14_2</v>
      </c>
      <c r="D204" s="40" t="b">
        <f t="shared" si="34"/>
        <v>0</v>
      </c>
    </row>
    <row r="205" spans="1:4" ht="13.5" customHeight="1" thickBot="1" x14ac:dyDescent="0.25">
      <c r="A205" s="381"/>
      <c r="B205" s="25" t="s">
        <v>4</v>
      </c>
      <c r="C205" s="27" t="str">
        <f>'Input adatok'!M215</f>
        <v>14_3</v>
      </c>
      <c r="D205" s="40" t="b">
        <f t="shared" si="34"/>
        <v>0</v>
      </c>
    </row>
    <row r="206" spans="1:4" ht="13.5" customHeight="1" thickBot="1" x14ac:dyDescent="0.25">
      <c r="A206" s="381"/>
      <c r="B206" s="25" t="s">
        <v>5</v>
      </c>
      <c r="C206" s="27" t="str">
        <f>'Input adatok'!M216</f>
        <v>14_4</v>
      </c>
      <c r="D206" s="40" t="b">
        <f t="shared" si="34"/>
        <v>0</v>
      </c>
    </row>
    <row r="207" spans="1:4" ht="13.5" customHeight="1" thickBot="1" x14ac:dyDescent="0.25">
      <c r="A207" s="381"/>
      <c r="B207" s="25" t="s">
        <v>6</v>
      </c>
      <c r="C207" s="27" t="str">
        <f>'Input adatok'!M217</f>
        <v>14_5</v>
      </c>
      <c r="D207" s="40" t="b">
        <f t="shared" si="34"/>
        <v>0</v>
      </c>
    </row>
    <row r="208" spans="1:4" ht="13.5" customHeight="1" thickBot="1" x14ac:dyDescent="0.25">
      <c r="A208" s="381"/>
      <c r="B208" s="25" t="s">
        <v>7</v>
      </c>
      <c r="C208" s="27" t="str">
        <f>'Input adatok'!M218</f>
        <v>14_6</v>
      </c>
      <c r="D208" s="40" t="b">
        <f t="shared" si="34"/>
        <v>0</v>
      </c>
    </row>
    <row r="209" spans="1:4" ht="13.5" customHeight="1" thickBot="1" x14ac:dyDescent="0.25">
      <c r="A209" s="381"/>
      <c r="B209" s="25" t="s">
        <v>79</v>
      </c>
      <c r="C209" s="27" t="str">
        <f>'Input adatok'!M219</f>
        <v>14_7</v>
      </c>
      <c r="D209" s="40" t="b">
        <f t="shared" si="34"/>
        <v>0</v>
      </c>
    </row>
    <row r="210" spans="1:4" ht="13.5" customHeight="1" thickBot="1" x14ac:dyDescent="0.25">
      <c r="A210" s="381"/>
      <c r="B210" s="25" t="s">
        <v>80</v>
      </c>
      <c r="C210" s="27" t="str">
        <f>'Input adatok'!M220</f>
        <v>14_8</v>
      </c>
      <c r="D210" s="40" t="b">
        <f t="shared" si="34"/>
        <v>0</v>
      </c>
    </row>
    <row r="211" spans="1:4" ht="13.5" customHeight="1" thickBot="1" x14ac:dyDescent="0.25">
      <c r="A211" s="381"/>
      <c r="B211" s="25" t="s">
        <v>81</v>
      </c>
      <c r="C211" s="27" t="str">
        <f>'Input adatok'!M221</f>
        <v>14_9</v>
      </c>
      <c r="D211" s="40" t="b">
        <f t="shared" si="34"/>
        <v>0</v>
      </c>
    </row>
    <row r="212" spans="1:4" ht="13.5" customHeight="1" thickBot="1" x14ac:dyDescent="0.25">
      <c r="A212" s="391"/>
      <c r="B212" s="25" t="s">
        <v>82</v>
      </c>
      <c r="C212" s="27" t="str">
        <f>'Input adatok'!M222</f>
        <v>14_10</v>
      </c>
      <c r="D212" s="40" t="b">
        <f t="shared" si="34"/>
        <v>0</v>
      </c>
    </row>
    <row r="213" spans="1:4" ht="16.5" thickBot="1" x14ac:dyDescent="0.3">
      <c r="C213" s="39"/>
      <c r="D213" s="43" t="b">
        <f t="shared" si="34"/>
        <v>0</v>
      </c>
    </row>
    <row r="214" spans="1:4" x14ac:dyDescent="0.2">
      <c r="C214" s="39"/>
    </row>
    <row r="215" spans="1:4" ht="13.5" thickBot="1" x14ac:dyDescent="0.25">
      <c r="C215" s="39"/>
    </row>
    <row r="216" spans="1:4" ht="16.5" thickBot="1" x14ac:dyDescent="0.3">
      <c r="A216" s="383" t="s">
        <v>0</v>
      </c>
      <c r="B216" s="384"/>
      <c r="C216" s="23" t="str">
        <f>'Input adatok'!M227</f>
        <v>15cs</v>
      </c>
    </row>
    <row r="217" spans="1:4" ht="13.5" customHeight="1" thickBot="1" x14ac:dyDescent="0.25">
      <c r="A217" s="380">
        <v>15</v>
      </c>
      <c r="B217" s="1"/>
      <c r="C217" s="27" t="str">
        <f>'Input adatok'!M228</f>
        <v>Játékos Neve:</v>
      </c>
    </row>
    <row r="218" spans="1:4" ht="13.5" customHeight="1" thickBot="1" x14ac:dyDescent="0.25">
      <c r="A218" s="381"/>
      <c r="B218" s="25" t="s">
        <v>2</v>
      </c>
      <c r="C218" s="27" t="str">
        <f>'Input adatok'!M229</f>
        <v>15_1</v>
      </c>
      <c r="D218" s="40" t="b">
        <f t="shared" ref="D218:D228" si="35">IF($F$7=15,$I$8,IF($L$7=15,$K$8,IF($F$22=15,$I$23,IF($L$22=15,$K$23,IF($F$37=15,$I$38,IF($L$37=15,$K$38,IF($F$52=15,$I$53,IF($L$52=15,$K$53,IF($F$67=15,$I$68,IF($L$67=15,K68,IF($F$82=15,I83,IF($L$82=15,K83,IF($F$97=15,I98,IF($L$97=15,K98,IF($F$112=15,I113,IF($L$112=15,K113,IF($F$127=15,I128,IF($L$127=15,K128,IF($F$142=15,I143,IF($L$142=15,K143))))))))))))))))))))</f>
        <v>0</v>
      </c>
    </row>
    <row r="219" spans="1:4" ht="13.5" customHeight="1" thickBot="1" x14ac:dyDescent="0.25">
      <c r="A219" s="381"/>
      <c r="B219" s="25" t="s">
        <v>3</v>
      </c>
      <c r="C219" s="27" t="str">
        <f>'Input adatok'!M230</f>
        <v>15_2</v>
      </c>
      <c r="D219" s="40" t="b">
        <f t="shared" si="35"/>
        <v>0</v>
      </c>
    </row>
    <row r="220" spans="1:4" ht="13.5" customHeight="1" thickBot="1" x14ac:dyDescent="0.25">
      <c r="A220" s="381"/>
      <c r="B220" s="25" t="s">
        <v>4</v>
      </c>
      <c r="C220" s="27" t="str">
        <f>'Input adatok'!M231</f>
        <v>15_3</v>
      </c>
      <c r="D220" s="40" t="b">
        <f t="shared" si="35"/>
        <v>0</v>
      </c>
    </row>
    <row r="221" spans="1:4" ht="13.5" customHeight="1" thickBot="1" x14ac:dyDescent="0.25">
      <c r="A221" s="381"/>
      <c r="B221" s="25" t="s">
        <v>5</v>
      </c>
      <c r="C221" s="27" t="str">
        <f>'Input adatok'!M232</f>
        <v>15_4</v>
      </c>
      <c r="D221" s="40" t="b">
        <f t="shared" si="35"/>
        <v>0</v>
      </c>
    </row>
    <row r="222" spans="1:4" ht="13.5" customHeight="1" thickBot="1" x14ac:dyDescent="0.25">
      <c r="A222" s="381"/>
      <c r="B222" s="25" t="s">
        <v>6</v>
      </c>
      <c r="C222" s="27" t="str">
        <f>'Input adatok'!M233</f>
        <v>15_5</v>
      </c>
      <c r="D222" s="40" t="b">
        <f t="shared" si="35"/>
        <v>0</v>
      </c>
    </row>
    <row r="223" spans="1:4" ht="13.5" customHeight="1" thickBot="1" x14ac:dyDescent="0.25">
      <c r="A223" s="381"/>
      <c r="B223" s="25" t="s">
        <v>7</v>
      </c>
      <c r="C223" s="27" t="str">
        <f>'Input adatok'!M234</f>
        <v>15_6</v>
      </c>
      <c r="D223" s="40" t="b">
        <f t="shared" si="35"/>
        <v>0</v>
      </c>
    </row>
    <row r="224" spans="1:4" ht="13.5" customHeight="1" thickBot="1" x14ac:dyDescent="0.25">
      <c r="A224" s="381"/>
      <c r="B224" s="25" t="s">
        <v>79</v>
      </c>
      <c r="C224" s="27" t="str">
        <f>'Input adatok'!M235</f>
        <v>15_7</v>
      </c>
      <c r="D224" s="40" t="b">
        <f t="shared" si="35"/>
        <v>0</v>
      </c>
    </row>
    <row r="225" spans="1:4" ht="13.5" customHeight="1" thickBot="1" x14ac:dyDescent="0.25">
      <c r="A225" s="381"/>
      <c r="B225" s="25" t="s">
        <v>80</v>
      </c>
      <c r="C225" s="27" t="str">
        <f>'Input adatok'!M236</f>
        <v>15_8</v>
      </c>
      <c r="D225" s="40" t="b">
        <f t="shared" si="35"/>
        <v>0</v>
      </c>
    </row>
    <row r="226" spans="1:4" ht="13.5" customHeight="1" thickBot="1" x14ac:dyDescent="0.25">
      <c r="A226" s="381"/>
      <c r="B226" s="25" t="s">
        <v>81</v>
      </c>
      <c r="C226" s="27" t="str">
        <f>'Input adatok'!M237</f>
        <v>15_9</v>
      </c>
      <c r="D226" s="40" t="b">
        <f t="shared" si="35"/>
        <v>0</v>
      </c>
    </row>
    <row r="227" spans="1:4" ht="13.5" customHeight="1" thickBot="1" x14ac:dyDescent="0.25">
      <c r="A227" s="391"/>
      <c r="B227" s="25" t="s">
        <v>82</v>
      </c>
      <c r="C227" s="27" t="str">
        <f>'Input adatok'!M238</f>
        <v>15_10</v>
      </c>
      <c r="D227" s="40" t="b">
        <f t="shared" si="35"/>
        <v>0</v>
      </c>
    </row>
    <row r="228" spans="1:4" ht="16.5" thickBot="1" x14ac:dyDescent="0.3">
      <c r="C228" s="39"/>
      <c r="D228" s="43" t="b">
        <f t="shared" si="35"/>
        <v>0</v>
      </c>
    </row>
    <row r="229" spans="1:4" x14ac:dyDescent="0.2">
      <c r="C229" s="39"/>
    </row>
    <row r="230" spans="1:4" ht="13.5" thickBot="1" x14ac:dyDescent="0.25">
      <c r="C230" s="39"/>
    </row>
    <row r="231" spans="1:4" ht="16.5" thickBot="1" x14ac:dyDescent="0.3">
      <c r="A231" s="383" t="s">
        <v>0</v>
      </c>
      <c r="B231" s="384"/>
      <c r="C231" s="23" t="str">
        <f>'Input adatok'!M243</f>
        <v>16cs</v>
      </c>
    </row>
    <row r="232" spans="1:4" ht="13.5" customHeight="1" thickBot="1" x14ac:dyDescent="0.25">
      <c r="A232" s="380">
        <v>16</v>
      </c>
      <c r="B232" s="24"/>
      <c r="C232" s="27" t="str">
        <f>'Input adatok'!M244</f>
        <v>Játékos Neve:</v>
      </c>
    </row>
    <row r="233" spans="1:4" ht="13.5" customHeight="1" thickBot="1" x14ac:dyDescent="0.25">
      <c r="A233" s="381"/>
      <c r="B233" s="25" t="s">
        <v>2</v>
      </c>
      <c r="C233" s="27" t="str">
        <f>'Input adatok'!M245</f>
        <v>16_1</v>
      </c>
      <c r="D233" s="40" t="b">
        <f>IF($F$7=16,I8,IF($L$7=16,K8,IF($F$22=16,I23,IF($L$22=16,K23,IF($F$37=16,I38,IF($L$37=16,K38,IF($F$52=16,I53,IF($L$52=16,K53,IF($F$67=16,I68,IF($L$67=16,K68,IF($F$82=16,I83,IF($L$82=16,K83,IF($F$97=16,I98,IF($L$97=16,K98,IF($F$112=16,I113,IF($L$112=16,K113,IF($F$127=16,I128,IF($L$127=16,K128,IF($F$142=16,I143,IF($L$142=16,K143))))))))))))))))))))</f>
        <v>0</v>
      </c>
    </row>
    <row r="234" spans="1:4" ht="13.5" customHeight="1" thickBot="1" x14ac:dyDescent="0.25">
      <c r="A234" s="381"/>
      <c r="B234" s="25" t="s">
        <v>3</v>
      </c>
      <c r="C234" s="27" t="str">
        <f>'Input adatok'!M246</f>
        <v>16_2</v>
      </c>
      <c r="D234" s="40" t="b">
        <f>IF($F$7=16,I9,IF($L$7=16,K9,IF($F$22=16,I24,IF($L$22=16,K24,IF($F$37=16,I39,IF($L$37=16,K39,IF($F$52=16,I54,IF($L$52=16,K54,IF($F$67=16,I69,IF($L$67=16,K69,IF($F$82=16,I84,IF($L$82=16,K84,IF($F$97=16,I99,IF($L$97=16,K99,IF($F$112=16,I114,IF($L$112=16,K114,IF($F$127=16,I129,IF($L$127=16,K129,IF($F$142=16,I144,IF($L$142=16,K144))))))))))))))))))))</f>
        <v>0</v>
      </c>
    </row>
    <row r="235" spans="1:4" ht="13.5" customHeight="1" thickBot="1" x14ac:dyDescent="0.25">
      <c r="A235" s="381"/>
      <c r="B235" s="25" t="s">
        <v>4</v>
      </c>
      <c r="C235" s="27" t="str">
        <f>'Input adatok'!M247</f>
        <v>16_3</v>
      </c>
      <c r="D235" s="40" t="b">
        <f>IF($F$7=16,I10,IF($L$7=16,K10,IF($F$22=16,I25,IF($L$22=16,K25,IF($F$37=16,I40,IF($L$37=16,K40,IF($F$52=16,I55,IF($L$52=16,K55,IF($F$67=16,I70,IF($L$67=16,K70,IF($F$82=16,I85,IF($L$82=16,K85,IF($F$97=16,I100,IF($L$97=16,K100,IF($F$112=16,I115,IF($L$112=16,K115,IF($F$127=16,I130,IF($L$127=16,K130,IF($F$142=16,I145,IF($L$142=16,K145))))))))))))))))))))</f>
        <v>0</v>
      </c>
    </row>
    <row r="236" spans="1:4" ht="13.5" customHeight="1" thickBot="1" x14ac:dyDescent="0.25">
      <c r="A236" s="381"/>
      <c r="B236" s="25" t="s">
        <v>5</v>
      </c>
      <c r="C236" s="27" t="str">
        <f>'Input adatok'!M248</f>
        <v>16_4</v>
      </c>
      <c r="D236" s="40" t="b">
        <f>IF($F$7=16,I11,IF($L$7=16,K11,IF($F$22=16,I26,IF($L$22=16,K26,IF($F$37=16,I41,IF($L$37=16,K41,IF($F$52=16,I56,IF($L$52=16,K56,IF($F$67=16,I71,IF($L$67=16,K71,IF($F$82=16,I86,IF($L$82=16,K86,IF($F$97=16,I101,IF($L$97=16,K101,IF($F$112=16,I116,IF($L$112=16,K116,IF($F$127=16,I131,IF($L$127=16,K131,IF($F$142=16,I146,IF($L$142=16,K146))))))))))))))))))))</f>
        <v>0</v>
      </c>
    </row>
    <row r="237" spans="1:4" ht="13.5" customHeight="1" thickBot="1" x14ac:dyDescent="0.25">
      <c r="A237" s="381"/>
      <c r="B237" s="25" t="s">
        <v>6</v>
      </c>
      <c r="C237" s="27" t="str">
        <f>'Input adatok'!M249</f>
        <v>16_5</v>
      </c>
      <c r="D237" s="40" t="b">
        <f t="shared" ref="D237:D242" si="36">IF($F$7=16,I12,IF($L$7=16,K12,IF($F$22=16,I27,IF($L$22=16,K27,IF($F$37=16,I42,IF($L$37=16,K42,IF($F$52=16,I57,IF($L$52=16,K57,IF($F$67=16,I72,IF($L$67=16,K72,IF($F$82=16,I87,IF($L$82=16,K87,IF($F$97=16,I102,IF($L$97=16,K102,IF($F$112=16,I117,IF($L$112=16,K117,IF($F$127=16,I132,IF($L$127=16,K132,IF($F$142=16,I147,IF($L$142=16,K147))))))))))))))))))))</f>
        <v>0</v>
      </c>
    </row>
    <row r="238" spans="1:4" ht="13.5" customHeight="1" thickBot="1" x14ac:dyDescent="0.25">
      <c r="A238" s="381"/>
      <c r="B238" s="25" t="s">
        <v>7</v>
      </c>
      <c r="C238" s="27" t="str">
        <f>'Input adatok'!M250</f>
        <v>16_6</v>
      </c>
      <c r="D238" s="40" t="b">
        <f t="shared" si="36"/>
        <v>0</v>
      </c>
    </row>
    <row r="239" spans="1:4" ht="13.5" customHeight="1" thickBot="1" x14ac:dyDescent="0.25">
      <c r="A239" s="381"/>
      <c r="B239" s="25" t="s">
        <v>79</v>
      </c>
      <c r="C239" s="27" t="str">
        <f>'Input adatok'!M251</f>
        <v>16_7</v>
      </c>
      <c r="D239" s="40" t="b">
        <f t="shared" si="36"/>
        <v>0</v>
      </c>
    </row>
    <row r="240" spans="1:4" ht="13.5" customHeight="1" thickBot="1" x14ac:dyDescent="0.25">
      <c r="A240" s="381"/>
      <c r="B240" s="25" t="s">
        <v>80</v>
      </c>
      <c r="C240" s="27" t="str">
        <f>'Input adatok'!M252</f>
        <v>16_8</v>
      </c>
      <c r="D240" s="40" t="b">
        <f t="shared" si="36"/>
        <v>0</v>
      </c>
    </row>
    <row r="241" spans="1:4" ht="13.5" customHeight="1" thickBot="1" x14ac:dyDescent="0.25">
      <c r="A241" s="381"/>
      <c r="B241" s="25" t="s">
        <v>81</v>
      </c>
      <c r="C241" s="27" t="str">
        <f>'Input adatok'!M253</f>
        <v>16_9</v>
      </c>
      <c r="D241" s="40" t="b">
        <f t="shared" si="36"/>
        <v>0</v>
      </c>
    </row>
    <row r="242" spans="1:4" ht="13.5" customHeight="1" thickBot="1" x14ac:dyDescent="0.25">
      <c r="A242" s="391"/>
      <c r="B242" s="25" t="s">
        <v>82</v>
      </c>
      <c r="C242" s="27" t="str">
        <f>'Input adatok'!M254</f>
        <v>16_10</v>
      </c>
      <c r="D242" s="40" t="b">
        <f t="shared" si="36"/>
        <v>0</v>
      </c>
    </row>
    <row r="243" spans="1:4" ht="16.5" thickBot="1" x14ac:dyDescent="0.3">
      <c r="C243" s="39"/>
      <c r="D243" s="43" t="b">
        <f>IF($F$7=16,I18,IF($L$7=16,K18,IF($F$22=16,I33,IF($L$22=16,K33,IF($F$37=16,I48,IF($L$37=16,K48,IF($F$52=16,I63,IF($L$52=16,K63,IF($F$67=16,I78,IF($L$67=16,K78,IF($F$82=16,I93,IF($L$82=16,K93,IF($F$97=16,I108,IF($L$97=16,K108,IF($F$112=16,I123,IF($L$112=16,K123,IF($F$127=16,I138,IF($L$127=16,K138,IF($F$142=16,I153,IF($L$142=16,K153))))))))))))))))))))</f>
        <v>0</v>
      </c>
    </row>
    <row r="244" spans="1:4" x14ac:dyDescent="0.2">
      <c r="C244" s="39"/>
    </row>
    <row r="245" spans="1:4" ht="13.5" thickBot="1" x14ac:dyDescent="0.25">
      <c r="C245" s="39"/>
    </row>
    <row r="246" spans="1:4" ht="16.5" thickBot="1" x14ac:dyDescent="0.3">
      <c r="A246" s="383" t="s">
        <v>0</v>
      </c>
      <c r="B246" s="409"/>
      <c r="C246" s="23" t="str">
        <f>'Input adatok'!M259</f>
        <v>17cs</v>
      </c>
    </row>
    <row r="247" spans="1:4" ht="13.5" customHeight="1" thickBot="1" x14ac:dyDescent="0.25">
      <c r="A247" s="380">
        <v>17</v>
      </c>
      <c r="B247" s="24"/>
      <c r="C247" s="27" t="str">
        <f>'Input adatok'!M260</f>
        <v>Játékos Neve:</v>
      </c>
    </row>
    <row r="248" spans="1:4" ht="13.5" customHeight="1" thickBot="1" x14ac:dyDescent="0.25">
      <c r="A248" s="381"/>
      <c r="B248" s="25" t="s">
        <v>2</v>
      </c>
      <c r="C248" s="27" t="str">
        <f>'Input adatok'!M261</f>
        <v>17_1</v>
      </c>
      <c r="D248" s="40" t="b">
        <f>IF($F$7=17,I8,IF($L$7=17,K8,IF($F$22=17,I23,IF($L$22=17,K23,IF($F$37=17,I38,IF($L$37=17,K38,IF($F$52=17,I53,IF($L$52=17,K53,IF($F$67=17,I68,IF($L$67=17,K68,IF($F$82=17,I83,IF($L$82=17,K83,IF($F$97=17,I98,IF($L$97=17,K98,IF($F$112=17,I113,IF($L$112=17,K113,IF($F$127=17,I128,IF($L$127=17,K128,IF($F$142=17,I143,IF($L$142=17,K143))))))))))))))))))))</f>
        <v>0</v>
      </c>
    </row>
    <row r="249" spans="1:4" ht="13.5" customHeight="1" thickBot="1" x14ac:dyDescent="0.25">
      <c r="A249" s="381"/>
      <c r="B249" s="25" t="s">
        <v>3</v>
      </c>
      <c r="C249" s="27" t="str">
        <f>'Input adatok'!M262</f>
        <v>17_2</v>
      </c>
      <c r="D249" s="40" t="b">
        <f>IF($F$7=17,I9,IF($L$7=17,K9,IF($F$22=17,I24,IF($L$22=17,K24,IF($F$37=17,I39,IF($L$37=17,K39,IF($F$52=17,I54,IF($L$52=17,K54,IF($F$67=17,I69,IF($L$67=17,K69,IF($F$82=17,I84,IF($L$82=17,K84,IF($F$97=17,I99,IF($L$97=17,K99,IF($F$112=17,I114,IF($L$112=17,K114,IF($F$127=17,I129,IF($L$127=17,K129,IF($F$142=17,I144,IF($L$142=17,K144))))))))))))))))))))</f>
        <v>0</v>
      </c>
    </row>
    <row r="250" spans="1:4" ht="13.5" customHeight="1" thickBot="1" x14ac:dyDescent="0.25">
      <c r="A250" s="381"/>
      <c r="B250" s="25" t="s">
        <v>4</v>
      </c>
      <c r="C250" s="27" t="str">
        <f>'Input adatok'!M263</f>
        <v>17_3</v>
      </c>
      <c r="D250" s="40" t="b">
        <f>IF($F$7=17,I10,IF($L$7=17,K10,IF($F$22=17,I25,IF($L$22=17,K25,IF($F$37=17,I40,IF($L$37=17,K40,IF($F$52=17,I55,IF($L$52=17,K55,IF($F$67=17,I70,IF($L$67=17,K70,IF($F$82=17,I85,IF($L$82=17,K85,IF($F$97=17,I100,IF($L$97=17,K100,IF($F$112=17,I115,IF($L$112=17,K115,IF($F$127=17,I130,IF($L$127=17,K130,IF($F$142=17,I145,IF($L$142=17,K145))))))))))))))))))))</f>
        <v>0</v>
      </c>
    </row>
    <row r="251" spans="1:4" ht="13.5" customHeight="1" thickBot="1" x14ac:dyDescent="0.25">
      <c r="A251" s="381"/>
      <c r="B251" s="25" t="s">
        <v>5</v>
      </c>
      <c r="C251" s="27" t="str">
        <f>'Input adatok'!M264</f>
        <v>17_4</v>
      </c>
      <c r="D251" s="40" t="b">
        <f>IF($F$7=17,I11,IF($L$7=17,K11,IF($F$22=17,I26,IF($L$22=17,K26,IF($F$37=17,I41,IF($L$37=17,K41,IF($F$52=17,I56,IF($L$52=17,K56,IF($F$67=17,I71,IF($L$67=17,K71,IF($F$82=17,I86,IF($L$82=17,K86,IF($F$97=17,I101,IF($L$97=17,K101,IF($F$112=17,I116,IF($L$112=17,K116,IF($F$127=17,I131,IF($L$127=17,K131,IF($F$142=17,I146,IF($L$142=17,K146))))))))))))))))))))</f>
        <v>0</v>
      </c>
    </row>
    <row r="252" spans="1:4" ht="13.5" customHeight="1" thickBot="1" x14ac:dyDescent="0.25">
      <c r="A252" s="381"/>
      <c r="B252" s="25" t="s">
        <v>6</v>
      </c>
      <c r="C252" s="27" t="str">
        <f>'Input adatok'!M265</f>
        <v>17_5</v>
      </c>
      <c r="D252" s="40" t="b">
        <f t="shared" ref="D252:D257" si="37">IF($F$7=17,I12,IF($L$7=17,K12,IF($F$22=17,I27,IF($L$22=17,K27,IF($F$37=17,I42,IF($L$37=17,K42,IF($F$52=17,I57,IF($L$52=17,K57,IF($F$67=17,I72,IF($L$67=17,K72,IF($F$82=17,I87,IF($L$82=17,K87,IF($F$97=17,I102,IF($L$97=17,K102,IF($F$112=17,I117,IF($L$112=17,K117,IF($F$127=17,I132,IF($L$127=17,K132,IF($F$142=17,I147,IF($L$142=17,K147))))))))))))))))))))</f>
        <v>0</v>
      </c>
    </row>
    <row r="253" spans="1:4" ht="13.5" customHeight="1" thickBot="1" x14ac:dyDescent="0.25">
      <c r="A253" s="381"/>
      <c r="B253" s="25" t="s">
        <v>7</v>
      </c>
      <c r="C253" s="27" t="str">
        <f>'Input adatok'!M266</f>
        <v>17_6</v>
      </c>
      <c r="D253" s="40" t="b">
        <f t="shared" si="37"/>
        <v>0</v>
      </c>
    </row>
    <row r="254" spans="1:4" ht="13.5" customHeight="1" thickBot="1" x14ac:dyDescent="0.25">
      <c r="A254" s="381"/>
      <c r="B254" s="25" t="s">
        <v>79</v>
      </c>
      <c r="C254" s="27" t="str">
        <f>'Input adatok'!M267</f>
        <v>17_7</v>
      </c>
      <c r="D254" s="40" t="b">
        <f t="shared" si="37"/>
        <v>0</v>
      </c>
    </row>
    <row r="255" spans="1:4" ht="13.5" customHeight="1" thickBot="1" x14ac:dyDescent="0.25">
      <c r="A255" s="381"/>
      <c r="B255" s="25" t="s">
        <v>80</v>
      </c>
      <c r="C255" s="27" t="str">
        <f>'Input adatok'!M268</f>
        <v>17_8</v>
      </c>
      <c r="D255" s="40" t="b">
        <f t="shared" si="37"/>
        <v>0</v>
      </c>
    </row>
    <row r="256" spans="1:4" ht="13.5" customHeight="1" thickBot="1" x14ac:dyDescent="0.25">
      <c r="A256" s="381"/>
      <c r="B256" s="25" t="s">
        <v>81</v>
      </c>
      <c r="C256" s="27" t="str">
        <f>'Input adatok'!M269</f>
        <v>17_9</v>
      </c>
      <c r="D256" s="40" t="b">
        <f t="shared" si="37"/>
        <v>0</v>
      </c>
    </row>
    <row r="257" spans="1:4" ht="13.5" customHeight="1" thickBot="1" x14ac:dyDescent="0.25">
      <c r="A257" s="391"/>
      <c r="B257" s="25" t="s">
        <v>82</v>
      </c>
      <c r="C257" s="27" t="str">
        <f>'Input adatok'!M270</f>
        <v>17_10</v>
      </c>
      <c r="D257" s="40" t="b">
        <f t="shared" si="37"/>
        <v>0</v>
      </c>
    </row>
    <row r="258" spans="1:4" ht="16.5" thickBot="1" x14ac:dyDescent="0.3">
      <c r="C258" s="39"/>
      <c r="D258" s="43" t="b">
        <f>IF($F$7=17,I18,IF($L$7=17,K18,IF($F$22=17,I33,IF($L$22=17,K33,IF($F$37=17,I48,IF($L$37=17,K48,IF($F$52=17,I63,IF($L$52=17,K63,IF($F$67=17,I78,IF($L$67=17,K78,IF($F$82=17,I93,IF($L$82=17,K93,IF($F$97=17,I108,IF($L$97=17,K108,IF($F$112=17,I123,IF($L$112=17,K123,IF($F$127=17,I138,IF($L$127=17,K138,IF($F$142=17,I153,IF($L$142=17,K153))))))))))))))))))))</f>
        <v>0</v>
      </c>
    </row>
    <row r="259" spans="1:4" x14ac:dyDescent="0.2">
      <c r="C259" s="39"/>
    </row>
    <row r="260" spans="1:4" ht="13.5" thickBot="1" x14ac:dyDescent="0.25">
      <c r="C260" s="39"/>
    </row>
    <row r="261" spans="1:4" ht="16.5" thickBot="1" x14ac:dyDescent="0.3">
      <c r="A261" s="383" t="s">
        <v>0</v>
      </c>
      <c r="B261" s="409"/>
      <c r="C261" s="23" t="str">
        <f>'Input adatok'!M275</f>
        <v>18cs</v>
      </c>
    </row>
    <row r="262" spans="1:4" ht="13.5" customHeight="1" thickBot="1" x14ac:dyDescent="0.25">
      <c r="A262" s="380">
        <v>18</v>
      </c>
      <c r="B262" s="24"/>
      <c r="C262" s="27" t="str">
        <f>'Input adatok'!M276</f>
        <v>Játékos Neve:</v>
      </c>
    </row>
    <row r="263" spans="1:4" ht="13.5" customHeight="1" thickBot="1" x14ac:dyDescent="0.25">
      <c r="A263" s="381"/>
      <c r="B263" s="25" t="s">
        <v>2</v>
      </c>
      <c r="C263" s="27" t="str">
        <f>'Input adatok'!M277</f>
        <v>18_1</v>
      </c>
      <c r="D263" s="40" t="b">
        <f>IF($F$7=18,I8,IF($L$7=18,K8,IF($F$22=18,I23,IF($L$22=18,K23,IF($F$37=18,I38,IF($L$37=18,K38,IF($F$52=18,I53,IF($L$52=18,K53,IF($F$67=18,I68,IF($L$67=18,K68,IF($F$82=18,I83,IF($L$82=18,K83,IF($F$97=18,I98,IF($L$97=18,K98,IF($F$112=18,I113,IF($L$112=18,K113,IF($F$127=18,I128,IF($L$127=18,K128,IF($F$142=18,I143,IF($L$142=18,K143))))))))))))))))))))</f>
        <v>0</v>
      </c>
    </row>
    <row r="264" spans="1:4" ht="13.5" customHeight="1" thickBot="1" x14ac:dyDescent="0.25">
      <c r="A264" s="381"/>
      <c r="B264" s="25" t="s">
        <v>3</v>
      </c>
      <c r="C264" s="27" t="str">
        <f>'Input adatok'!M278</f>
        <v>18_2</v>
      </c>
      <c r="D264" s="40" t="b">
        <f>IF($F$7=18,I9,IF($L$7=18,K9,IF($F$22=18,I24,IF($L$22=18,K24,IF($F$37=18,I39,IF($L$37=18,K39,IF($F$52=18,I54,IF($L$52=18,K54,IF($F$67=18,I69,IF($L$67=18,K69,IF($F$82=18,I84,IF($L$82=18,K84,IF($F$97=18,I99,IF($L$97=18,K99,IF($F$112=18,I114,IF($L$112=18,K114,IF($F$127=18,I129,IF($L$127=18,K129,IF($F$142=18,I144,IF($L$142=18,K144))))))))))))))))))))</f>
        <v>0</v>
      </c>
    </row>
    <row r="265" spans="1:4" ht="13.5" customHeight="1" thickBot="1" x14ac:dyDescent="0.25">
      <c r="A265" s="381"/>
      <c r="B265" s="25" t="s">
        <v>4</v>
      </c>
      <c r="C265" s="27" t="str">
        <f>'Input adatok'!M279</f>
        <v>18_3</v>
      </c>
      <c r="D265" s="40" t="b">
        <f>IF($F$7=18,I10,IF($L$7=18,K10,IF($F$22=18,I25,IF($L$22=18,K25,IF($F$37=18,I40,IF($L$37=18,K40,IF($F$52=18,I55,IF($L$52=18,K55,IF($F$67=18,I70,IF($L$67=18,K70,IF($F$82=18,I85,IF($L$82=18,K85,IF($F$97=18,I100,IF($L$97=18,K100,IF($F$112=18,I115,IF($L$112=18,K115,IF($F$127=18,I130,IF($L$127=18,K130,IF($F$142=18,I145,IF($L$142=18,K145))))))))))))))))))))</f>
        <v>0</v>
      </c>
    </row>
    <row r="266" spans="1:4" ht="13.5" customHeight="1" thickBot="1" x14ac:dyDescent="0.25">
      <c r="A266" s="381"/>
      <c r="B266" s="25" t="s">
        <v>5</v>
      </c>
      <c r="C266" s="27" t="str">
        <f>'Input adatok'!M280</f>
        <v>18_4</v>
      </c>
      <c r="D266" s="40" t="b">
        <f>IF($F$7=18,I11,IF($L$7=18,K11,IF($F$22=18,I26,IF($L$22=18,K26,IF($F$37=18,I41,IF($L$37=18,K41,IF($F$52=18,I56,IF($L$52=18,K56,IF($F$67=18,I71,IF($L$67=18,K71,IF($F$82=18,I86,IF($L$82=18,K86,IF($F$97=18,I101,IF($L$97=18,K101,IF($F$112=18,I116,IF($L$112=18,K116,IF($F$127=18,I131,IF($L$127=18,K131,IF($F$142=18,I146,IF($L$142=18,K146))))))))))))))))))))</f>
        <v>0</v>
      </c>
    </row>
    <row r="267" spans="1:4" ht="13.5" customHeight="1" thickBot="1" x14ac:dyDescent="0.25">
      <c r="A267" s="381"/>
      <c r="B267" s="25" t="s">
        <v>6</v>
      </c>
      <c r="C267" s="27" t="str">
        <f>'Input adatok'!M281</f>
        <v>18_5</v>
      </c>
      <c r="D267" s="40" t="b">
        <f t="shared" ref="D267:D272" si="38">IF($F$7=18,I12,IF($L$7=18,K12,IF($F$22=18,I27,IF($L$22=18,K27,IF($F$37=18,I42,IF($L$37=18,K42,IF($F$52=18,I57,IF($L$52=18,K57,IF($F$67=18,I72,IF($L$67=18,K72,IF($F$82=18,I87,IF($L$82=18,K87,IF($F$97=18,I102,IF($L$97=18,K102,IF($F$112=18,I117,IF($L$112=18,K117,IF($F$127=18,I132,IF($L$127=18,K132,IF($F$142=18,I147,IF($L$142=18,K147))))))))))))))))))))</f>
        <v>0</v>
      </c>
    </row>
    <row r="268" spans="1:4" ht="13.5" customHeight="1" thickBot="1" x14ac:dyDescent="0.25">
      <c r="A268" s="381"/>
      <c r="B268" s="25" t="s">
        <v>7</v>
      </c>
      <c r="C268" s="27" t="str">
        <f>'Input adatok'!M282</f>
        <v>18_6</v>
      </c>
      <c r="D268" s="40" t="b">
        <f t="shared" si="38"/>
        <v>0</v>
      </c>
    </row>
    <row r="269" spans="1:4" ht="13.5" customHeight="1" thickBot="1" x14ac:dyDescent="0.25">
      <c r="A269" s="381"/>
      <c r="B269" s="25" t="s">
        <v>79</v>
      </c>
      <c r="C269" s="27" t="str">
        <f>'Input adatok'!M283</f>
        <v>18_7</v>
      </c>
      <c r="D269" s="40" t="b">
        <f t="shared" si="38"/>
        <v>0</v>
      </c>
    </row>
    <row r="270" spans="1:4" ht="13.5" customHeight="1" thickBot="1" x14ac:dyDescent="0.25">
      <c r="A270" s="381"/>
      <c r="B270" s="25" t="s">
        <v>80</v>
      </c>
      <c r="C270" s="27" t="str">
        <f>'Input adatok'!M284</f>
        <v>18_8</v>
      </c>
      <c r="D270" s="40" t="b">
        <f t="shared" si="38"/>
        <v>0</v>
      </c>
    </row>
    <row r="271" spans="1:4" ht="13.5" customHeight="1" thickBot="1" x14ac:dyDescent="0.25">
      <c r="A271" s="381"/>
      <c r="B271" s="25" t="s">
        <v>81</v>
      </c>
      <c r="C271" s="27" t="str">
        <f>'Input adatok'!M285</f>
        <v>18_9</v>
      </c>
      <c r="D271" s="40" t="b">
        <f t="shared" si="38"/>
        <v>0</v>
      </c>
    </row>
    <row r="272" spans="1:4" ht="13.5" customHeight="1" thickBot="1" x14ac:dyDescent="0.25">
      <c r="A272" s="391"/>
      <c r="B272" s="25" t="s">
        <v>82</v>
      </c>
      <c r="C272" s="27" t="str">
        <f>'Input adatok'!M286</f>
        <v>18_10</v>
      </c>
      <c r="D272" s="40" t="b">
        <f t="shared" si="38"/>
        <v>0</v>
      </c>
    </row>
    <row r="273" spans="1:4" ht="16.5" thickBot="1" x14ac:dyDescent="0.3">
      <c r="C273" s="39"/>
      <c r="D273" s="43" t="b">
        <f>IF($F$7=18,I18,IF($L$7=18,K18,IF($F$22=18,I33,IF($L$22=18,K33,IF($F$37=18,I48,IF($L$37=18,K48,IF($F$52=18,I63,IF($L$52=18,K63,IF($F$67=18,I78,IF($L$67=18,K78,IF($F$82=18,I93,IF($L$82=18,K93,IF($F$97=18,I108,IF($L$97=18,K108,IF($F$112=18,I123,IF($L$112=18,K123,IF($F$127=18,I138,IF($L$127=18,K138,IF($F$142=18,I153,IF($L$142=18,K153))))))))))))))))))))</f>
        <v>0</v>
      </c>
    </row>
    <row r="274" spans="1:4" x14ac:dyDescent="0.2">
      <c r="C274" s="39"/>
    </row>
    <row r="275" spans="1:4" ht="13.5" thickBot="1" x14ac:dyDescent="0.25">
      <c r="C275" s="39"/>
    </row>
    <row r="276" spans="1:4" ht="16.5" thickBot="1" x14ac:dyDescent="0.3">
      <c r="A276" s="383" t="s">
        <v>0</v>
      </c>
      <c r="B276" s="409"/>
      <c r="C276" s="23" t="str">
        <f>'Input adatok'!M291</f>
        <v>19cs</v>
      </c>
    </row>
    <row r="277" spans="1:4" ht="13.5" customHeight="1" thickBot="1" x14ac:dyDescent="0.25">
      <c r="A277" s="380">
        <v>19</v>
      </c>
      <c r="B277" s="24"/>
      <c r="C277" s="27" t="str">
        <f>'Input adatok'!M292</f>
        <v>Játékos Neve:</v>
      </c>
    </row>
    <row r="278" spans="1:4" ht="13.5" customHeight="1" thickBot="1" x14ac:dyDescent="0.25">
      <c r="A278" s="381"/>
      <c r="B278" s="25" t="s">
        <v>2</v>
      </c>
      <c r="C278" s="27" t="str">
        <f>'Input adatok'!M293</f>
        <v>19_1</v>
      </c>
      <c r="D278" s="40" t="b">
        <f>IF($F$7=19,$I$8,IF($L$7=19,$K$8,IF($F$22=19,$I$23,IF($L$22=19,$K$23,IF($F$37=19,$I$38,IF($L$37=19,$K$38,IF($F$52=19,$I$53,IF($L$52=19,$K$53,IF($F$67=19,$I$68,IF($L$67=19,K68,IF($F$82=19,I83,IF($L$82=19,K83,IF($F$97=19,I98,IF($L$97=19,K98,IF($F$112=19,I113,IF($L$112=19,K113,IF($F$127=19,I128,IF($L$127=19,K128,IF($F$142=19,I143,IF($L$142=19,K143))))))))))))))))))))</f>
        <v>0</v>
      </c>
    </row>
    <row r="279" spans="1:4" ht="13.5" customHeight="1" thickBot="1" x14ac:dyDescent="0.25">
      <c r="A279" s="381"/>
      <c r="B279" s="25" t="s">
        <v>3</v>
      </c>
      <c r="C279" s="27" t="str">
        <f>'Input adatok'!M294</f>
        <v>19_2</v>
      </c>
      <c r="D279" s="40" t="b">
        <f>IF($F$7=19,$I$8,IF($L$7=19,$K$8,IF($F$22=19,$I$23,IF($L$22=19,$K$23,IF($F$37=19,$I$38,IF($L$37=19,$K$38,IF($F$52=19,$I$53,IF($L$52=19,$K$53,IF($F$67=19,$I$68,IF($L$67=19,K69,IF($F$82=19,I84,IF($L$82=19,K84,IF($F$97=19,I99,IF($L$97=19,K99,IF($F$112=19,I114,IF($L$112=19,K114,IF($F$127=19,I129,IF($L$127=19,K129,IF($F$142=19,I144,IF($L$142=19,K144))))))))))))))))))))</f>
        <v>0</v>
      </c>
    </row>
    <row r="280" spans="1:4" ht="13.5" customHeight="1" thickBot="1" x14ac:dyDescent="0.25">
      <c r="A280" s="381"/>
      <c r="B280" s="25" t="s">
        <v>4</v>
      </c>
      <c r="C280" s="27" t="str">
        <f>'Input adatok'!M295</f>
        <v>19_3</v>
      </c>
      <c r="D280" s="40" t="b">
        <f>IF($F$7=19,$I$8,IF($L$7=19,$K$8,IF($F$22=19,$I$23,IF($L$22=19,$K$23,IF($F$37=19,$I$38,IF($L$37=19,$K$38,IF($F$52=19,$I$53,IF($L$52=19,$K$53,IF($F$67=19,$I$68,IF($L$67=19,K70,IF($F$82=19,I85,IF($L$82=19,K85,IF($F$97=19,I100,IF($L$97=19,K100,IF($F$112=19,I115,IF($L$112=19,K115,IF($F$127=19,I130,IF($L$127=19,K130,IF($F$142=19,I145,IF($L$142=19,K145))))))))))))))))))))</f>
        <v>0</v>
      </c>
    </row>
    <row r="281" spans="1:4" ht="13.5" customHeight="1" thickBot="1" x14ac:dyDescent="0.25">
      <c r="A281" s="381"/>
      <c r="B281" s="25" t="s">
        <v>5</v>
      </c>
      <c r="C281" s="27" t="str">
        <f>'Input adatok'!M296</f>
        <v>19_4</v>
      </c>
      <c r="D281" s="40" t="b">
        <f>IF($F$7=19,$I$8,IF($L$7=19,$K$8,IF($F$22=19,$I$23,IF($L$22=19,$K$23,IF($F$37=19,$I$38,IF($L$37=19,$K$38,IF($F$52=19,$I$53,IF($L$52=19,$K$53,IF($F$67=19,$I$68,IF($L$67=19,K71,IF($F$82=19,I86,IF($L$82=19,K86,IF($F$97=19,I101,IF($L$97=19,K101,IF($F$112=19,I116,IF($L$112=19,K116,IF($F$127=19,I131,IF($L$127=19,K131,IF($F$142=19,I146,IF($L$142=19,K146))))))))))))))))))))</f>
        <v>0</v>
      </c>
    </row>
    <row r="282" spans="1:4" ht="13.5" customHeight="1" thickBot="1" x14ac:dyDescent="0.25">
      <c r="A282" s="381"/>
      <c r="B282" s="25" t="s">
        <v>6</v>
      </c>
      <c r="C282" s="27" t="str">
        <f>'Input adatok'!M297</f>
        <v>19_5</v>
      </c>
      <c r="D282" s="40" t="b">
        <f t="shared" ref="D282:D287" si="39">IF($F$7=19,$I$8,IF($L$7=19,$K$8,IF($F$22=19,$I$23,IF($L$22=19,$K$23,IF($F$37=19,$I$38,IF($L$37=19,$K$38,IF($F$52=19,$I$53,IF($L$52=19,$K$53,IF($F$67=19,$I$68,IF($L$67=19,K72,IF($F$82=19,I87,IF($L$82=19,K87,IF($F$97=19,I102,IF($L$97=19,K102,IF($F$112=19,I117,IF($L$112=19,K117,IF($F$127=19,I132,IF($L$127=19,K132,IF($F$142=19,I147,IF($L$142=19,K147))))))))))))))))))))</f>
        <v>0</v>
      </c>
    </row>
    <row r="283" spans="1:4" ht="13.5" customHeight="1" thickBot="1" x14ac:dyDescent="0.25">
      <c r="A283" s="381"/>
      <c r="B283" s="25" t="s">
        <v>7</v>
      </c>
      <c r="C283" s="27" t="str">
        <f>'Input adatok'!M298</f>
        <v>19_6</v>
      </c>
      <c r="D283" s="40" t="b">
        <f t="shared" si="39"/>
        <v>0</v>
      </c>
    </row>
    <row r="284" spans="1:4" ht="13.5" customHeight="1" thickBot="1" x14ac:dyDescent="0.25">
      <c r="A284" s="381"/>
      <c r="B284" s="25" t="s">
        <v>79</v>
      </c>
      <c r="C284" s="27" t="str">
        <f>'Input adatok'!M299</f>
        <v>19_7</v>
      </c>
      <c r="D284" s="40" t="b">
        <f t="shared" si="39"/>
        <v>0</v>
      </c>
    </row>
    <row r="285" spans="1:4" ht="13.5" customHeight="1" thickBot="1" x14ac:dyDescent="0.25">
      <c r="A285" s="381"/>
      <c r="B285" s="25" t="s">
        <v>80</v>
      </c>
      <c r="C285" s="27" t="str">
        <f>'Input adatok'!M300</f>
        <v>19_8</v>
      </c>
      <c r="D285" s="40" t="b">
        <f t="shared" si="39"/>
        <v>0</v>
      </c>
    </row>
    <row r="286" spans="1:4" ht="13.5" customHeight="1" thickBot="1" x14ac:dyDescent="0.25">
      <c r="A286" s="381"/>
      <c r="B286" s="25" t="s">
        <v>81</v>
      </c>
      <c r="C286" s="27" t="str">
        <f>'Input adatok'!M301</f>
        <v>19_9</v>
      </c>
      <c r="D286" s="40" t="b">
        <f t="shared" si="39"/>
        <v>0</v>
      </c>
    </row>
    <row r="287" spans="1:4" ht="13.5" customHeight="1" thickBot="1" x14ac:dyDescent="0.25">
      <c r="A287" s="391"/>
      <c r="B287" s="25" t="s">
        <v>82</v>
      </c>
      <c r="C287" s="27" t="str">
        <f>'Input adatok'!M302</f>
        <v>19_10</v>
      </c>
      <c r="D287" s="40" t="b">
        <f t="shared" si="39"/>
        <v>0</v>
      </c>
    </row>
    <row r="288" spans="1:4" ht="16.5" thickBot="1" x14ac:dyDescent="0.3">
      <c r="C288" s="39"/>
      <c r="D288" s="43" t="b">
        <f>IF($F$7=19,$I$8,IF($L$7=19,$K$8,IF($F$22=19,$I$23,IF($L$22=19,$K$23,IF($F$37=19,$I$38,IF($L$37=19,$K$38,IF($F$52=19,$I$53,IF($L$52=19,$K$53,IF($F$67=19,$I$68,IF($L$67=19,K78,IF($F$82=19,I93,IF($L$82=19,K93,IF($F$97=19,I108,IF($L$97=19,K108,IF($F$112=19,I123,IF($L$112=19,K123,IF($F$127=19,I138,IF($L$127=19,K138,IF($F$142=19,I153,IF($L$142=19,K153))))))))))))))))))))</f>
        <v>0</v>
      </c>
    </row>
    <row r="289" spans="1:4" x14ac:dyDescent="0.2">
      <c r="C289" s="39"/>
    </row>
    <row r="290" spans="1:4" ht="13.5" thickBot="1" x14ac:dyDescent="0.25">
      <c r="C290" s="39"/>
    </row>
    <row r="291" spans="1:4" ht="16.5" thickBot="1" x14ac:dyDescent="0.3">
      <c r="A291" s="383" t="s">
        <v>0</v>
      </c>
      <c r="B291" s="409"/>
      <c r="C291" s="23" t="str">
        <f>'Input adatok'!M307</f>
        <v>20cs</v>
      </c>
    </row>
    <row r="292" spans="1:4" ht="13.5" customHeight="1" thickBot="1" x14ac:dyDescent="0.25">
      <c r="A292" s="380">
        <v>20</v>
      </c>
      <c r="B292" s="24"/>
      <c r="C292" s="27" t="str">
        <f>'Input adatok'!M308</f>
        <v>Játékos Neve:</v>
      </c>
    </row>
    <row r="293" spans="1:4" ht="13.5" customHeight="1" thickBot="1" x14ac:dyDescent="0.25">
      <c r="A293" s="381"/>
      <c r="B293" s="25" t="s">
        <v>2</v>
      </c>
      <c r="C293" s="27" t="str">
        <f>'Input adatok'!M309</f>
        <v>20_1</v>
      </c>
      <c r="D293" s="40" t="b">
        <f>IF($F$7=20,I8,IF($L$7=20,K8,IF($F$22=20,I23,IF($L$22=20,K23,IF($F$37=20,I38,IF($L$37=20,K38,IF($F$52=20,I53,IF($L$52=20,K53,IF($F$67=20,I68,IF($L$67=20,K68,IF($F$82=20,I83,IF($L$82=20,K83,IF($F$97=20,I98,IF($L$97=20,K98,IF($F$112=20,I113,IF($L$112=20,K113,IF($F$127=20,I128,IF($L$127=20,K128,IF($F$142=20,I143,IF($L$142=20,K143))))))))))))))))))))</f>
        <v>0</v>
      </c>
    </row>
    <row r="294" spans="1:4" ht="13.5" customHeight="1" thickBot="1" x14ac:dyDescent="0.25">
      <c r="A294" s="381"/>
      <c r="B294" s="25" t="s">
        <v>3</v>
      </c>
      <c r="C294" s="27" t="str">
        <f>'Input adatok'!M310</f>
        <v>20_2</v>
      </c>
      <c r="D294" s="40" t="b">
        <f>IF($F$7=20,I9,IF($L$7=20,K9,IF($F$22=20,I24,IF($L$22=20,K24,IF($F$37=20,I39,IF($L$37=20,K39,IF($F$52=20,I54,IF($L$52=20,K54,IF($F$67=20,I69,IF($L$67=20,K69,IF($F$82=20,I84,IF($L$82=20,K84,IF($F$97=20,I99,IF($L$97=20,K99,IF($F$112=20,I114,IF($L$112=20,K114,IF($F$127=20,I129,IF($L$127=20,K129,IF($F$142=20,I144,IF($L$142=20,K144))))))))))))))))))))</f>
        <v>0</v>
      </c>
    </row>
    <row r="295" spans="1:4" ht="13.5" customHeight="1" thickBot="1" x14ac:dyDescent="0.25">
      <c r="A295" s="381"/>
      <c r="B295" s="25" t="s">
        <v>4</v>
      </c>
      <c r="C295" s="27" t="str">
        <f>'Input adatok'!M311</f>
        <v>20_3</v>
      </c>
      <c r="D295" s="40" t="b">
        <f>IF($F$7=20,I10,IF($L$7=20,K10,IF($F$22=20,I25,IF($L$22=20,K25,IF($F$37=20,I40,IF($L$37=20,K40,IF($F$52=20,I55,IF($L$52=20,K55,IF($F$67=20,I70,IF($L$67=20,K70,IF($F$82=20,I85,IF($L$82=20,K85,IF($F$97=20,I100,IF($L$97=20,K100,IF($F$112=20,I115,IF($L$112=20,K115,IF($F$127=20,I130,IF($L$127=20,K130,IF($F$142=20,I145,IF($L$142=20,K145))))))))))))))))))))</f>
        <v>0</v>
      </c>
    </row>
    <row r="296" spans="1:4" ht="13.5" customHeight="1" thickBot="1" x14ac:dyDescent="0.25">
      <c r="A296" s="381"/>
      <c r="B296" s="25" t="s">
        <v>5</v>
      </c>
      <c r="C296" s="27" t="str">
        <f>'Input adatok'!M312</f>
        <v>20_4</v>
      </c>
      <c r="D296" s="40" t="b">
        <f>IF($F$7=20,I11,IF($L$7=20,K11,IF($F$22=20,I26,IF($L$22=20,K26,IF($F$37=20,I41,IF($L$37=20,K41,IF($F$52=20,I56,IF($L$52=20,K56,IF($F$67=20,I71,IF($L$67=20,K71,IF($F$82=20,I86,IF($L$82=20,K86,IF($F$97=20,I101,IF($L$97=20,K101,IF($F$112=20,I116,IF($L$112=20,K116,IF($F$127=20,I131,IF($L$127=20,K131,IF($F$142=20,I146,IF($L$142=20,K146))))))))))))))))))))</f>
        <v>0</v>
      </c>
    </row>
    <row r="297" spans="1:4" ht="13.5" customHeight="1" thickBot="1" x14ac:dyDescent="0.25">
      <c r="A297" s="381"/>
      <c r="B297" s="25" t="s">
        <v>6</v>
      </c>
      <c r="C297" s="27" t="str">
        <f>'Input adatok'!M313</f>
        <v>20_5</v>
      </c>
      <c r="D297" s="40" t="b">
        <f t="shared" ref="D297:D302" si="40">IF($F$7=20,I12,IF($L$7=20,K12,IF($F$22=20,I27,IF($L$22=20,K27,IF($F$37=20,I42,IF($L$37=20,K42,IF($F$52=20,I57,IF($L$52=20,K57,IF($F$67=20,I72,IF($L$67=20,K72,IF($F$82=20,I87,IF($L$82=20,K87,IF($F$97=20,I102,IF($L$97=20,K102,IF($F$112=20,I117,IF($L$112=20,K117,IF($F$127=20,I132,IF($L$127=20,K132,IF($F$142=20,I147,IF($L$142=20,K147))))))))))))))))))))</f>
        <v>0</v>
      </c>
    </row>
    <row r="298" spans="1:4" ht="13.5" customHeight="1" thickBot="1" x14ac:dyDescent="0.25">
      <c r="A298" s="381"/>
      <c r="B298" s="25" t="s">
        <v>7</v>
      </c>
      <c r="C298" s="27" t="str">
        <f>'Input adatok'!M314</f>
        <v>20_6</v>
      </c>
      <c r="D298" s="40" t="b">
        <f t="shared" si="40"/>
        <v>0</v>
      </c>
    </row>
    <row r="299" spans="1:4" ht="13.5" customHeight="1" thickBot="1" x14ac:dyDescent="0.25">
      <c r="A299" s="381"/>
      <c r="B299" s="25" t="s">
        <v>79</v>
      </c>
      <c r="C299" s="27" t="str">
        <f>'Input adatok'!M315</f>
        <v>20_7</v>
      </c>
      <c r="D299" s="40" t="b">
        <f t="shared" si="40"/>
        <v>0</v>
      </c>
    </row>
    <row r="300" spans="1:4" ht="13.5" customHeight="1" thickBot="1" x14ac:dyDescent="0.25">
      <c r="A300" s="381"/>
      <c r="B300" s="25" t="s">
        <v>80</v>
      </c>
      <c r="C300" s="27" t="str">
        <f>'Input adatok'!M316</f>
        <v>20_8</v>
      </c>
      <c r="D300" s="40" t="b">
        <f t="shared" si="40"/>
        <v>0</v>
      </c>
    </row>
    <row r="301" spans="1:4" ht="13.5" customHeight="1" thickBot="1" x14ac:dyDescent="0.25">
      <c r="A301" s="381"/>
      <c r="B301" s="25" t="s">
        <v>81</v>
      </c>
      <c r="C301" s="27" t="str">
        <f>'Input adatok'!M317</f>
        <v>20_9</v>
      </c>
      <c r="D301" s="40" t="b">
        <f t="shared" si="40"/>
        <v>0</v>
      </c>
    </row>
    <row r="302" spans="1:4" ht="13.5" customHeight="1" thickBot="1" x14ac:dyDescent="0.25">
      <c r="A302" s="391"/>
      <c r="B302" s="25" t="s">
        <v>82</v>
      </c>
      <c r="C302" s="27" t="str">
        <f>'Input adatok'!M318</f>
        <v>20_10</v>
      </c>
      <c r="D302" s="40" t="b">
        <f t="shared" si="40"/>
        <v>0</v>
      </c>
    </row>
    <row r="303" spans="1:4" ht="16.5" thickBot="1" x14ac:dyDescent="0.3">
      <c r="D303" s="43" t="b">
        <f>IF($F$7=20,I18,IF($L$7=20,K18,IF($F$22=20,I33,IF($L$22=20,K33,IF($F$37=20,I48,IF($L$37=20,K48,IF($F$52=20,I63,IF($L$52=20,K63,IF($F$67=20,I78,IF($L$67=20,K78,IF($F$82=20,I93,IF($L$82=20,K93,IF($F$97=20,I108,IF($L$97=20,K108,IF($F$112=20,I123,IF($L$112=20,K123,IF($F$127=20,I138,IF($L$127=20,K138,IF($F$142=20,I153,IF($L$142=20,K153))))))))))))))))))))</f>
        <v>0</v>
      </c>
    </row>
  </sheetData>
  <mergeCells count="101">
    <mergeCell ref="A291:B291"/>
    <mergeCell ref="A292:A302"/>
    <mergeCell ref="A246:B246"/>
    <mergeCell ref="A247:A257"/>
    <mergeCell ref="A261:B261"/>
    <mergeCell ref="A262:A272"/>
    <mergeCell ref="A276:B276"/>
    <mergeCell ref="A277:A287"/>
    <mergeCell ref="A201:B201"/>
    <mergeCell ref="A202:A212"/>
    <mergeCell ref="A216:B216"/>
    <mergeCell ref="A217:A227"/>
    <mergeCell ref="A231:B231"/>
    <mergeCell ref="A232:A242"/>
    <mergeCell ref="A156:B156"/>
    <mergeCell ref="A157:A167"/>
    <mergeCell ref="A171:B171"/>
    <mergeCell ref="A172:A182"/>
    <mergeCell ref="A186:B186"/>
    <mergeCell ref="A187:A197"/>
    <mergeCell ref="I140:K140"/>
    <mergeCell ref="A141:B141"/>
    <mergeCell ref="F141:G141"/>
    <mergeCell ref="I141:K142"/>
    <mergeCell ref="L141:M141"/>
    <mergeCell ref="A142:A152"/>
    <mergeCell ref="F142:F152"/>
    <mergeCell ref="L142:L152"/>
    <mergeCell ref="I125:K125"/>
    <mergeCell ref="A126:B126"/>
    <mergeCell ref="F126:G126"/>
    <mergeCell ref="I126:K127"/>
    <mergeCell ref="L126:M126"/>
    <mergeCell ref="A127:A137"/>
    <mergeCell ref="F127:F137"/>
    <mergeCell ref="L127:L137"/>
    <mergeCell ref="I110:K110"/>
    <mergeCell ref="A111:B111"/>
    <mergeCell ref="F111:G111"/>
    <mergeCell ref="I111:K112"/>
    <mergeCell ref="L111:M111"/>
    <mergeCell ref="A112:A122"/>
    <mergeCell ref="F112:F122"/>
    <mergeCell ref="L112:L122"/>
    <mergeCell ref="I95:K95"/>
    <mergeCell ref="A96:B96"/>
    <mergeCell ref="F96:G96"/>
    <mergeCell ref="I96:K97"/>
    <mergeCell ref="L96:M96"/>
    <mergeCell ref="A97:A107"/>
    <mergeCell ref="F97:F107"/>
    <mergeCell ref="L97:L107"/>
    <mergeCell ref="I80:K80"/>
    <mergeCell ref="A81:B81"/>
    <mergeCell ref="F81:G81"/>
    <mergeCell ref="I81:K82"/>
    <mergeCell ref="L81:M81"/>
    <mergeCell ref="A82:A92"/>
    <mergeCell ref="F82:F92"/>
    <mergeCell ref="L82:L92"/>
    <mergeCell ref="I65:K65"/>
    <mergeCell ref="A66:B66"/>
    <mergeCell ref="F66:G66"/>
    <mergeCell ref="I66:K67"/>
    <mergeCell ref="L66:M66"/>
    <mergeCell ref="A67:A77"/>
    <mergeCell ref="F67:F77"/>
    <mergeCell ref="L67:L77"/>
    <mergeCell ref="I50:K50"/>
    <mergeCell ref="A51:B51"/>
    <mergeCell ref="F51:G51"/>
    <mergeCell ref="I51:K52"/>
    <mergeCell ref="L51:M51"/>
    <mergeCell ref="A52:A62"/>
    <mergeCell ref="F52:F62"/>
    <mergeCell ref="L52:L62"/>
    <mergeCell ref="I35:K35"/>
    <mergeCell ref="A36:B36"/>
    <mergeCell ref="F36:G36"/>
    <mergeCell ref="I36:K37"/>
    <mergeCell ref="L36:M36"/>
    <mergeCell ref="A37:A47"/>
    <mergeCell ref="F37:F47"/>
    <mergeCell ref="L37:L47"/>
    <mergeCell ref="I20:K20"/>
    <mergeCell ref="A21:B21"/>
    <mergeCell ref="F21:G21"/>
    <mergeCell ref="I21:K22"/>
    <mergeCell ref="L21:M21"/>
    <mergeCell ref="A22:A32"/>
    <mergeCell ref="F22:F32"/>
    <mergeCell ref="L22:L32"/>
    <mergeCell ref="I1:K3"/>
    <mergeCell ref="I5:K5"/>
    <mergeCell ref="A6:B6"/>
    <mergeCell ref="F6:G6"/>
    <mergeCell ref="I6:K7"/>
    <mergeCell ref="L6:M6"/>
    <mergeCell ref="A7:A17"/>
    <mergeCell ref="F7:F17"/>
    <mergeCell ref="L7:L1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303"/>
  <sheetViews>
    <sheetView topLeftCell="F74" workbookViewId="0">
      <selection activeCell="L82" sqref="L82:L92"/>
    </sheetView>
  </sheetViews>
  <sheetFormatPr defaultRowHeight="12.75" x14ac:dyDescent="0.2"/>
  <cols>
    <col min="1" max="2" width="9.140625" hidden="1" customWidth="1"/>
    <col min="3" max="3" width="16.42578125" style="31" hidden="1" customWidth="1"/>
    <col min="4" max="5" width="9.140625" hidden="1" customWidth="1"/>
    <col min="7" max="7" width="9" customWidth="1"/>
    <col min="8" max="8" width="32.85546875" bestFit="1" customWidth="1"/>
    <col min="13" max="13" width="8.42578125" customWidth="1"/>
    <col min="14" max="14" width="32.42578125" bestFit="1" customWidth="1"/>
    <col min="15" max="15" width="2.42578125" customWidth="1"/>
  </cols>
  <sheetData>
    <row r="1" spans="1:21" ht="12.75" customHeight="1" x14ac:dyDescent="0.2">
      <c r="F1" s="280"/>
      <c r="G1" s="280"/>
      <c r="H1" s="280"/>
      <c r="I1" s="429" t="s">
        <v>78</v>
      </c>
      <c r="J1" s="430"/>
      <c r="K1" s="431"/>
      <c r="L1" s="280"/>
      <c r="M1" s="280"/>
      <c r="N1" s="280"/>
    </row>
    <row r="2" spans="1:21" ht="12.75" customHeight="1" x14ac:dyDescent="0.25">
      <c r="F2" s="280"/>
      <c r="G2" s="280"/>
      <c r="H2" s="280"/>
      <c r="I2" s="432"/>
      <c r="J2" s="433"/>
      <c r="K2" s="434"/>
      <c r="L2" s="280"/>
      <c r="M2" s="280"/>
      <c r="N2" s="281"/>
    </row>
    <row r="3" spans="1:21" ht="13.5" customHeight="1" thickBot="1" x14ac:dyDescent="0.25">
      <c r="F3" s="280"/>
      <c r="G3" s="280"/>
      <c r="H3" s="280"/>
      <c r="I3" s="435"/>
      <c r="J3" s="436"/>
      <c r="K3" s="437"/>
      <c r="L3" s="280"/>
      <c r="M3" s="280"/>
      <c r="N3" s="280"/>
    </row>
    <row r="4" spans="1:21" ht="13.5" thickBot="1" x14ac:dyDescent="0.25">
      <c r="F4" s="280"/>
      <c r="G4" s="280"/>
      <c r="H4" s="280"/>
      <c r="I4" s="282"/>
      <c r="J4" s="282"/>
      <c r="K4" s="282"/>
      <c r="L4" s="280"/>
      <c r="M4" s="280"/>
      <c r="N4" s="280"/>
    </row>
    <row r="5" spans="1:21" ht="13.5" customHeight="1" thickTop="1" thickBot="1" x14ac:dyDescent="0.25">
      <c r="F5" s="280"/>
      <c r="G5" s="280"/>
      <c r="H5" s="280"/>
      <c r="I5" s="420" t="s">
        <v>8</v>
      </c>
      <c r="J5" s="420"/>
      <c r="K5" s="420"/>
      <c r="L5" s="280"/>
      <c r="M5" s="280"/>
      <c r="N5" s="280"/>
    </row>
    <row r="6" spans="1:21" ht="16.5" customHeight="1" thickTop="1" thickBot="1" x14ac:dyDescent="0.35">
      <c r="A6" s="383" t="str">
        <f>'Input adatok'!A3</f>
        <v>Csapat Neve:</v>
      </c>
      <c r="B6" s="384"/>
      <c r="C6" s="45" t="str">
        <f>'Input adatok'!$C$3</f>
        <v>Nyírbátor SE</v>
      </c>
      <c r="F6" s="421" t="s">
        <v>0</v>
      </c>
      <c r="G6" s="422"/>
      <c r="H6" s="283" t="b">
        <f t="shared" ref="H6:H7" si="0">IF($F$7=1,C6,IF($F$7=2,C21,IF($F$7=3,C36,IF($F$7=4,C51,IF($F$7=5,C66,IF($F$7=6,C81,IF($F$7=7,C96,IF($F$7=8,C111,IF($F$7=9,C126,IF($F$7=10,C141,IF($F$7=11,C156,IF($F$7=12,C171,IF($F$7=13,C186,IF($F$7=14,C201,IF($F$7=15,C216,IF($F$7=16,C231,IF($F$7=17,C246,IF($F$7=18,C261,IF($F$7=19,C276,IF($F$7=20,C291))))))))))))))))))))</f>
        <v>0</v>
      </c>
      <c r="I6" s="419" t="str">
        <f>$I$1</f>
        <v>11. forduló</v>
      </c>
      <c r="J6" s="419"/>
      <c r="K6" s="419"/>
      <c r="L6" s="421" t="s">
        <v>0</v>
      </c>
      <c r="M6" s="422"/>
      <c r="N6" s="283" t="b">
        <f>IF($L$7=1,C6,IF($L$7=2,C21,IF($L$7=3,C36,IF($L$7=4,C51,IF($L$7=5,C66,IF($L$7=6,C81,IF($L$7=7,C96,IF($L$7=8,C111,IF($L$7=9,C126,IF($L$7=10,C141,IF($L$7=11,C156,IF($L$7=12,C171,IF($L$7=13,C186,IF($L$7=14,C201,IF($L$7=15,C216,IF($L$7=16,C231,IF($L$7=17,C246,IF($L$7=18,C261,IF($L$7=19,C276,IF($L$7=20,C291))))))))))))))))))))</f>
        <v>0</v>
      </c>
      <c r="R6" s="17"/>
    </row>
    <row r="7" spans="1:21" ht="13.5" customHeight="1" thickBot="1" x14ac:dyDescent="0.25">
      <c r="A7" s="380">
        <v>1</v>
      </c>
      <c r="B7" s="24"/>
      <c r="C7" s="26" t="str">
        <f>'Input adatok'!M4</f>
        <v>Játékos Neve:</v>
      </c>
      <c r="F7" s="423"/>
      <c r="G7" s="284"/>
      <c r="H7" s="285" t="b">
        <f t="shared" si="0"/>
        <v>0</v>
      </c>
      <c r="I7" s="419"/>
      <c r="J7" s="419"/>
      <c r="K7" s="419"/>
      <c r="L7" s="426"/>
      <c r="M7" s="284"/>
      <c r="N7" s="285" t="b">
        <f>IF($L$7=1,C7,IF($L$7=2,C22,IF($L$7=3,C37,IF($L$7=4,C52,IF($L$7=5,C67,IF($L$7=6,C82,IF($L$7=7,C97,IF($L$7=8,C112,IF($L$7=9,C127,IF($L$7=10,C142,IF($L$7=11,C157,IF($L$7=12,C172,IF($L$7=13,C187,IF($L$7=14,C202,IF($L$7=15,C217,IF($L$7=16,C232,IF($L$7=17,C247,IF($L$7=18,C262,IF($L$7=19,C277,IF($L$7=20,C292))))))))))))))))))))</f>
        <v>0</v>
      </c>
      <c r="Q7" s="35"/>
    </row>
    <row r="8" spans="1:21" ht="12.75" customHeight="1" thickBot="1" x14ac:dyDescent="0.25">
      <c r="A8" s="381"/>
      <c r="B8" s="25" t="s">
        <v>2</v>
      </c>
      <c r="C8" s="261" t="b">
        <f t="shared" ref="C8:C17" si="1">IF($F$7=1,H8,IF($L$7=1,N8,IF($F$22=1,H23,IF($L$22=1,N23,IF($F$37=1,H38,IF($L$37=1,N38,IF($F$52=1,H53,IF($L$52=1,N53,IF($F$67=1,H68,IF($L$67,N68,IF($F$82=1,H83,IF($L$82=1,N83,IF($F$97,H98,IF($L$97=1,N98,IF($F$112=1,H113,IF($L$112=1,N113,IF($F$127=1,H128,IF($L$127=1,N128,IF($F$142=1,H143,IF($L$142=1,N143))))))))))))))))))))</f>
        <v>0</v>
      </c>
      <c r="D8" s="40" t="b">
        <f>IF($F$7=1,I8,IF($L$7=1,K8,IF($F$22=1,I23,IF($L$22=1,K23,IF($F$37=1,I38,IF($L$37=1,K38,IF($F$52=1,I53,IF($L$52=1,K53,IF($F$67=1,I68,IF($L$67,K68,IF($F$82=1,I83,IF($L$82=1,K83,IF($F$97,I98,IF($L$97=1,K98,IF($F$112=1,I113,IF($L$112=1,K113,IF($F$127=1,I128,IF($L$127=1,K128,IF($F$142=1,I143,IF($L$142=1,K143))))))))))))))))))))</f>
        <v>0</v>
      </c>
      <c r="F8" s="424"/>
      <c r="G8" s="286" t="s">
        <v>2</v>
      </c>
      <c r="H8" s="287"/>
      <c r="I8" s="288"/>
      <c r="J8" s="288"/>
      <c r="K8" s="288"/>
      <c r="L8" s="427"/>
      <c r="M8" s="286" t="s">
        <v>2</v>
      </c>
      <c r="N8" s="289" t="s">
        <v>163</v>
      </c>
      <c r="P8" s="30"/>
      <c r="Q8" s="30"/>
      <c r="R8" s="30"/>
      <c r="S8" s="30"/>
      <c r="T8" s="30"/>
      <c r="U8" s="30"/>
    </row>
    <row r="9" spans="1:21" ht="12.75" customHeight="1" thickBot="1" x14ac:dyDescent="0.25">
      <c r="A9" s="381"/>
      <c r="B9" s="25" t="s">
        <v>3</v>
      </c>
      <c r="C9" s="261" t="b">
        <f t="shared" si="1"/>
        <v>0</v>
      </c>
      <c r="D9" s="40" t="b">
        <f t="shared" ref="D9:D17" si="2">IF($F$7=1,I9,IF($L$7=1,K9,IF($F$22=1,I24,IF($L$22=1,K24,IF($F$37=1,I39,IF($L$37=1,K39,IF($F$52=1,I54,IF($L$52=1,K54,IF($F$67=1,I69,IF($L$67,K69,IF($F$82=1,I84,IF($L$82=1,K84,IF($F$97,I99,IF($L$97=1,K99,IF($F$112=1,I114,IF($L$112=1,K114,IF($F$127=1,I129,IF($L$127=1,K129,IF($F$142=1,I144,IF($L$142=1,K144))))))))))))))))))))</f>
        <v>0</v>
      </c>
      <c r="F9" s="424"/>
      <c r="G9" s="286" t="s">
        <v>3</v>
      </c>
      <c r="H9" s="287"/>
      <c r="I9" s="288"/>
      <c r="J9" s="288"/>
      <c r="K9" s="288"/>
      <c r="L9" s="427"/>
      <c r="M9" s="286" t="s">
        <v>3</v>
      </c>
      <c r="N9" s="290" t="s">
        <v>164</v>
      </c>
      <c r="P9" s="30"/>
      <c r="Q9" s="30"/>
      <c r="R9" s="30"/>
      <c r="S9" s="30"/>
      <c r="T9" s="30"/>
      <c r="U9" s="30"/>
    </row>
    <row r="10" spans="1:21" ht="12.75" customHeight="1" thickBot="1" x14ac:dyDescent="0.25">
      <c r="A10" s="381"/>
      <c r="B10" s="25" t="s">
        <v>4</v>
      </c>
      <c r="C10" s="261" t="b">
        <f t="shared" si="1"/>
        <v>0</v>
      </c>
      <c r="D10" s="40" t="b">
        <f t="shared" si="2"/>
        <v>0</v>
      </c>
      <c r="F10" s="424"/>
      <c r="G10" s="286" t="s">
        <v>4</v>
      </c>
      <c r="H10" s="287"/>
      <c r="I10" s="288"/>
      <c r="J10" s="288"/>
      <c r="K10" s="288"/>
      <c r="L10" s="427"/>
      <c r="M10" s="286" t="s">
        <v>4</v>
      </c>
      <c r="N10" s="290" t="s">
        <v>165</v>
      </c>
      <c r="P10" s="30"/>
      <c r="Q10" s="30"/>
      <c r="R10" s="30"/>
      <c r="S10" s="30"/>
      <c r="T10" s="30"/>
      <c r="U10" s="30"/>
    </row>
    <row r="11" spans="1:21" ht="12.75" customHeight="1" thickBot="1" x14ac:dyDescent="0.25">
      <c r="A11" s="381"/>
      <c r="B11" s="25" t="s">
        <v>5</v>
      </c>
      <c r="C11" s="261" t="b">
        <f t="shared" si="1"/>
        <v>0</v>
      </c>
      <c r="D11" s="40" t="b">
        <f t="shared" si="2"/>
        <v>0</v>
      </c>
      <c r="F11" s="424"/>
      <c r="G11" s="286" t="s">
        <v>5</v>
      </c>
      <c r="H11" s="287"/>
      <c r="I11" s="288"/>
      <c r="J11" s="288"/>
      <c r="K11" s="288"/>
      <c r="L11" s="427"/>
      <c r="M11" s="286" t="s">
        <v>5</v>
      </c>
      <c r="N11" s="290" t="s">
        <v>166</v>
      </c>
      <c r="P11" s="30"/>
      <c r="Q11" s="30"/>
      <c r="R11" s="30"/>
      <c r="S11" s="30"/>
      <c r="T11" s="30"/>
      <c r="U11" s="30"/>
    </row>
    <row r="12" spans="1:21" ht="12.75" customHeight="1" thickBot="1" x14ac:dyDescent="0.25">
      <c r="A12" s="381"/>
      <c r="B12" s="25" t="s">
        <v>6</v>
      </c>
      <c r="C12" s="261" t="b">
        <f t="shared" si="1"/>
        <v>0</v>
      </c>
      <c r="D12" s="40" t="b">
        <f t="shared" si="2"/>
        <v>0</v>
      </c>
      <c r="F12" s="424"/>
      <c r="G12" s="286" t="s">
        <v>6</v>
      </c>
      <c r="H12" s="287"/>
      <c r="I12" s="288"/>
      <c r="J12" s="288"/>
      <c r="K12" s="288"/>
      <c r="L12" s="427"/>
      <c r="M12" s="286" t="s">
        <v>6</v>
      </c>
      <c r="N12" s="290" t="s">
        <v>167</v>
      </c>
      <c r="P12" s="30"/>
      <c r="Q12" s="30"/>
      <c r="R12" s="30"/>
      <c r="S12" s="30"/>
      <c r="T12" s="30"/>
      <c r="U12" s="30"/>
    </row>
    <row r="13" spans="1:21" ht="13.5" customHeight="1" thickBot="1" x14ac:dyDescent="0.25">
      <c r="A13" s="381"/>
      <c r="B13" s="25" t="s">
        <v>7</v>
      </c>
      <c r="C13" s="261" t="b">
        <f t="shared" si="1"/>
        <v>0</v>
      </c>
      <c r="D13" s="40" t="b">
        <f t="shared" si="2"/>
        <v>0</v>
      </c>
      <c r="F13" s="424"/>
      <c r="G13" s="286" t="s">
        <v>7</v>
      </c>
      <c r="H13" s="287"/>
      <c r="I13" s="288"/>
      <c r="J13" s="288"/>
      <c r="K13" s="288"/>
      <c r="L13" s="427"/>
      <c r="M13" s="286" t="s">
        <v>7</v>
      </c>
      <c r="N13" s="290" t="s">
        <v>168</v>
      </c>
      <c r="P13" s="30"/>
      <c r="Q13" s="30"/>
      <c r="R13" s="30"/>
      <c r="S13" s="30"/>
      <c r="T13" s="30"/>
      <c r="U13" s="30"/>
    </row>
    <row r="14" spans="1:21" ht="17.25" customHeight="1" thickBot="1" x14ac:dyDescent="0.25">
      <c r="A14" s="381"/>
      <c r="B14" s="25" t="s">
        <v>79</v>
      </c>
      <c r="C14" s="261" t="b">
        <f t="shared" si="1"/>
        <v>0</v>
      </c>
      <c r="D14" s="40" t="b">
        <f t="shared" si="2"/>
        <v>0</v>
      </c>
      <c r="F14" s="424"/>
      <c r="G14" s="286" t="s">
        <v>79</v>
      </c>
      <c r="H14" s="287"/>
      <c r="I14" s="288"/>
      <c r="J14" s="288"/>
      <c r="K14" s="288"/>
      <c r="L14" s="427"/>
      <c r="M14" s="286" t="s">
        <v>79</v>
      </c>
      <c r="N14" s="290" t="s">
        <v>169</v>
      </c>
      <c r="P14" s="30"/>
      <c r="Q14" s="30"/>
      <c r="R14" s="30"/>
      <c r="S14" s="30"/>
      <c r="T14" s="30"/>
      <c r="U14" s="30"/>
    </row>
    <row r="15" spans="1:21" ht="13.5" customHeight="1" thickBot="1" x14ac:dyDescent="0.25">
      <c r="A15" s="381"/>
      <c r="B15" s="25" t="s">
        <v>80</v>
      </c>
      <c r="C15" s="261" t="b">
        <f t="shared" si="1"/>
        <v>0</v>
      </c>
      <c r="D15" s="40" t="b">
        <f t="shared" si="2"/>
        <v>0</v>
      </c>
      <c r="F15" s="424"/>
      <c r="G15" s="286" t="s">
        <v>80</v>
      </c>
      <c r="H15" s="287"/>
      <c r="I15" s="288"/>
      <c r="J15" s="288"/>
      <c r="K15" s="288"/>
      <c r="L15" s="427"/>
      <c r="M15" s="286" t="s">
        <v>80</v>
      </c>
      <c r="N15" s="290" t="s">
        <v>170</v>
      </c>
      <c r="P15" s="30"/>
      <c r="Q15" s="30"/>
      <c r="R15" s="30"/>
      <c r="S15" s="30"/>
      <c r="T15" s="30"/>
      <c r="U15" s="30"/>
    </row>
    <row r="16" spans="1:21" ht="13.5" customHeight="1" thickBot="1" x14ac:dyDescent="0.25">
      <c r="A16" s="381"/>
      <c r="B16" s="25" t="s">
        <v>81</v>
      </c>
      <c r="C16" s="261" t="b">
        <f t="shared" si="1"/>
        <v>0</v>
      </c>
      <c r="D16" s="40" t="b">
        <f t="shared" si="2"/>
        <v>0</v>
      </c>
      <c r="F16" s="424"/>
      <c r="G16" s="286" t="s">
        <v>81</v>
      </c>
      <c r="H16" s="287"/>
      <c r="I16" s="288"/>
      <c r="J16" s="288"/>
      <c r="K16" s="288"/>
      <c r="L16" s="427"/>
      <c r="M16" s="286" t="s">
        <v>81</v>
      </c>
      <c r="N16" s="290" t="s">
        <v>171</v>
      </c>
      <c r="P16" s="30"/>
      <c r="Q16" s="30"/>
      <c r="R16" s="30"/>
      <c r="S16" s="30"/>
      <c r="T16" s="30"/>
      <c r="U16" s="30"/>
    </row>
    <row r="17" spans="1:16" ht="17.25" customHeight="1" thickBot="1" x14ac:dyDescent="0.25">
      <c r="A17" s="382"/>
      <c r="B17" s="25" t="s">
        <v>82</v>
      </c>
      <c r="C17" s="261" t="b">
        <f t="shared" si="1"/>
        <v>0</v>
      </c>
      <c r="D17" s="40" t="b">
        <f t="shared" si="2"/>
        <v>0</v>
      </c>
      <c r="F17" s="425"/>
      <c r="G17" s="291" t="s">
        <v>82</v>
      </c>
      <c r="H17" s="292"/>
      <c r="I17" s="293"/>
      <c r="J17" s="293"/>
      <c r="K17" s="293"/>
      <c r="L17" s="428"/>
      <c r="M17" s="291" t="s">
        <v>82</v>
      </c>
      <c r="N17" s="294" t="s">
        <v>172</v>
      </c>
    </row>
    <row r="18" spans="1:16" ht="13.5" customHeight="1" thickTop="1" thickBot="1" x14ac:dyDescent="0.3">
      <c r="C18" s="32"/>
      <c r="D18" s="43" t="b">
        <f>IF($F$7=1,I18,IF($L$7=1,K18,IF($F$22=1,I33,IF($L$22=1,K33,IF($F$37=1,I48,IF($L$37=1,K48,IF($F$52=1,I63,IF($L$52=1,K63,IF($F$67=1,I78,IF($L$67,K78,IF($F$82=1,I93,IF($L$82,K93,IF($F$97,I108,IF($L$97=1,K108,IF($F$112=1,I123,IF($L$112=1,K123,IF($F$127=1,I138,IF($L$127=1,K138,IF($F$142=1,I153,IF($L$142=1,K153))))))))))))))))))))</f>
        <v>0</v>
      </c>
      <c r="F18" s="295"/>
      <c r="G18" s="296"/>
      <c r="H18" s="297"/>
      <c r="I18" s="298">
        <f>SUM(I8:I17)</f>
        <v>0</v>
      </c>
      <c r="J18" s="299"/>
      <c r="K18" s="298">
        <f>SUM(K8:K17)</f>
        <v>0</v>
      </c>
      <c r="L18" s="295"/>
      <c r="M18" s="296"/>
      <c r="N18" s="297"/>
    </row>
    <row r="19" spans="1:16" ht="12.75" customHeight="1" thickBot="1" x14ac:dyDescent="0.25">
      <c r="C19" s="32"/>
      <c r="H19" s="37"/>
      <c r="I19" s="300"/>
      <c r="J19" s="300"/>
      <c r="K19" s="301"/>
      <c r="N19" s="37"/>
    </row>
    <row r="20" spans="1:16" ht="16.5" thickTop="1" thickBot="1" x14ac:dyDescent="0.25">
      <c r="C20" s="32"/>
      <c r="F20" s="280"/>
      <c r="G20" s="280"/>
      <c r="H20" s="280"/>
      <c r="I20" s="420" t="s">
        <v>8</v>
      </c>
      <c r="J20" s="420"/>
      <c r="K20" s="420"/>
      <c r="L20" s="280"/>
      <c r="M20" s="280"/>
      <c r="N20" s="280"/>
    </row>
    <row r="21" spans="1:16" ht="20.25" thickTop="1" thickBot="1" x14ac:dyDescent="0.35">
      <c r="A21" s="383" t="s">
        <v>0</v>
      </c>
      <c r="B21" s="409"/>
      <c r="C21" s="26" t="str">
        <f>'Input adatok'!C19</f>
        <v>Refi SC</v>
      </c>
      <c r="F21" s="421" t="s">
        <v>0</v>
      </c>
      <c r="G21" s="422"/>
      <c r="H21" s="283" t="b">
        <f>IF($F$22=1,C6,IF($F$22=2,C21,IF($F$22=3,C36,IF($F$22=4,C51,IF($F$22=5,C66,IF($F$22=6,C81,IF($F$22=7,C96,IF($F$22=8,C111,IF($F$22=9,C126,IF($F$22=10,C141,IF($F$22=11,C156,IF($F$22=12,C171,IF($F$22=13,C186,IF($F$22=14,C201,IF($F$22=15,C216,IF($F$22=16,C231,IF($F$22=17,C246,IF($F$22=18,C261,IF($F$22=19,C276,IF($F$22=20,C291))))))))))))))))))))</f>
        <v>0</v>
      </c>
      <c r="I21" s="419" t="str">
        <f>$I$1</f>
        <v>11. forduló</v>
      </c>
      <c r="J21" s="419"/>
      <c r="K21" s="419"/>
      <c r="L21" s="421" t="s">
        <v>0</v>
      </c>
      <c r="M21" s="422"/>
      <c r="N21" s="283" t="b">
        <f>IF($L$22=1,C6,IF($L$22=2,C21,IF($L$22=3,C36,IF($L$22=4,C51,IF($L$22=5,C66,IF($L$22=6,C81,IF($L$22=7,C96,IF($L$22=8,C111,IF($L$22=9,C126,IF($L$22=10,C141,IF($L$22=11,C156,IF($L$22=12,C171,IF($L$22=13,C186,IF($L$22=14,C201,IF($L$22=15,C216,IF($L$22=16,C231,IF($L$22=17,C246,IF($L$22=18,C261,IF($L$22=19,C276,IF($L$22=20,C291))))))))))))))))))))</f>
        <v>0</v>
      </c>
    </row>
    <row r="22" spans="1:16" ht="12.75" customHeight="1" thickBot="1" x14ac:dyDescent="0.25">
      <c r="A22" s="380">
        <v>2</v>
      </c>
      <c r="B22" s="24"/>
      <c r="C22" s="26" t="str">
        <f>'Input adatok'!M20</f>
        <v>Játékos Neve:</v>
      </c>
      <c r="F22" s="423"/>
      <c r="G22" s="284"/>
      <c r="H22" s="285" t="b">
        <f>IF($F$22=1,C7,IF($F$22=2,C22,IF($F$22=3,C37,IF($F$22=4,C52,IF($F$22=5,C67,IF($F$22=6,C82,IF($F$22=7,C97,IF($F$22=8,C112,IF($F$22=9,C127,IF($F$22=10,C142,IF($F$22=11,C157,IF($F$22=12,C172,IF($F$22=13,C187,IF($F$22=14,C202,IF($F$22=15,C217,IF($F$22=16,C232,IF($F$22=17,C247,IF($F$22=18,C262,IF($F$22=19,C277,IF($F$22=20,C292))))))))))))))))))))</f>
        <v>0</v>
      </c>
      <c r="I22" s="419"/>
      <c r="J22" s="419"/>
      <c r="K22" s="419"/>
      <c r="L22" s="426"/>
      <c r="M22" s="284"/>
      <c r="N22" s="285" t="b">
        <f>IF($L$22=1,C7,IF($L$22=2,C22,IF($L$22=3,C37,IF($L$22=4,C52,IF($L$22=5,C67,IF($L$22=6,C82,IF($L$22=7,C97,IF($L$22=8,C112,IF($L$22=9,C127,IF($L$22=10,C142,IF($L$22=11,C157,IF($L$22=12,C172,IF($L$22=13,C187,IF($L$22=14,C202,IF($L$22=15,C217,IF($L$22=16,C232,IF($L$22=17,C247,IF($L$22=18,C262,IF($L$22=19,C277,IF($L$22=20,C292))))))))))))))))))))</f>
        <v>0</v>
      </c>
      <c r="P22" s="246"/>
    </row>
    <row r="23" spans="1:16" ht="12.75" customHeight="1" thickBot="1" x14ac:dyDescent="0.25">
      <c r="A23" s="381"/>
      <c r="B23" s="25" t="s">
        <v>2</v>
      </c>
      <c r="C23" s="40" t="b">
        <f>IF($F$7=2,H8,IF($L$7=2,N8,IF($F$22=2,H23,IF($L$22=2,N23,IF($F$37=2,H38,IF($L$37=2,N38,IF($F$52=2,H53,IF($L$52=2,N53,IF($F$67=2,H68,IF($L$67=2,N68,IF($F$82=2,H83,IF($L$82=2,N83,IF($F$97=2,H98,IF($L$97=2,N98,IF($F$112=2,H113,IF($L$112=2,N113,IF($F$127=2,H128,IF($L$127=2,N128,IF($F$142=2,H143,IF($L$142=2,N143))))))))))))))))))))</f>
        <v>0</v>
      </c>
      <c r="D23" s="40" t="b">
        <f>IF($F$7=2,I8,IF($L$7=2,K8,IF($F$22=2,I23,IF($L$22=2,K23,IF($F$37=2,I38,IF($L$37=2,K38,IF($F$52=2,I53,IF($L$52=2,K53,IF($F$67=2,I68,IF($L$67=2,K68,IF($F$82=2,I83,IF($L$82=2,K83,IF($F$97=2,I98,IF($L$97=2,K98,IF($F$112=2,I113,IF($L$112=2,K113,IF($F$127=2,I128,IF($L$127=2,K128,IF($F$142=2,I143,IF($L$142=2,K143))))))))))))))))))))</f>
        <v>0</v>
      </c>
      <c r="F23" s="424"/>
      <c r="G23" s="286" t="s">
        <v>2</v>
      </c>
      <c r="H23" s="287"/>
      <c r="I23" s="288"/>
      <c r="J23" s="288"/>
      <c r="K23" s="288"/>
      <c r="L23" s="427"/>
      <c r="M23" s="286" t="s">
        <v>2</v>
      </c>
      <c r="N23" s="289"/>
      <c r="P23" s="246"/>
    </row>
    <row r="24" spans="1:16" ht="13.5" customHeight="1" thickBot="1" x14ac:dyDescent="0.25">
      <c r="A24" s="381"/>
      <c r="B24" s="25" t="s">
        <v>3</v>
      </c>
      <c r="C24" s="40" t="b">
        <f t="shared" ref="C24:C32" si="3">IF($F$7=2,H9,IF($L$7=2,N9,IF($F$22=2,H24,IF($L$22=2,N24,IF($F$37=2,H39,IF($L$37=2,N39,IF($F$52=2,H54,IF($L$52=2,N54,IF($F$67=2,H69,IF($L$67=2,N69,IF($F$82=2,H84,IF($L$82=2,N84,IF($F$97=2,H99,IF($L$97=2,N99,IF($F$112=2,H114,IF($L$112=2,N114,IF($F$127=2,H129,IF($L$127=2,N129,IF($F$142=2,H144,IF($L$142=2,N144))))))))))))))))))))</f>
        <v>0</v>
      </c>
      <c r="D24" s="40" t="b">
        <f t="shared" ref="D24:D32" si="4">IF($F$7=2,I9,IF($L$7=2,K9,IF($F$22=2,I24,IF($L$22=2,K24,IF($F$37=2,I39,IF($L$37=2,K39,IF($F$52=2,I54,IF($L$52=2,K54,IF($F$67=2,I69,IF($L$67=2,K69,IF($F$82=2,I84,IF($L$82=2,K84,IF($F$97=2,I99,IF($L$97=2,K99,IF($F$112=2,I114,IF($L$112=2,K114,IF($F$127=2,I129,IF($L$127=2,K129,IF($F$142=2,I144,IF($L$142=2,K144))))))))))))))))))))</f>
        <v>0</v>
      </c>
      <c r="F24" s="424"/>
      <c r="G24" s="286" t="s">
        <v>3</v>
      </c>
      <c r="H24" s="287"/>
      <c r="I24" s="288"/>
      <c r="J24" s="288"/>
      <c r="K24" s="288"/>
      <c r="L24" s="427"/>
      <c r="M24" s="286" t="s">
        <v>3</v>
      </c>
      <c r="N24" s="290"/>
      <c r="P24" s="246"/>
    </row>
    <row r="25" spans="1:16" ht="16.5" customHeight="1" thickBot="1" x14ac:dyDescent="0.25">
      <c r="A25" s="381"/>
      <c r="B25" s="25" t="s">
        <v>4</v>
      </c>
      <c r="C25" s="40" t="b">
        <f t="shared" si="3"/>
        <v>0</v>
      </c>
      <c r="D25" s="40" t="b">
        <f t="shared" si="4"/>
        <v>0</v>
      </c>
      <c r="F25" s="424"/>
      <c r="G25" s="286" t="s">
        <v>4</v>
      </c>
      <c r="H25" s="287"/>
      <c r="I25" s="288"/>
      <c r="J25" s="288"/>
      <c r="K25" s="288"/>
      <c r="L25" s="427"/>
      <c r="M25" s="286" t="s">
        <v>4</v>
      </c>
      <c r="N25" s="290"/>
      <c r="P25" s="246"/>
    </row>
    <row r="26" spans="1:16" ht="13.5" customHeight="1" thickBot="1" x14ac:dyDescent="0.25">
      <c r="A26" s="381"/>
      <c r="B26" s="25" t="s">
        <v>5</v>
      </c>
      <c r="C26" s="40" t="b">
        <f t="shared" si="3"/>
        <v>0</v>
      </c>
      <c r="D26" s="40" t="b">
        <f t="shared" si="4"/>
        <v>0</v>
      </c>
      <c r="F26" s="424"/>
      <c r="G26" s="286" t="s">
        <v>5</v>
      </c>
      <c r="H26" s="287"/>
      <c r="I26" s="288"/>
      <c r="J26" s="288"/>
      <c r="K26" s="288"/>
      <c r="L26" s="427"/>
      <c r="M26" s="286" t="s">
        <v>5</v>
      </c>
      <c r="N26" s="290"/>
      <c r="P26" s="246"/>
    </row>
    <row r="27" spans="1:16" ht="13.5" customHeight="1" thickBot="1" x14ac:dyDescent="0.25">
      <c r="A27" s="381"/>
      <c r="B27" s="25" t="s">
        <v>6</v>
      </c>
      <c r="C27" s="40" t="b">
        <f t="shared" si="3"/>
        <v>0</v>
      </c>
      <c r="D27" s="40" t="b">
        <f t="shared" si="4"/>
        <v>0</v>
      </c>
      <c r="F27" s="424"/>
      <c r="G27" s="286" t="s">
        <v>6</v>
      </c>
      <c r="H27" s="287"/>
      <c r="I27" s="288"/>
      <c r="J27" s="288"/>
      <c r="K27" s="288"/>
      <c r="L27" s="427"/>
      <c r="M27" s="286" t="s">
        <v>6</v>
      </c>
      <c r="N27" s="290"/>
      <c r="P27" s="246"/>
    </row>
    <row r="28" spans="1:16" ht="13.5" customHeight="1" thickBot="1" x14ac:dyDescent="0.25">
      <c r="A28" s="381"/>
      <c r="B28" s="25" t="s">
        <v>7</v>
      </c>
      <c r="C28" s="40" t="b">
        <f t="shared" si="3"/>
        <v>0</v>
      </c>
      <c r="D28" s="40" t="b">
        <f t="shared" si="4"/>
        <v>0</v>
      </c>
      <c r="F28" s="424"/>
      <c r="G28" s="286" t="s">
        <v>7</v>
      </c>
      <c r="H28" s="287"/>
      <c r="I28" s="288"/>
      <c r="J28" s="288"/>
      <c r="K28" s="288"/>
      <c r="L28" s="427"/>
      <c r="M28" s="286" t="s">
        <v>7</v>
      </c>
      <c r="N28" s="290"/>
      <c r="P28" s="246"/>
    </row>
    <row r="29" spans="1:16" ht="16.5" customHeight="1" thickBot="1" x14ac:dyDescent="0.25">
      <c r="A29" s="381"/>
      <c r="B29" s="25" t="s">
        <v>79</v>
      </c>
      <c r="C29" s="40" t="b">
        <f t="shared" si="3"/>
        <v>0</v>
      </c>
      <c r="D29" s="40" t="b">
        <f t="shared" si="4"/>
        <v>0</v>
      </c>
      <c r="F29" s="424"/>
      <c r="G29" s="286" t="s">
        <v>79</v>
      </c>
      <c r="H29" s="287"/>
      <c r="I29" s="288"/>
      <c r="J29" s="288"/>
      <c r="K29" s="288"/>
      <c r="L29" s="427"/>
      <c r="M29" s="286" t="s">
        <v>79</v>
      </c>
      <c r="N29" s="290"/>
      <c r="P29" s="246"/>
    </row>
    <row r="30" spans="1:16" ht="13.5" customHeight="1" thickBot="1" x14ac:dyDescent="0.25">
      <c r="A30" s="381"/>
      <c r="B30" s="25" t="s">
        <v>80</v>
      </c>
      <c r="C30" s="40" t="b">
        <f t="shared" si="3"/>
        <v>0</v>
      </c>
      <c r="D30" s="40" t="b">
        <f t="shared" si="4"/>
        <v>0</v>
      </c>
      <c r="F30" s="424"/>
      <c r="G30" s="286" t="s">
        <v>80</v>
      </c>
      <c r="H30" s="287"/>
      <c r="I30" s="288"/>
      <c r="J30" s="288"/>
      <c r="K30" s="288"/>
      <c r="L30" s="427"/>
      <c r="M30" s="286" t="s">
        <v>80</v>
      </c>
      <c r="N30" s="290"/>
      <c r="P30" s="246"/>
    </row>
    <row r="31" spans="1:16" ht="12.75" customHeight="1" thickBot="1" x14ac:dyDescent="0.25">
      <c r="A31" s="381"/>
      <c r="B31" s="25" t="s">
        <v>81</v>
      </c>
      <c r="C31" s="40" t="b">
        <f t="shared" si="3"/>
        <v>0</v>
      </c>
      <c r="D31" s="40" t="b">
        <f t="shared" si="4"/>
        <v>0</v>
      </c>
      <c r="F31" s="424"/>
      <c r="G31" s="286" t="s">
        <v>81</v>
      </c>
      <c r="H31" s="287"/>
      <c r="I31" s="288"/>
      <c r="J31" s="288"/>
      <c r="K31" s="288"/>
      <c r="L31" s="427"/>
      <c r="M31" s="286" t="s">
        <v>81</v>
      </c>
      <c r="N31" s="290"/>
      <c r="P31" s="246"/>
    </row>
    <row r="32" spans="1:16" ht="13.5" customHeight="1" thickBot="1" x14ac:dyDescent="0.25">
      <c r="A32" s="382"/>
      <c r="B32" s="25" t="s">
        <v>82</v>
      </c>
      <c r="C32" s="40" t="b">
        <f t="shared" si="3"/>
        <v>0</v>
      </c>
      <c r="D32" s="40" t="b">
        <f t="shared" si="4"/>
        <v>0</v>
      </c>
      <c r="F32" s="425"/>
      <c r="G32" s="291" t="s">
        <v>82</v>
      </c>
      <c r="H32" s="292"/>
      <c r="I32" s="293"/>
      <c r="J32" s="293"/>
      <c r="K32" s="293"/>
      <c r="L32" s="428"/>
      <c r="M32" s="291" t="s">
        <v>82</v>
      </c>
      <c r="N32" s="294"/>
      <c r="P32" s="246"/>
    </row>
    <row r="33" spans="1:16" ht="12.75" customHeight="1" thickTop="1" thickBot="1" x14ac:dyDescent="0.3">
      <c r="C33" s="32"/>
      <c r="D33" s="43" t="b">
        <f>IF($F$7=2,I18,IF($L$7=2,K18,IF($F$22=2,I33,IF($L$22=2,K33,IF($F$37=2,I48,IF($L$37=2,K48,IF($F$52=2,I63,IF($L$52=2,K63,IF($F$67=2,I78,IF($L$67=2,K78,IF($F$82=2,I93,IF($L$82=2,K93,IF($F$97=2,I108,IF($L$97=2,K108,IF($F$112=2,I123,IF($L$112=2,K123,IF($F$127=2,I138,IF($L$127=2,K138,IF($F$142=2,I153,IF($L$142=2,K153))))))))))))))))))))</f>
        <v>0</v>
      </c>
      <c r="F33" s="295"/>
      <c r="G33" s="296"/>
      <c r="H33" s="297"/>
      <c r="I33" s="298">
        <f>SUM(I23:I32)</f>
        <v>0</v>
      </c>
      <c r="J33" s="299"/>
      <c r="K33" s="298">
        <f>SUM(K23:K32)</f>
        <v>0</v>
      </c>
      <c r="L33" s="295"/>
      <c r="M33" s="296"/>
      <c r="N33" s="297"/>
      <c r="P33" s="246"/>
    </row>
    <row r="34" spans="1:16" ht="13.5" thickBot="1" x14ac:dyDescent="0.25">
      <c r="C34" s="32"/>
      <c r="H34" s="37"/>
      <c r="I34" s="300"/>
      <c r="J34" s="300"/>
      <c r="K34" s="301"/>
      <c r="N34" s="37"/>
    </row>
    <row r="35" spans="1:16" ht="12.75" customHeight="1" thickTop="1" thickBot="1" x14ac:dyDescent="0.25">
      <c r="C35" s="32"/>
      <c r="F35" s="280"/>
      <c r="G35" s="280"/>
      <c r="H35" s="280"/>
      <c r="I35" s="420" t="s">
        <v>8</v>
      </c>
      <c r="J35" s="420"/>
      <c r="K35" s="420"/>
      <c r="L35" s="280"/>
      <c r="M35" s="280"/>
      <c r="N35" s="280"/>
    </row>
    <row r="36" spans="1:16" ht="20.25" thickTop="1" thickBot="1" x14ac:dyDescent="0.35">
      <c r="A36" s="383" t="s">
        <v>0</v>
      </c>
      <c r="B36" s="409"/>
      <c r="C36" s="26" t="str">
        <f>'Input adatok'!C35</f>
        <v>Fehérgyarmat SE</v>
      </c>
      <c r="F36" s="421" t="s">
        <v>0</v>
      </c>
      <c r="G36" s="422"/>
      <c r="H36" s="283" t="b">
        <f>IF($F$37=1,C6,IF($F$37=2,C21,IF($F$37=3,C36,IF($F$37=4,C51,IF($F$37=5,C66,IF($F$37=6,C81,IF($F$37=7,C96,IF($F$37=8,C111,IF($F$37=9,C126,IF($F$37=10,C141,IF($F$37=11,C156,IF($F$37=12,C171,IF($F$37=13,C186,IF($F$37=14,C201,IF($F$37=15,C216,IF($F$37=16,C231,IF($F$37=17,C246,IF($F$37=18,C261,IF($F$37=19,C276,IF($F$37=20,C291))))))))))))))))))))</f>
        <v>0</v>
      </c>
      <c r="I36" s="419" t="str">
        <f>$I$1</f>
        <v>11. forduló</v>
      </c>
      <c r="J36" s="419"/>
      <c r="K36" s="419"/>
      <c r="L36" s="421" t="s">
        <v>0</v>
      </c>
      <c r="M36" s="422"/>
      <c r="N36" s="283" t="b">
        <f>IF($L$37=1,C6,IF($L$37=2,C21,IF($L$37=3,C36,IF($L$37=4,C51,IF($L$37=5,C66,IF($L$37=6,C81,IF($L$37=7,C96,IF($L$37=8,C111,IF($L$37=9,C126,IF($L$37=10,C141,IF($L$37=11,C156,IF($L$37=12,C171,IF($L$37=13,C186,IF($L$37=14,C201,IF($L$37=15,C216,IF($L$37=16,C231,IF($L$37=17,C246,IF($L$37=18,C261,IF($L$37=19,C276,IF($L$37=20,C291))))))))))))))))))))</f>
        <v>0</v>
      </c>
    </row>
    <row r="37" spans="1:16" ht="16.5" customHeight="1" thickBot="1" x14ac:dyDescent="0.25">
      <c r="A37" s="380">
        <v>3</v>
      </c>
      <c r="B37" s="24"/>
      <c r="C37" s="26" t="str">
        <f>'Input adatok'!M36</f>
        <v>Játékos Neve:</v>
      </c>
      <c r="F37" s="423"/>
      <c r="G37" s="284"/>
      <c r="H37" s="285" t="b">
        <f>IF($F$37=1,C7,IF($F$37=2,C22,IF($F$37=3,C37,IF($F$37=4,C52,IF($F$37=5,C67,IF($F$37=6,C82,IF($F$37=7,C97,IF($F$37=8,C112,IF($F$37=9,C127,IF($F$37=10,C142,IF($F$37=11,C157,IF($F$37=12,C172,IF($F$37=13,C187,IF($F$37=14,C202,IF($F$37=15,C217,IF($F$37=16,C232,IF($F$37=17,C247,IF($F$37=18,C262,IF($F$37=19,C277,IF($F$37=20,C292))))))))))))))))))))</f>
        <v>0</v>
      </c>
      <c r="I37" s="419"/>
      <c r="J37" s="419"/>
      <c r="K37" s="419"/>
      <c r="L37" s="426"/>
      <c r="M37" s="284"/>
      <c r="N37" s="285" t="b">
        <f>IF($L$37=1,C7,IF($L$37=2,C22,IF($L$37=3,C37,IF($L$37=4,C52,IF($L$37=5,C67,IF($L$37=6,C82,IF($L$37=7,C97,IF($L$37=8,C112,IF($L$37=9,C127,IF($L$37=10,C142,IF($L$37=11,C157,IF($L$37=12,C172,IF($L$37=13,C187,IF($L$37=14,C202,IF($L$37=15,C217,IF($L$37=16,C232,IF($L$37=17,C247,IF($L$37=18,C262,IF($L$37=19,C277,IF($L$37=20,C292))))))))))))))))))))</f>
        <v>0</v>
      </c>
      <c r="P37" s="246"/>
    </row>
    <row r="38" spans="1:16" ht="13.5" customHeight="1" thickBot="1" x14ac:dyDescent="0.25">
      <c r="A38" s="381"/>
      <c r="B38" s="25" t="s">
        <v>2</v>
      </c>
      <c r="C38" s="40" t="b">
        <f>IF($F$7=3,H8,IF($L$7=3,N8,IF($F$22=3,H23,IF($L$22=3,N23,IF($F$37=3,H38,IF($L$37=3,N38,IF($F$52=3,H53,IF($L$52=3,N53,IF($F$67=3,H68,IF($L$67=3,N68,IF($F$82=3,H83,IF($L$82=3,N83,IF($F$97=3,H98,IF($L$97=3,N98,IF($F$112=3,H113,IF($L$112=3,N113,IF($F$127=3,H128,IF($L$127=3,N128,IF($F$142=3,H143,IF($L$142=3,N143))))))))))))))))))))</f>
        <v>0</v>
      </c>
      <c r="D38" s="40" t="b">
        <f>IF($F$7=3,I8,IF($L$7=3,K8,IF($F$22=3,I23,IF($L$22=3,K23,IF($F$37=3,I38,IF($L$37=3,K38,IF($F$52=3,I53,IF($L$52=3,K53,IF($F$67=3,I68,IF($L$67=3,K68,IF($F$82=3,I83,IF($L$82=3,K83,IF($F$97=3,I98,IF($L$97=3,K98,IF($F$112=3,I113,IF($L$112=3,K113,IF($F$127=3,I128,IF($L$127=3,K128,IF($F$142=3,I143,IF($L$142=3,K143))))))))))))))))))))</f>
        <v>0</v>
      </c>
      <c r="F38" s="424"/>
      <c r="G38" s="286" t="s">
        <v>2</v>
      </c>
      <c r="H38" s="287"/>
      <c r="I38" s="288"/>
      <c r="J38" s="288"/>
      <c r="K38" s="288"/>
      <c r="L38" s="427"/>
      <c r="M38" s="286" t="s">
        <v>2</v>
      </c>
      <c r="N38" s="289"/>
      <c r="P38" s="246"/>
    </row>
    <row r="39" spans="1:16" ht="13.5" customHeight="1" thickBot="1" x14ac:dyDescent="0.25">
      <c r="A39" s="381"/>
      <c r="B39" s="25" t="s">
        <v>3</v>
      </c>
      <c r="C39" s="40" t="b">
        <f t="shared" ref="C39:C47" si="5">IF($F$7=3,H9,IF($L$7=3,N9,IF($F$22=3,H24,IF($L$22=3,N24,IF($F$37=3,H39,IF($L$37=3,N39,IF($F$52=3,H54,IF($L$52=3,N54,IF($F$67=3,H69,IF($L$67=3,N69,IF($F$82=3,H84,IF($L$82=3,N84,IF($F$97=3,H99,IF($L$97=3,N99,IF($F$112=3,H114,IF($L$112=3,N114,IF($F$127=3,H129,IF($L$127=3,N129,IF($F$142=3,H144,IF($L$142=3,N144))))))))))))))))))))</f>
        <v>0</v>
      </c>
      <c r="D39" s="40" t="b">
        <f t="shared" ref="D39:D47" si="6">IF($F$7=3,I9,IF($L$7=3,K9,IF($F$22=3,I24,IF($L$22=3,K24,IF($F$37=3,I39,IF($L$37=3,K39,IF($F$52=3,I54,IF($L$52=3,K54,IF($F$67=3,I69,IF($L$67=3,K69,IF($F$82=3,I84,IF($L$82=3,K84,IF($F$97=3,I99,IF($L$97=3,K99,IF($F$112=3,I114,IF($L$112=3,K114,IF($F$127=3,I129,IF($L$127=3,K129,IF($F$142=3,I144,IF($L$142=3,K144))))))))))))))))))))</f>
        <v>0</v>
      </c>
      <c r="F39" s="424"/>
      <c r="G39" s="286" t="s">
        <v>3</v>
      </c>
      <c r="H39" s="287"/>
      <c r="I39" s="288"/>
      <c r="J39" s="288"/>
      <c r="K39" s="288"/>
      <c r="L39" s="427"/>
      <c r="M39" s="286" t="s">
        <v>3</v>
      </c>
      <c r="N39" s="290"/>
      <c r="P39" s="246"/>
    </row>
    <row r="40" spans="1:16" ht="13.5" customHeight="1" thickBot="1" x14ac:dyDescent="0.25">
      <c r="A40" s="381"/>
      <c r="B40" s="25" t="s">
        <v>4</v>
      </c>
      <c r="C40" s="40" t="b">
        <f t="shared" si="5"/>
        <v>0</v>
      </c>
      <c r="D40" s="40" t="b">
        <f t="shared" si="6"/>
        <v>0</v>
      </c>
      <c r="F40" s="424"/>
      <c r="G40" s="286" t="s">
        <v>4</v>
      </c>
      <c r="H40" s="287"/>
      <c r="I40" s="288"/>
      <c r="J40" s="288"/>
      <c r="K40" s="288"/>
      <c r="L40" s="427"/>
      <c r="M40" s="286" t="s">
        <v>4</v>
      </c>
      <c r="N40" s="290"/>
      <c r="P40" s="246"/>
    </row>
    <row r="41" spans="1:16" ht="13.5" customHeight="1" thickBot="1" x14ac:dyDescent="0.25">
      <c r="A41" s="381"/>
      <c r="B41" s="25" t="s">
        <v>5</v>
      </c>
      <c r="C41" s="40" t="b">
        <f t="shared" si="5"/>
        <v>0</v>
      </c>
      <c r="D41" s="40" t="b">
        <f t="shared" si="6"/>
        <v>0</v>
      </c>
      <c r="F41" s="424"/>
      <c r="G41" s="286" t="s">
        <v>5</v>
      </c>
      <c r="H41" s="287"/>
      <c r="I41" s="288"/>
      <c r="J41" s="288"/>
      <c r="K41" s="288"/>
      <c r="L41" s="427"/>
      <c r="M41" s="286" t="s">
        <v>5</v>
      </c>
      <c r="N41" s="290"/>
      <c r="P41" s="246"/>
    </row>
    <row r="42" spans="1:16" ht="12.75" customHeight="1" thickBot="1" x14ac:dyDescent="0.25">
      <c r="A42" s="381"/>
      <c r="B42" s="25" t="s">
        <v>6</v>
      </c>
      <c r="C42" s="40" t="b">
        <f t="shared" si="5"/>
        <v>0</v>
      </c>
      <c r="D42" s="40" t="b">
        <f t="shared" si="6"/>
        <v>0</v>
      </c>
      <c r="F42" s="424"/>
      <c r="G42" s="286" t="s">
        <v>6</v>
      </c>
      <c r="H42" s="287"/>
      <c r="I42" s="288"/>
      <c r="J42" s="288"/>
      <c r="K42" s="288"/>
      <c r="L42" s="427"/>
      <c r="M42" s="286" t="s">
        <v>6</v>
      </c>
      <c r="N42" s="290"/>
      <c r="P42" s="246"/>
    </row>
    <row r="43" spans="1:16" ht="12.75" customHeight="1" thickBot="1" x14ac:dyDescent="0.25">
      <c r="A43" s="381"/>
      <c r="B43" s="25" t="s">
        <v>7</v>
      </c>
      <c r="C43" s="40" t="b">
        <f t="shared" si="5"/>
        <v>0</v>
      </c>
      <c r="D43" s="40" t="b">
        <f t="shared" si="6"/>
        <v>0</v>
      </c>
      <c r="F43" s="424"/>
      <c r="G43" s="286" t="s">
        <v>7</v>
      </c>
      <c r="H43" s="287"/>
      <c r="I43" s="288"/>
      <c r="J43" s="288"/>
      <c r="K43" s="288"/>
      <c r="L43" s="427"/>
      <c r="M43" s="286" t="s">
        <v>7</v>
      </c>
      <c r="N43" s="290"/>
      <c r="P43" s="246"/>
    </row>
    <row r="44" spans="1:16" ht="12.75" customHeight="1" thickBot="1" x14ac:dyDescent="0.25">
      <c r="A44" s="381"/>
      <c r="B44" s="25" t="s">
        <v>79</v>
      </c>
      <c r="C44" s="40" t="b">
        <f t="shared" si="5"/>
        <v>0</v>
      </c>
      <c r="D44" s="40" t="b">
        <f t="shared" si="6"/>
        <v>0</v>
      </c>
      <c r="F44" s="424"/>
      <c r="G44" s="286" t="s">
        <v>79</v>
      </c>
      <c r="H44" s="287"/>
      <c r="I44" s="288"/>
      <c r="J44" s="288"/>
      <c r="K44" s="288"/>
      <c r="L44" s="427"/>
      <c r="M44" s="286" t="s">
        <v>79</v>
      </c>
      <c r="N44" s="290"/>
      <c r="P44" s="246"/>
    </row>
    <row r="45" spans="1:16" ht="12.75" customHeight="1" thickBot="1" x14ac:dyDescent="0.25">
      <c r="A45" s="381"/>
      <c r="B45" s="25" t="s">
        <v>80</v>
      </c>
      <c r="C45" s="40" t="b">
        <f t="shared" si="5"/>
        <v>0</v>
      </c>
      <c r="D45" s="40" t="b">
        <f t="shared" si="6"/>
        <v>0</v>
      </c>
      <c r="F45" s="424"/>
      <c r="G45" s="286" t="s">
        <v>80</v>
      </c>
      <c r="H45" s="287"/>
      <c r="I45" s="288"/>
      <c r="J45" s="288"/>
      <c r="K45" s="288"/>
      <c r="L45" s="427"/>
      <c r="M45" s="286" t="s">
        <v>80</v>
      </c>
      <c r="N45" s="290"/>
      <c r="P45" s="246"/>
    </row>
    <row r="46" spans="1:16" ht="13.5" customHeight="1" thickBot="1" x14ac:dyDescent="0.25">
      <c r="A46" s="381"/>
      <c r="B46" s="25" t="s">
        <v>81</v>
      </c>
      <c r="C46" s="40" t="b">
        <f t="shared" si="5"/>
        <v>0</v>
      </c>
      <c r="D46" s="40" t="b">
        <f t="shared" si="6"/>
        <v>0</v>
      </c>
      <c r="F46" s="424"/>
      <c r="G46" s="286" t="s">
        <v>81</v>
      </c>
      <c r="H46" s="287"/>
      <c r="I46" s="288"/>
      <c r="J46" s="288"/>
      <c r="K46" s="288"/>
      <c r="L46" s="427"/>
      <c r="M46" s="286" t="s">
        <v>81</v>
      </c>
      <c r="N46" s="290"/>
      <c r="P46" s="246"/>
    </row>
    <row r="47" spans="1:16" ht="13.5" customHeight="1" thickBot="1" x14ac:dyDescent="0.25">
      <c r="A47" s="391"/>
      <c r="B47" s="25" t="s">
        <v>82</v>
      </c>
      <c r="C47" s="40" t="b">
        <f t="shared" si="5"/>
        <v>0</v>
      </c>
      <c r="D47" s="40" t="b">
        <f t="shared" si="6"/>
        <v>0</v>
      </c>
      <c r="F47" s="425"/>
      <c r="G47" s="291" t="s">
        <v>82</v>
      </c>
      <c r="H47" s="292"/>
      <c r="I47" s="293"/>
      <c r="J47" s="293"/>
      <c r="K47" s="293"/>
      <c r="L47" s="428"/>
      <c r="M47" s="291" t="s">
        <v>82</v>
      </c>
      <c r="N47" s="294"/>
      <c r="P47" s="246"/>
    </row>
    <row r="48" spans="1:16" ht="27.75" thickTop="1" thickBot="1" x14ac:dyDescent="0.3">
      <c r="C48" s="32"/>
      <c r="D48" s="43" t="b">
        <f>IF($F$7=3,I18,IF($L$7=3,K18,IF($F$22=3,I33,IF($L$22=3,K33,IF($F$37=3,I48,IF($L$37=3,K48,IF($F$52=3,I63,IF($L$52=3,K63,IF($F$67=3,I78,IF($L$67=3,K78,IF($F$82=3,I93,IF($L$82=3,K93,IF($F$97=3,I108,IF($L$97=3,K108,IF($F$112=3,I123,IF($L$112=3,K123,IF($F$127=3,I138,IF($L$127=3,K138,IF($F$142=3,I153,IF($L$142=3,K153))))))))))))))))))))</f>
        <v>0</v>
      </c>
      <c r="F48" s="295"/>
      <c r="G48" s="296"/>
      <c r="H48" s="297"/>
      <c r="I48" s="298">
        <f>SUM(I38:I47)</f>
        <v>0</v>
      </c>
      <c r="J48" s="299"/>
      <c r="K48" s="298">
        <f>SUM(K38:K47)</f>
        <v>0</v>
      </c>
      <c r="L48" s="295"/>
      <c r="M48" s="296"/>
      <c r="N48" s="297"/>
      <c r="P48" s="246"/>
    </row>
    <row r="49" spans="1:16" ht="13.5" thickBot="1" x14ac:dyDescent="0.25">
      <c r="C49" s="32"/>
      <c r="H49" s="37"/>
      <c r="I49" s="300"/>
      <c r="J49" s="300"/>
      <c r="K49" s="301"/>
      <c r="N49" s="37"/>
    </row>
    <row r="50" spans="1:16" ht="16.5" thickTop="1" thickBot="1" x14ac:dyDescent="0.25">
      <c r="C50" s="32"/>
      <c r="F50" s="280"/>
      <c r="G50" s="280"/>
      <c r="H50" s="280"/>
      <c r="I50" s="420" t="s">
        <v>8</v>
      </c>
      <c r="J50" s="420"/>
      <c r="K50" s="420"/>
      <c r="L50" s="280"/>
      <c r="M50" s="280"/>
      <c r="N50" s="280"/>
    </row>
    <row r="51" spans="1:16" ht="20.25" thickTop="1" thickBot="1" x14ac:dyDescent="0.35">
      <c r="A51" s="383" t="s">
        <v>0</v>
      </c>
      <c r="B51" s="409"/>
      <c r="C51" s="26" t="str">
        <f>'Input adatok'!C51</f>
        <v>Dávid SC</v>
      </c>
      <c r="F51" s="421" t="s">
        <v>0</v>
      </c>
      <c r="G51" s="422"/>
      <c r="H51" s="283" t="b">
        <f>IF($F$52=1,C6,IF($F$52=2,C21,IF($F$52=3,C36,IF($F$52=4,C51,IF($F$52=5,C66,IF($F$52=6,C81,IF($F$52=7,C96,IF($F$52=8,C111,IF($F$52=9,C126,IF($F$52=10,C141,IF($F$52=11,C156,IF($F$52=12,C171,IF($F$52=13,C186,IF($F$52=14,C201,IF($F$52=15,C216,IF($F$52=16,C231,IF($F$52=17,C246,IF($F$52=18,C261,IF($F$52=19,C276,IF($F$52=20,C291))))))))))))))))))))</f>
        <v>0</v>
      </c>
      <c r="I51" s="419" t="str">
        <f>$I$1</f>
        <v>11. forduló</v>
      </c>
      <c r="J51" s="419"/>
      <c r="K51" s="419"/>
      <c r="L51" s="421" t="s">
        <v>0</v>
      </c>
      <c r="M51" s="422"/>
      <c r="N51" s="283" t="b">
        <f>IF($L$52=1,C6,IF($L$52=2,C21,IF($L$52=3,C36,IF($L$52=4,C51,IF($L$52=5,C66,IF($L$52=6,C81,IF($L$52=7,C96,IF($L$52=8,C111,IF($L$52=9,C126,IF($L$52=10,C141,IF($L$52=11,C156,IF($L$52=12,C171,IF($L$52=13,C186,IF($L$52=14,C201,IF($L$52=15,C216,IF($L$52=16,C231,IF($L$52=17,C246,IF($L$52=18,C261,IF($L$52=19,C276,IF($L$52=20,C291))))))))))))))))))))</f>
        <v>0</v>
      </c>
    </row>
    <row r="52" spans="1:16" ht="13.5" customHeight="1" thickBot="1" x14ac:dyDescent="0.25">
      <c r="A52" s="380">
        <v>4</v>
      </c>
      <c r="B52" s="24"/>
      <c r="C52" s="26" t="str">
        <f>'Input adatok'!M52</f>
        <v>Játékos Neve:</v>
      </c>
      <c r="F52" s="423"/>
      <c r="G52" s="284"/>
      <c r="H52" s="285" t="b">
        <f>IF($F$52=1,C7,IF($F$52=2,C22,IF($F$52=3,C37,IF($F$52=4,C52,IF($F$52=5,C67,IF($F$52=6,C82,IF($F$52=7,C97,IF($F$52=8,C112,IF($F$52=9,C127,IF($F$52=10,C142,IF($F$52=11,C157,IF($F$52=12,C172,IF($F$52=13,C187,IF($F$52=14,C202,IF($F$52=15,C217,IF($F$52=16,C232,IF($F$52=17,C247,IF($F$52=18,C262,IF($F$52=19,C277,IF($F$52=20,C292))))))))))))))))))))</f>
        <v>0</v>
      </c>
      <c r="I52" s="419"/>
      <c r="J52" s="419"/>
      <c r="K52" s="419"/>
      <c r="L52" s="426"/>
      <c r="M52" s="284"/>
      <c r="N52" s="285" t="b">
        <f>IF($L$52=1,C7,IF($L$52=2,C22,IF($L$52=3,C37,IF($L$52=4,C52,IF($L$52=5,C67,IF($L$52=6,C82,IF($L$52=7,C97,IF($L$52=8,C112,IF($L$52=9,C127,IF($L$52=10,C142,IF($L$52=11,C157,IF($L$52=12,C172,IF($L$52=13,C187,IF($L$52=14,C202,IF($L$52=15,C217,IF($L$52=16,C232,IF($L$52=17,C247,IF($L$52=18,C262,IF($L$52=19,C277,IF($L$52=20,C292))))))))))))))))))))</f>
        <v>0</v>
      </c>
      <c r="P52" s="246"/>
    </row>
    <row r="53" spans="1:16" ht="13.5" customHeight="1" thickBot="1" x14ac:dyDescent="0.25">
      <c r="A53" s="381"/>
      <c r="B53" s="25" t="s">
        <v>2</v>
      </c>
      <c r="C53" s="40" t="b">
        <f>IF($F$7=4,H8,IF($L$7=4,N8,IF($F$22=4,H23,IF($L$22=4,N23,IF($F$37=4,H38,IF($L$37=4,N38,IF($F$52=4,H53,IF($L$52=4,N53,IF($F$67=4,H68,IF($L$67=4,N68,IF($F$82=4,H83,IF($L$82=4,N83,IF($F$97=4,H98,IF($L$97=4,N98,IF($F$112=4,H113,IF($L$112=4,N113,IF($F$127=4,H128,IF($L$127=4,N128,IF($F$142=4,H143,IF($L$142=4,N143))))))))))))))))))))</f>
        <v>0</v>
      </c>
      <c r="D53" s="40" t="b">
        <f>IF($F$7=4,I8,IF($L$7=4,K8,IF($F$22=4,I23,IF($L$22=4,K23,IF($F$37=4,I38,IF($L$37=4,K38,IF($F$52=4,I53,IF($L$52=4,K53,IF($F$67=4,I68,IF($L$67=4,K68,IF($F$82=4,I83,IF($L$82=4,K83,IF($F$97=4,I98,IF($L$97=4,K98,IF($F$112=4,I113,IF($L$112=4,K113,IF($F$127=4,I128,IF($L$127=4,K128,IF($F$142=4,I143,IF($L$142=4,K143))))))))))))))))))))</f>
        <v>0</v>
      </c>
      <c r="F53" s="424"/>
      <c r="G53" s="286" t="s">
        <v>2</v>
      </c>
      <c r="H53" s="287"/>
      <c r="I53" s="288"/>
      <c r="J53" s="288"/>
      <c r="K53" s="288"/>
      <c r="L53" s="427"/>
      <c r="M53" s="286" t="s">
        <v>2</v>
      </c>
      <c r="N53" s="289"/>
      <c r="P53" s="246"/>
    </row>
    <row r="54" spans="1:16" ht="12.75" customHeight="1" thickBot="1" x14ac:dyDescent="0.25">
      <c r="A54" s="381"/>
      <c r="B54" s="25" t="s">
        <v>3</v>
      </c>
      <c r="C54" s="40" t="b">
        <f t="shared" ref="C54:C62" si="7">IF($F$7=4,H9,IF($L$7=4,N9,IF($F$22=4,H24,IF($L$22=4,N24,IF($F$37=4,H39,IF($L$37=4,N39,IF($F$52=4,H54,IF($L$52=4,N54,IF($F$67=4,H69,IF($L$67=4,N69,IF($F$82=4,H84,IF($L$82=4,N84,IF($F$97=4,H99,IF($L$97=4,N99,IF($F$112=4,H114,IF($L$112=4,N114,IF($F$127=4,H129,IF($L$127=4,N129,IF($F$142=4,H144,IF($L$142=4,N144))))))))))))))))))))</f>
        <v>0</v>
      </c>
      <c r="D54" s="40" t="b">
        <f t="shared" ref="D54:D62" si="8">IF($F$7=4,I9,IF($L$7=4,K9,IF($F$22=4,I24,IF($L$22=4,K24,IF($F$37=4,I39,IF($L$37=4,K39,IF($F$52=4,I54,IF($L$52=4,K54,IF($F$67=4,I69,IF($L$67=4,K69,IF($F$82=4,I84,IF($L$82=4,K84,IF($F$97=4,I99,IF($L$97=4,K99,IF($F$112=4,I114,IF($L$112=4,K114,IF($F$127=4,I129,IF($L$127=4,K129,IF($F$142=4,I144,IF($L$142=4,K144))))))))))))))))))))</f>
        <v>0</v>
      </c>
      <c r="F54" s="424"/>
      <c r="G54" s="286" t="s">
        <v>3</v>
      </c>
      <c r="H54" s="287"/>
      <c r="I54" s="288"/>
      <c r="J54" s="288"/>
      <c r="K54" s="288"/>
      <c r="L54" s="427"/>
      <c r="M54" s="286" t="s">
        <v>3</v>
      </c>
      <c r="N54" s="290"/>
      <c r="P54" s="246"/>
    </row>
    <row r="55" spans="1:16" ht="12.75" customHeight="1" thickBot="1" x14ac:dyDescent="0.25">
      <c r="A55" s="381"/>
      <c r="B55" s="25" t="s">
        <v>4</v>
      </c>
      <c r="C55" s="40" t="b">
        <f t="shared" si="7"/>
        <v>0</v>
      </c>
      <c r="D55" s="40" t="b">
        <f t="shared" si="8"/>
        <v>0</v>
      </c>
      <c r="F55" s="424"/>
      <c r="G55" s="286" t="s">
        <v>4</v>
      </c>
      <c r="H55" s="287"/>
      <c r="I55" s="288"/>
      <c r="J55" s="288"/>
      <c r="K55" s="288"/>
      <c r="L55" s="427"/>
      <c r="M55" s="286" t="s">
        <v>4</v>
      </c>
      <c r="N55" s="290"/>
      <c r="P55" s="246"/>
    </row>
    <row r="56" spans="1:16" ht="12.75" customHeight="1" thickBot="1" x14ac:dyDescent="0.25">
      <c r="A56" s="381"/>
      <c r="B56" s="25" t="s">
        <v>5</v>
      </c>
      <c r="C56" s="40" t="b">
        <f t="shared" si="7"/>
        <v>0</v>
      </c>
      <c r="D56" s="40" t="b">
        <f t="shared" si="8"/>
        <v>0</v>
      </c>
      <c r="F56" s="424"/>
      <c r="G56" s="286" t="s">
        <v>5</v>
      </c>
      <c r="H56" s="287"/>
      <c r="I56" s="288"/>
      <c r="J56" s="288"/>
      <c r="K56" s="288"/>
      <c r="L56" s="427"/>
      <c r="M56" s="286" t="s">
        <v>5</v>
      </c>
      <c r="N56" s="290"/>
      <c r="P56" s="246"/>
    </row>
    <row r="57" spans="1:16" ht="13.5" customHeight="1" thickBot="1" x14ac:dyDescent="0.25">
      <c r="A57" s="381"/>
      <c r="B57" s="25" t="s">
        <v>6</v>
      </c>
      <c r="C57" s="40" t="b">
        <f t="shared" si="7"/>
        <v>0</v>
      </c>
      <c r="D57" s="40" t="b">
        <f t="shared" si="8"/>
        <v>0</v>
      </c>
      <c r="F57" s="424"/>
      <c r="G57" s="286" t="s">
        <v>6</v>
      </c>
      <c r="H57" s="287"/>
      <c r="I57" s="288"/>
      <c r="J57" s="288"/>
      <c r="K57" s="288"/>
      <c r="L57" s="427"/>
      <c r="M57" s="286" t="s">
        <v>6</v>
      </c>
      <c r="N57" s="290"/>
      <c r="P57" s="246"/>
    </row>
    <row r="58" spans="1:16" ht="13.5" customHeight="1" thickBot="1" x14ac:dyDescent="0.25">
      <c r="A58" s="381"/>
      <c r="B58" s="25" t="s">
        <v>7</v>
      </c>
      <c r="C58" s="40" t="b">
        <f t="shared" si="7"/>
        <v>0</v>
      </c>
      <c r="D58" s="40" t="b">
        <f t="shared" si="8"/>
        <v>0</v>
      </c>
      <c r="F58" s="424"/>
      <c r="G58" s="286" t="s">
        <v>7</v>
      </c>
      <c r="H58" s="287"/>
      <c r="I58" s="288"/>
      <c r="J58" s="288"/>
      <c r="K58" s="288"/>
      <c r="L58" s="427"/>
      <c r="M58" s="286" t="s">
        <v>7</v>
      </c>
      <c r="N58" s="290"/>
      <c r="P58" s="246"/>
    </row>
    <row r="59" spans="1:16" ht="13.5" customHeight="1" thickBot="1" x14ac:dyDescent="0.25">
      <c r="A59" s="381"/>
      <c r="B59" s="25" t="s">
        <v>79</v>
      </c>
      <c r="C59" s="40" t="b">
        <f t="shared" si="7"/>
        <v>0</v>
      </c>
      <c r="D59" s="40" t="b">
        <f t="shared" si="8"/>
        <v>0</v>
      </c>
      <c r="F59" s="424"/>
      <c r="G59" s="286" t="s">
        <v>79</v>
      </c>
      <c r="H59" s="287"/>
      <c r="I59" s="288"/>
      <c r="J59" s="288"/>
      <c r="K59" s="288"/>
      <c r="L59" s="427"/>
      <c r="M59" s="286" t="s">
        <v>79</v>
      </c>
      <c r="N59" s="290"/>
      <c r="P59" s="246"/>
    </row>
    <row r="60" spans="1:16" ht="13.5" customHeight="1" thickBot="1" x14ac:dyDescent="0.25">
      <c r="A60" s="381"/>
      <c r="B60" s="25" t="s">
        <v>80</v>
      </c>
      <c r="C60" s="40" t="b">
        <f t="shared" si="7"/>
        <v>0</v>
      </c>
      <c r="D60" s="40" t="b">
        <f t="shared" si="8"/>
        <v>0</v>
      </c>
      <c r="F60" s="424"/>
      <c r="G60" s="286" t="s">
        <v>80</v>
      </c>
      <c r="H60" s="287"/>
      <c r="I60" s="288"/>
      <c r="J60" s="288"/>
      <c r="K60" s="288"/>
      <c r="L60" s="427"/>
      <c r="M60" s="286" t="s">
        <v>80</v>
      </c>
      <c r="N60" s="290"/>
      <c r="P60" s="246"/>
    </row>
    <row r="61" spans="1:16" ht="13.5" customHeight="1" thickBot="1" x14ac:dyDescent="0.25">
      <c r="A61" s="381"/>
      <c r="B61" s="25" t="s">
        <v>81</v>
      </c>
      <c r="C61" s="40" t="b">
        <f t="shared" si="7"/>
        <v>0</v>
      </c>
      <c r="D61" s="40" t="b">
        <f t="shared" si="8"/>
        <v>0</v>
      </c>
      <c r="F61" s="424"/>
      <c r="G61" s="286" t="s">
        <v>81</v>
      </c>
      <c r="H61" s="287"/>
      <c r="I61" s="288"/>
      <c r="J61" s="288"/>
      <c r="K61" s="288"/>
      <c r="L61" s="427"/>
      <c r="M61" s="286" t="s">
        <v>81</v>
      </c>
      <c r="N61" s="290"/>
      <c r="P61" s="246"/>
    </row>
    <row r="62" spans="1:16" ht="13.5" customHeight="1" thickBot="1" x14ac:dyDescent="0.25">
      <c r="A62" s="391"/>
      <c r="B62" s="25" t="s">
        <v>82</v>
      </c>
      <c r="C62" s="40" t="b">
        <f t="shared" si="7"/>
        <v>0</v>
      </c>
      <c r="D62" s="40" t="b">
        <f t="shared" si="8"/>
        <v>0</v>
      </c>
      <c r="F62" s="425"/>
      <c r="G62" s="291" t="s">
        <v>82</v>
      </c>
      <c r="H62" s="292"/>
      <c r="I62" s="293"/>
      <c r="J62" s="293"/>
      <c r="K62" s="293"/>
      <c r="L62" s="428"/>
      <c r="M62" s="291" t="s">
        <v>82</v>
      </c>
      <c r="N62" s="294"/>
      <c r="P62" s="246"/>
    </row>
    <row r="63" spans="1:16" ht="13.5" customHeight="1" thickTop="1" thickBot="1" x14ac:dyDescent="0.3">
      <c r="C63" s="32"/>
      <c r="D63" s="43" t="b">
        <f>IF($F$7=4,I18,IF($L$7=4,K18,IF($F$22=4,I33,IF($L$22=4,K33,IF($F$37=4,I48,IF($L$37=4,K48,IF($F$52=4,I63,IF($L$52=4,K63,IF($F$67=4,I78,IF($L$67=4,K78,IF($F$82=4,I93,IF($L$82=4,K93,IF($F$97=4,I108,IF($L$97=4,K108,IF($F$112=4,I123,IF($L$112=4,K123,IF($F$127=4,I138,IF($L$127=4,K138,IF($F$142=4,I153,IF($L$142=4,K153))))))))))))))))))))</f>
        <v>0</v>
      </c>
      <c r="F63" s="295"/>
      <c r="G63" s="296"/>
      <c r="H63" s="297"/>
      <c r="I63" s="298">
        <v>8.5</v>
      </c>
      <c r="J63" s="299"/>
      <c r="K63" s="298">
        <f>SUM(K53:K62)</f>
        <v>0</v>
      </c>
      <c r="L63" s="295"/>
      <c r="M63" s="296"/>
      <c r="N63" s="297"/>
      <c r="P63" s="246"/>
    </row>
    <row r="64" spans="1:16" ht="13.5" customHeight="1" thickBot="1" x14ac:dyDescent="0.25">
      <c r="C64" s="32"/>
      <c r="H64" s="37"/>
      <c r="I64" s="300"/>
      <c r="J64" s="300"/>
      <c r="K64" s="301"/>
      <c r="N64" s="37"/>
    </row>
    <row r="65" spans="1:14" ht="16.5" thickTop="1" thickBot="1" x14ac:dyDescent="0.25">
      <c r="C65" s="32"/>
      <c r="F65" s="280"/>
      <c r="G65" s="280"/>
      <c r="H65" s="280"/>
      <c r="I65" s="420" t="s">
        <v>8</v>
      </c>
      <c r="J65" s="420"/>
      <c r="K65" s="420"/>
      <c r="L65" s="280"/>
      <c r="M65" s="280"/>
      <c r="N65" s="280"/>
    </row>
    <row r="66" spans="1:14" ht="20.25" thickTop="1" thickBot="1" x14ac:dyDescent="0.35">
      <c r="A66" s="383" t="s">
        <v>0</v>
      </c>
      <c r="B66" s="384"/>
      <c r="C66" s="23" t="str">
        <f>'Input adatok'!C67</f>
        <v>Fetivíz SE</v>
      </c>
      <c r="F66" s="421" t="s">
        <v>0</v>
      </c>
      <c r="G66" s="422"/>
      <c r="H66" s="283" t="b">
        <f>IF($F$67=1,C6,IF($F$67=2,C21,IF($F$67=3,C36,IF($F$67=4,C51,IF($F$67=5,C66,IF($F$67=6,C81,IF($F$67=7,C96,IF($F$67=8,C111,IF($F$67=9,C126,IF($F$67=10,C141,IF($F$67=11,C156,IF($F$67=12,C171,IF($F$67=13,C186,IF($F$67=14,C201,IF($F$67=15,C216,IF($F$67=16,C231,IF($F$67=17,C246,IF($F$67=18,C261,IF($F$67=19,C276,IF($F$67=20,C291))))))))))))))))))))</f>
        <v>0</v>
      </c>
      <c r="I66" s="419" t="str">
        <f>$I$1</f>
        <v>11. forduló</v>
      </c>
      <c r="J66" s="419"/>
      <c r="K66" s="419"/>
      <c r="L66" s="421" t="s">
        <v>0</v>
      </c>
      <c r="M66" s="422"/>
      <c r="N66" s="283" t="b">
        <f>IF($L$67=1,C6,IF($L$67=2,C21,IF($L$67=3,C36,IF($L$67=4,C51,IF($L$67=5,C66,IF($L$67=6,C81,IF($L$67=7,72,IF($L$67=8,$C111,IF($L$67=9,C126,IF($L$67=10,C141,IF($L$67=11,C156,IF($L$67=12,C171,IF($L$67=13,C186,IF($L$67=14,C201,IF($L$67=15,C216,IF($L$67=16,C231,IF($L$67=17,C246,IF($L$67=18,C261,IF($L$67=19,C276,IF($L$67=20,C291))))))))))))))))))))</f>
        <v>0</v>
      </c>
    </row>
    <row r="67" spans="1:14" ht="12.75" customHeight="1" thickBot="1" x14ac:dyDescent="0.25">
      <c r="A67" s="380">
        <v>5</v>
      </c>
      <c r="B67" s="1"/>
      <c r="C67" s="26" t="str">
        <f>'Input adatok'!M68</f>
        <v>Játékos Neve:</v>
      </c>
      <c r="F67" s="423"/>
      <c r="G67" s="284"/>
      <c r="H67" s="285" t="b">
        <f>IF($F$67=1,C7,IF($F$67=2,C22,IF($F$67=3,C37,IF($F$67=4,C52,IF($F$67=5,C67,IF($F$67=6,C82,IF($F$67=7,C97,IF($F$67=8,C112,IF($F$67=9,C127,IF($F$67=10,C142,IF($F$67=11,C157,IF($F$67=12,C172,IF($F$67=13,C187,IF($F$67=14,C202,IF($F$67=15,C217,IF($F$67=16,C232,IF($F$67=17,C247,IF($F$67=18,C262,IF($F$67=19,C277,IF($F$67=20,C292))))))))))))))))))))</f>
        <v>0</v>
      </c>
      <c r="I67" s="419"/>
      <c r="J67" s="419"/>
      <c r="K67" s="419"/>
      <c r="L67" s="426"/>
      <c r="M67" s="284"/>
      <c r="N67" s="285" t="b">
        <f>IF($L$67=1,C7,IF($L$67=2,C22,IF($L$67=3,C37,IF($L$67=4,C52,IF($L$67=5,C67,IF($L$67=6,C82,IF($L$67=7,72,IF($L$67=8,$C112,IF($L$67=9,C127,IF($L$67=10,C142,IF($L$67=11,C157,IF($L$67=12,C172,IF($L$67=13,C187,IF($L$67=14,C202,IF($L$67=15,C217,IF($L$67=16,C232,IF($L$67=17,C247,IF($L$67=18,C262,IF($L$67=19,C277,IF($L$67=20,C292))))))))))))))))))))</f>
        <v>0</v>
      </c>
    </row>
    <row r="68" spans="1:14" ht="13.5" customHeight="1" thickBot="1" x14ac:dyDescent="0.25">
      <c r="A68" s="381"/>
      <c r="B68" s="25" t="s">
        <v>2</v>
      </c>
      <c r="C68" s="40" t="b">
        <f>IF($F$7=5,H8,IF($L$7=5,N8,IF($F$22=5,H23,IF($L$22=5,N23,IF($F$37=5,H38,IF($L$37=5,N38,IF($F$52=5,H53,IF($L$52=5,N53,IF($F$67=5,H68,IF($L$67=5,N68,IF($F$82=5,H83,IF($L$82=5,N83,IF($F$97=5,H98,IF($L$97=5,N98,IF($F$112=5,H113,IF($L$112=5,N113,IF($F$127=5,H128,IF($L$127=5,N128,IF($F$142=5,H143,IF($L$142=5,N143))))))))))))))))))))</f>
        <v>0</v>
      </c>
      <c r="D68" s="40" t="b">
        <f>IF($F$7=5,I8,IF($L$7=5,K8,IF($F$22=5,I23,IF($L$22=5,K23,IF($F$37=5,I38,IF($L$37=5,K38,IF($F$52=5,I53,IF($L$52=5,K53,IF($F$67=5,I68,IF($L$67=5,K68,IF($F$82=5,I83,IF($L$82=5,K83,IF($F$97=5,I98,IF($L$97=5,K98,IF($F$112=5,I113,IF($L$112=5,K113,IF($F$127=5,I128,IF($L$127=5,K128,IF($F$142=5,I143,IF($L$142=5,K143))))))))))))))))))))</f>
        <v>0</v>
      </c>
      <c r="F68" s="424"/>
      <c r="G68" s="286" t="s">
        <v>2</v>
      </c>
      <c r="H68" s="287"/>
      <c r="I68" s="288"/>
      <c r="J68" s="288"/>
      <c r="K68" s="288"/>
      <c r="L68" s="427"/>
      <c r="M68" s="286" t="s">
        <v>2</v>
      </c>
      <c r="N68" s="289"/>
    </row>
    <row r="69" spans="1:14" ht="18.75" customHeight="1" thickBot="1" x14ac:dyDescent="0.25">
      <c r="A69" s="381"/>
      <c r="B69" s="25" t="s">
        <v>3</v>
      </c>
      <c r="C69" s="40" t="b">
        <f t="shared" ref="C69:C77" si="9">IF($F$7=5,H9,IF($L$7=5,N9,IF($F$22=5,H24,IF($L$22=5,N24,IF($F$37=5,H39,IF($L$37=5,N39,IF($F$52=5,H54,IF($L$52=5,N54,IF($F$67=5,H69,IF($L$67=5,N69,IF($F$82=5,H84,IF($L$82=5,N84,IF($F$97=5,H99,IF($L$97=5,N99,IF($F$112=5,H114,IF($L$112=5,N114,IF($F$127=5,H129,IF($L$127=5,N129,IF($F$142=5,H144,IF($L$142=5,N144))))))))))))))))))))</f>
        <v>0</v>
      </c>
      <c r="D69" s="40" t="b">
        <f t="shared" ref="D69:D77" si="10">IF($F$7=5,I9,IF($L$7=5,K9,IF($F$22=5,I24,IF($L$22=5,K24,IF($F$37=5,I39,IF($L$37=5,K39,IF($F$52=5,I54,IF($L$52=5,K54,IF($F$67=5,I69,IF($L$67=5,K69,IF($F$82=5,I84,IF($L$82=5,K84,IF($F$97=5,I99,IF($L$97=5,K99,IF($F$112=5,I114,IF($L$112=5,K114,IF($F$127=5,I129,IF($L$127=5,K129,IF($F$142=5,I144,IF($L$142=5,K144))))))))))))))))))))</f>
        <v>0</v>
      </c>
      <c r="F69" s="424"/>
      <c r="G69" s="286" t="s">
        <v>3</v>
      </c>
      <c r="H69" s="287"/>
      <c r="I69" s="288"/>
      <c r="J69" s="288"/>
      <c r="K69" s="288"/>
      <c r="L69" s="427"/>
      <c r="M69" s="286" t="s">
        <v>3</v>
      </c>
      <c r="N69" s="290"/>
    </row>
    <row r="70" spans="1:14" ht="13.5" customHeight="1" thickBot="1" x14ac:dyDescent="0.25">
      <c r="A70" s="381"/>
      <c r="B70" s="25" t="s">
        <v>4</v>
      </c>
      <c r="C70" s="40" t="b">
        <f t="shared" si="9"/>
        <v>0</v>
      </c>
      <c r="D70" s="40" t="b">
        <f t="shared" si="10"/>
        <v>0</v>
      </c>
      <c r="F70" s="424"/>
      <c r="G70" s="286" t="s">
        <v>4</v>
      </c>
      <c r="H70" s="287"/>
      <c r="I70" s="288"/>
      <c r="J70" s="288"/>
      <c r="K70" s="288"/>
      <c r="L70" s="427"/>
      <c r="M70" s="286" t="s">
        <v>4</v>
      </c>
      <c r="N70" s="290"/>
    </row>
    <row r="71" spans="1:14" ht="13.5" customHeight="1" thickBot="1" x14ac:dyDescent="0.25">
      <c r="A71" s="381"/>
      <c r="B71" s="25" t="s">
        <v>5</v>
      </c>
      <c r="C71" s="40" t="b">
        <f t="shared" si="9"/>
        <v>0</v>
      </c>
      <c r="D71" s="40" t="b">
        <f t="shared" si="10"/>
        <v>0</v>
      </c>
      <c r="F71" s="424"/>
      <c r="G71" s="286" t="s">
        <v>5</v>
      </c>
      <c r="H71" s="287"/>
      <c r="I71" s="288"/>
      <c r="J71" s="288"/>
      <c r="K71" s="288"/>
      <c r="L71" s="427"/>
      <c r="M71" s="286" t="s">
        <v>5</v>
      </c>
      <c r="N71" s="290"/>
    </row>
    <row r="72" spans="1:14" ht="13.5" customHeight="1" thickBot="1" x14ac:dyDescent="0.25">
      <c r="A72" s="381"/>
      <c r="B72" s="25" t="s">
        <v>6</v>
      </c>
      <c r="C72" s="40" t="b">
        <f t="shared" si="9"/>
        <v>0</v>
      </c>
      <c r="D72" s="40" t="b">
        <f t="shared" si="10"/>
        <v>0</v>
      </c>
      <c r="F72" s="424"/>
      <c r="G72" s="286" t="s">
        <v>6</v>
      </c>
      <c r="H72" s="287"/>
      <c r="I72" s="288"/>
      <c r="J72" s="288"/>
      <c r="K72" s="288"/>
      <c r="L72" s="427"/>
      <c r="M72" s="286" t="s">
        <v>6</v>
      </c>
      <c r="N72" s="290"/>
    </row>
    <row r="73" spans="1:14" ht="13.5" customHeight="1" thickBot="1" x14ac:dyDescent="0.25">
      <c r="A73" s="381"/>
      <c r="B73" s="25" t="s">
        <v>7</v>
      </c>
      <c r="C73" s="40" t="b">
        <f t="shared" si="9"/>
        <v>0</v>
      </c>
      <c r="D73" s="40" t="b">
        <f t="shared" si="10"/>
        <v>0</v>
      </c>
      <c r="F73" s="424"/>
      <c r="G73" s="286" t="s">
        <v>7</v>
      </c>
      <c r="H73" s="287"/>
      <c r="I73" s="288"/>
      <c r="J73" s="288"/>
      <c r="K73" s="288"/>
      <c r="L73" s="427"/>
      <c r="M73" s="286" t="s">
        <v>7</v>
      </c>
      <c r="N73" s="290"/>
    </row>
    <row r="74" spans="1:14" ht="13.5" customHeight="1" thickBot="1" x14ac:dyDescent="0.25">
      <c r="A74" s="381"/>
      <c r="B74" s="25" t="s">
        <v>79</v>
      </c>
      <c r="C74" s="40" t="b">
        <f t="shared" si="9"/>
        <v>0</v>
      </c>
      <c r="D74" s="40" t="b">
        <f t="shared" si="10"/>
        <v>0</v>
      </c>
      <c r="F74" s="424"/>
      <c r="G74" s="286" t="s">
        <v>79</v>
      </c>
      <c r="H74" s="287"/>
      <c r="I74" s="288"/>
      <c r="J74" s="288"/>
      <c r="K74" s="288"/>
      <c r="L74" s="427"/>
      <c r="M74" s="286" t="s">
        <v>79</v>
      </c>
      <c r="N74" s="290"/>
    </row>
    <row r="75" spans="1:14" ht="13.5" customHeight="1" thickBot="1" x14ac:dyDescent="0.25">
      <c r="A75" s="381"/>
      <c r="B75" s="25" t="s">
        <v>80</v>
      </c>
      <c r="C75" s="40" t="b">
        <f t="shared" si="9"/>
        <v>0</v>
      </c>
      <c r="D75" s="40" t="b">
        <f t="shared" si="10"/>
        <v>0</v>
      </c>
      <c r="F75" s="424"/>
      <c r="G75" s="286" t="s">
        <v>80</v>
      </c>
      <c r="H75" s="287"/>
      <c r="I75" s="288"/>
      <c r="J75" s="288"/>
      <c r="K75" s="288"/>
      <c r="L75" s="427"/>
      <c r="M75" s="286" t="s">
        <v>80</v>
      </c>
      <c r="N75" s="290"/>
    </row>
    <row r="76" spans="1:14" ht="13.5" customHeight="1" thickBot="1" x14ac:dyDescent="0.25">
      <c r="A76" s="381"/>
      <c r="B76" s="25" t="s">
        <v>81</v>
      </c>
      <c r="C76" s="40" t="b">
        <f t="shared" si="9"/>
        <v>0</v>
      </c>
      <c r="D76" s="40" t="b">
        <f t="shared" si="10"/>
        <v>0</v>
      </c>
      <c r="F76" s="424"/>
      <c r="G76" s="286" t="s">
        <v>81</v>
      </c>
      <c r="H76" s="287"/>
      <c r="I76" s="288"/>
      <c r="J76" s="288"/>
      <c r="K76" s="288"/>
      <c r="L76" s="427"/>
      <c r="M76" s="286" t="s">
        <v>81</v>
      </c>
      <c r="N76" s="290"/>
    </row>
    <row r="77" spans="1:14" ht="13.5" customHeight="1" thickBot="1" x14ac:dyDescent="0.25">
      <c r="A77" s="391"/>
      <c r="B77" s="25" t="s">
        <v>82</v>
      </c>
      <c r="C77" s="40" t="b">
        <f t="shared" si="9"/>
        <v>0</v>
      </c>
      <c r="D77" s="40" t="b">
        <f t="shared" si="10"/>
        <v>0</v>
      </c>
      <c r="F77" s="425"/>
      <c r="G77" s="291" t="s">
        <v>82</v>
      </c>
      <c r="H77" s="292"/>
      <c r="I77" s="293"/>
      <c r="J77" s="293"/>
      <c r="K77" s="293"/>
      <c r="L77" s="428"/>
      <c r="M77" s="291" t="s">
        <v>82</v>
      </c>
      <c r="N77" s="294"/>
    </row>
    <row r="78" spans="1:14" ht="13.5" customHeight="1" thickTop="1" thickBot="1" x14ac:dyDescent="0.35">
      <c r="C78" s="32"/>
      <c r="D78" s="41" t="b">
        <f>IF($F$7=5,I18,IF($L$7=5,K18,IF($F$22=5,I33,IF($L$22=5,K33,IF($F$37=5,I48,IF($L$37=5,K48,IF($F$52=5,I63,IF($L$52=5,K63,IF($F$67=5,I78,IF($L$67=5,K78,IF($F$82=5,I93,IF($L$82=5,K93,IF($F$97=5,I108,IF($L$97=5,K108,IF($F$112=5,I123,IF($L$112=5,K123,IF($F$127=5,I138,IF($L$127=5,K138,IF($F$142=5,I153,IF($L$142=5,K153))))))))))))))))))))</f>
        <v>0</v>
      </c>
      <c r="F78" s="295"/>
      <c r="G78" s="296"/>
      <c r="H78" s="297"/>
      <c r="I78" s="298">
        <f>SUM(I68:I77)</f>
        <v>0</v>
      </c>
      <c r="J78" s="299"/>
      <c r="K78" s="298">
        <f>SUM(K68:K77)</f>
        <v>0</v>
      </c>
      <c r="L78" s="295"/>
      <c r="M78" s="296"/>
      <c r="N78" s="297"/>
    </row>
    <row r="79" spans="1:14" ht="13.5" customHeight="1" thickBot="1" x14ac:dyDescent="0.25">
      <c r="C79" s="32"/>
      <c r="H79" s="37"/>
      <c r="I79" s="300"/>
      <c r="J79" s="300"/>
      <c r="K79" s="301"/>
      <c r="N79" s="37"/>
    </row>
    <row r="80" spans="1:14" ht="16.5" thickTop="1" thickBot="1" x14ac:dyDescent="0.25">
      <c r="C80" s="32"/>
      <c r="F80" s="280"/>
      <c r="G80" s="280"/>
      <c r="H80" s="280"/>
      <c r="I80" s="420" t="s">
        <v>8</v>
      </c>
      <c r="J80" s="420"/>
      <c r="K80" s="420"/>
      <c r="L80" s="280"/>
      <c r="M80" s="280"/>
      <c r="N80" s="280"/>
    </row>
    <row r="81" spans="1:16" ht="20.25" thickTop="1" thickBot="1" x14ac:dyDescent="0.35">
      <c r="A81" s="383" t="s">
        <v>0</v>
      </c>
      <c r="B81" s="384"/>
      <c r="C81" s="26" t="str">
        <f>'Input adatok'!C83</f>
        <v>Piremon SE</v>
      </c>
      <c r="F81" s="421" t="s">
        <v>0</v>
      </c>
      <c r="G81" s="422"/>
      <c r="H81" s="283" t="b">
        <f>IF($F$82=1,C6,IF($F$82=2,C21,IF($F$82=3,C36,IF($F$82=4,C51,IF($F$82=5,C66,IF($F$82=6,C81,IF($F$82=7,C96,IF($F$82=8,C111,IF($F$82=9,C126,IF($F$82=10,C141,IF($F$82=11,C156,IF($F$82=12,C171,IF($F$82=13,C186,IF($F$82=14,C201,IF($F$82=15,C216,IF($F$82=16,C231,IF($F$82=17,C246,IF($F$82=18,C261,IF($F$82=19,C276,IF($F$82=20,C291))))))))))))))))))))</f>
        <v>0</v>
      </c>
      <c r="I81" s="419" t="str">
        <f>$I$1</f>
        <v>11. forduló</v>
      </c>
      <c r="J81" s="419"/>
      <c r="K81" s="419"/>
      <c r="L81" s="421" t="s">
        <v>0</v>
      </c>
      <c r="M81" s="422"/>
      <c r="N81" s="283" t="b">
        <f>IF($L$82=1,C6,IF($L$82=2,C21,IF($L$82=3,C36,IF($L$82=4,C51,IF($L$82=5,C66,IF($L$82=6,C81,IF($L$82=7,C96,IF($L$82=8,C111,IF($L$82=9,C126,IF($L$82=10,C141,IF($L$82=11,C156,IF($L$82=12,C171,IF($L$82=13,C186,IF($L$82=14,C201,IF($L$82=15,C216,IF($L$82=16,C231,IF($L$82=17,C246,IF($L$82=18,C261,IF($L$82=19,C276,IF($L$82=20,C291))))))))))))))))))))</f>
        <v>0</v>
      </c>
      <c r="P81" s="246"/>
    </row>
    <row r="82" spans="1:16" ht="13.5" customHeight="1" thickBot="1" x14ac:dyDescent="0.25">
      <c r="A82" s="380">
        <v>6</v>
      </c>
      <c r="B82" s="24"/>
      <c r="C82" s="26" t="str">
        <f>'Input adatok'!M84</f>
        <v>Játékos Neve:</v>
      </c>
      <c r="F82" s="423"/>
      <c r="G82" s="284"/>
      <c r="H82" s="285" t="b">
        <f>IF($F$82=1,C7,IF($F$82=2,C22,IF($F$82=3,C37,IF($F$82=4,C52,IF($F$82=5,C67,IF($F$82=6,C82,IF($F$82=7,C97,IF($F$82=8,C112,IF($F$82=9,C127,IF($F$82=10,C142,IF($F$82=11,C157,IF($F$82=12,C172,IF($F$82=13,C187,IF($F$82=14,C202,IF($F$82=15,C217,IF($F$82=16,C232,IF($F$82=17,C247,IF($F$82=18,C262,IF($F$82=19,C277,IF($F$82=20,C292))))))))))))))))))))</f>
        <v>0</v>
      </c>
      <c r="I82" s="419"/>
      <c r="J82" s="419"/>
      <c r="K82" s="419"/>
      <c r="L82" s="426"/>
      <c r="M82" s="284"/>
      <c r="N82" s="285" t="b">
        <f>IF($L$82=1,C7,IF($L$82=2,C22,IF($L$82=3,C37,IF($L$82=4,C52,IF($L$82=5,C67,IF($L$82=6,C82,IF($L$82=7,C97,IF($L$82=8,C112,IF($L$82=9,C127,IF($L$82=10,C142,IF($L$82=11,C157,IF($L$82=12,C172,IF($L$82=13,C187,IF($L$82=14,C202,IF($L$82=15,C217,IF($L$82=16,C232,IF($L$82=17,C247,IF($L$82=18,C262,IF($L$82=19,C277,IF($L$82=20,C292))))))))))))))))))))</f>
        <v>0</v>
      </c>
      <c r="P82" s="246"/>
    </row>
    <row r="83" spans="1:16" ht="13.5" customHeight="1" thickBot="1" x14ac:dyDescent="0.25">
      <c r="A83" s="381"/>
      <c r="B83" s="25" t="s">
        <v>2</v>
      </c>
      <c r="C83" s="40" t="b">
        <f>IF($F$7=6,H8,IF($L$7=6,N8,IF($F$22=6,H23,IF($L$22=6,N23,IF($F$37=6,H38,IF($L$37=6,N38,IF($F$52=6,H53,IF($L$52=6,N53,IF($F$67=6,H68,IF($L$67=6,N68,IF($F$82=6,H83,IF($L$82=6,N83,IF($F$97=6,H98,IF($L$97=6,N98,IF($F$112=6,H113,IF($L$112=6,N113,IF($F$127=6,H128,IF($L$127=6,N128,IF($F$142=6,H143,IF($L$142=6,N143))))))))))))))))))))</f>
        <v>0</v>
      </c>
      <c r="D83" s="40" t="b">
        <f>IF($F$7=6,I8,IF($L$7=6,K8,IF($F$22=6,I23,IF($L$22=6,K23,IF($F$37=6,I38,IF($L$37=6,K38,IF($F$52=6,I53,IF($L$52=6,K53,IF($F$67=6,I68,IF($L$67=6,K68,IF($F$82=6,I83,IF($L$82=6,K83,IF($F$97=6,I98,IF($L$97=6,K98,IF($F$112=6,I113,IF($L$112=6,K113,IF($F$127=6,I128,IF($L$127=6,K128,IF($F$142=6,I143,IF($L$142=6,K143))))))))))))))))))))</f>
        <v>0</v>
      </c>
      <c r="F83" s="424"/>
      <c r="G83" s="286" t="s">
        <v>2</v>
      </c>
      <c r="H83" s="287"/>
      <c r="I83" s="288"/>
      <c r="J83" s="288"/>
      <c r="K83" s="288"/>
      <c r="L83" s="427"/>
      <c r="M83" s="286" t="s">
        <v>2</v>
      </c>
      <c r="N83" s="289"/>
      <c r="P83" s="246"/>
    </row>
    <row r="84" spans="1:16" ht="13.5" customHeight="1" thickBot="1" x14ac:dyDescent="0.25">
      <c r="A84" s="381"/>
      <c r="B84" s="25" t="s">
        <v>3</v>
      </c>
      <c r="C84" s="40" t="b">
        <f t="shared" ref="C84:C92" si="11">IF($F$7=6,H9,IF($L$7=6,N9,IF($F$22=6,H24,IF($L$22=6,N24,IF($F$37=6,H39,IF($L$37=6,N39,IF($F$52=6,H54,IF($L$52=6,N54,IF($F$67=6,H69,IF($L$67=6,N69,IF($F$82=6,H84,IF($L$82=6,N84,IF($F$97=6,H99,IF($L$97=6,N99,IF($F$112=6,H114,IF($L$112=6,N114,IF($F$127=6,H129,IF($L$127=6,N129,IF($F$142=6,H144,IF($L$142=6,N144))))))))))))))))))))</f>
        <v>0</v>
      </c>
      <c r="D84" s="40" t="b">
        <f t="shared" ref="D84:D92" si="12">IF($F$7=6,I9,IF($L$7=6,K9,IF($F$22=6,I24,IF($L$22=6,K24,IF($F$37=6,I39,IF($L$37=6,K39,IF($F$52=6,I54,IF($L$52=6,K54,IF($F$67=6,I69,IF($L$67=6,K69,IF($F$82=6,I84,IF($L$82=6,K84,IF($F$97=6,I99,IF($L$97=6,K99,IF($F$112=6,I114,IF($L$112=6,K114,IF($F$127=6,I129,IF($L$127=6,K129,IF($F$142=6,I144,IF($L$142=6,K144))))))))))))))))))))</f>
        <v>0</v>
      </c>
      <c r="F84" s="424"/>
      <c r="G84" s="286" t="s">
        <v>3</v>
      </c>
      <c r="H84" s="287"/>
      <c r="I84" s="288"/>
      <c r="J84" s="288"/>
      <c r="K84" s="288"/>
      <c r="L84" s="427"/>
      <c r="M84" s="286" t="s">
        <v>3</v>
      </c>
      <c r="N84" s="290"/>
      <c r="P84" s="246"/>
    </row>
    <row r="85" spans="1:16" ht="13.5" customHeight="1" thickBot="1" x14ac:dyDescent="0.25">
      <c r="A85" s="381"/>
      <c r="B85" s="25" t="s">
        <v>4</v>
      </c>
      <c r="C85" s="40" t="b">
        <f t="shared" si="11"/>
        <v>0</v>
      </c>
      <c r="D85" s="40" t="b">
        <f t="shared" si="12"/>
        <v>0</v>
      </c>
      <c r="F85" s="424"/>
      <c r="G85" s="286" t="s">
        <v>4</v>
      </c>
      <c r="H85" s="287"/>
      <c r="I85" s="288"/>
      <c r="J85" s="288"/>
      <c r="K85" s="288"/>
      <c r="L85" s="427"/>
      <c r="M85" s="286" t="s">
        <v>4</v>
      </c>
      <c r="N85" s="290"/>
      <c r="P85" s="246"/>
    </row>
    <row r="86" spans="1:16" ht="13.5" customHeight="1" thickBot="1" x14ac:dyDescent="0.25">
      <c r="A86" s="381"/>
      <c r="B86" s="25" t="s">
        <v>5</v>
      </c>
      <c r="C86" s="40" t="b">
        <f t="shared" si="11"/>
        <v>0</v>
      </c>
      <c r="D86" s="40" t="b">
        <f t="shared" si="12"/>
        <v>0</v>
      </c>
      <c r="F86" s="424"/>
      <c r="G86" s="286" t="s">
        <v>5</v>
      </c>
      <c r="H86" s="287"/>
      <c r="I86" s="288"/>
      <c r="J86" s="288"/>
      <c r="K86" s="288"/>
      <c r="L86" s="427"/>
      <c r="M86" s="286" t="s">
        <v>5</v>
      </c>
      <c r="N86" s="290"/>
      <c r="P86" s="246"/>
    </row>
    <row r="87" spans="1:16" ht="13.5" customHeight="1" thickBot="1" x14ac:dyDescent="0.25">
      <c r="A87" s="381"/>
      <c r="B87" s="25" t="s">
        <v>6</v>
      </c>
      <c r="C87" s="40" t="b">
        <f t="shared" si="11"/>
        <v>0</v>
      </c>
      <c r="D87" s="40" t="b">
        <f t="shared" si="12"/>
        <v>0</v>
      </c>
      <c r="F87" s="424"/>
      <c r="G87" s="286" t="s">
        <v>6</v>
      </c>
      <c r="H87" s="287"/>
      <c r="I87" s="288"/>
      <c r="J87" s="288"/>
      <c r="K87" s="288"/>
      <c r="L87" s="427"/>
      <c r="M87" s="286" t="s">
        <v>6</v>
      </c>
      <c r="N87" s="290"/>
      <c r="P87" s="246"/>
    </row>
    <row r="88" spans="1:16" ht="13.5" customHeight="1" thickBot="1" x14ac:dyDescent="0.25">
      <c r="A88" s="381"/>
      <c r="B88" s="25" t="s">
        <v>7</v>
      </c>
      <c r="C88" s="40" t="b">
        <f t="shared" si="11"/>
        <v>0</v>
      </c>
      <c r="D88" s="40" t="b">
        <f t="shared" si="12"/>
        <v>0</v>
      </c>
      <c r="F88" s="424"/>
      <c r="G88" s="286" t="s">
        <v>7</v>
      </c>
      <c r="H88" s="287"/>
      <c r="I88" s="288"/>
      <c r="J88" s="288"/>
      <c r="K88" s="288"/>
      <c r="L88" s="427"/>
      <c r="M88" s="286" t="s">
        <v>7</v>
      </c>
      <c r="N88" s="290"/>
      <c r="P88" s="246"/>
    </row>
    <row r="89" spans="1:16" ht="13.5" customHeight="1" thickBot="1" x14ac:dyDescent="0.25">
      <c r="A89" s="381"/>
      <c r="B89" s="25" t="s">
        <v>79</v>
      </c>
      <c r="C89" s="40" t="b">
        <f t="shared" si="11"/>
        <v>0</v>
      </c>
      <c r="D89" s="40" t="b">
        <f t="shared" si="12"/>
        <v>0</v>
      </c>
      <c r="F89" s="424"/>
      <c r="G89" s="286" t="s">
        <v>79</v>
      </c>
      <c r="H89" s="287"/>
      <c r="I89" s="288"/>
      <c r="J89" s="288"/>
      <c r="K89" s="288"/>
      <c r="L89" s="427"/>
      <c r="M89" s="286" t="s">
        <v>79</v>
      </c>
      <c r="N89" s="290"/>
      <c r="P89" s="246"/>
    </row>
    <row r="90" spans="1:16" ht="13.5" customHeight="1" thickBot="1" x14ac:dyDescent="0.25">
      <c r="A90" s="381"/>
      <c r="B90" s="25" t="s">
        <v>80</v>
      </c>
      <c r="C90" s="40" t="b">
        <f t="shared" si="11"/>
        <v>0</v>
      </c>
      <c r="D90" s="40" t="b">
        <f t="shared" si="12"/>
        <v>0</v>
      </c>
      <c r="F90" s="424"/>
      <c r="G90" s="286" t="s">
        <v>80</v>
      </c>
      <c r="H90" s="287"/>
      <c r="I90" s="288"/>
      <c r="J90" s="288"/>
      <c r="K90" s="288"/>
      <c r="L90" s="427"/>
      <c r="M90" s="286" t="s">
        <v>80</v>
      </c>
      <c r="N90" s="290"/>
      <c r="P90" s="246"/>
    </row>
    <row r="91" spans="1:16" ht="13.5" customHeight="1" thickBot="1" x14ac:dyDescent="0.25">
      <c r="A91" s="381"/>
      <c r="B91" s="25" t="s">
        <v>81</v>
      </c>
      <c r="C91" s="40" t="b">
        <f t="shared" si="11"/>
        <v>0</v>
      </c>
      <c r="D91" s="40" t="b">
        <f t="shared" si="12"/>
        <v>0</v>
      </c>
      <c r="F91" s="424"/>
      <c r="G91" s="286" t="s">
        <v>81</v>
      </c>
      <c r="H91" s="287"/>
      <c r="I91" s="288"/>
      <c r="J91" s="288"/>
      <c r="K91" s="288"/>
      <c r="L91" s="427"/>
      <c r="M91" s="286" t="s">
        <v>81</v>
      </c>
      <c r="N91" s="290"/>
      <c r="P91" s="246"/>
    </row>
    <row r="92" spans="1:16" ht="13.5" customHeight="1" thickBot="1" x14ac:dyDescent="0.25">
      <c r="A92" s="391"/>
      <c r="B92" s="25" t="s">
        <v>82</v>
      </c>
      <c r="C92" s="40" t="b">
        <f t="shared" si="11"/>
        <v>0</v>
      </c>
      <c r="D92" s="40" t="b">
        <f t="shared" si="12"/>
        <v>0</v>
      </c>
      <c r="F92" s="425"/>
      <c r="G92" s="291" t="s">
        <v>82</v>
      </c>
      <c r="H92" s="292"/>
      <c r="I92" s="293"/>
      <c r="J92" s="293"/>
      <c r="K92" s="293"/>
      <c r="L92" s="428"/>
      <c r="M92" s="291" t="s">
        <v>82</v>
      </c>
      <c r="N92" s="294"/>
      <c r="P92" s="246"/>
    </row>
    <row r="93" spans="1:16" ht="19.5" customHeight="1" thickTop="1" thickBot="1" x14ac:dyDescent="0.35">
      <c r="C93" s="32"/>
      <c r="D93" s="41" t="b">
        <f>IF($F$7=6,I18,IF($L$7=6,K18,IF($F$22=6,I33,IF($L$22=6,K33,IF($F$37=6,I48,IF($L$37=6,K48,IF($F$52=6,I63,IF($L$52=6,K63,IF($F$67=6,I78,IF($L$67=6,K78,IF($F$82=6,I93,IF($L$82=6,K93,IF($F$97=6,I108,IF($L$97=6,K108,IF($F$112=6,I123,IF($L$112=6,K123,IF($F$127=6,I138,IF($L$127=6,K138,IF($F$142=6,I153,IF($L$142=6,K153))))))))))))))))))))</f>
        <v>0</v>
      </c>
      <c r="F93" s="295"/>
      <c r="G93" s="296"/>
      <c r="H93" s="297"/>
      <c r="I93" s="298">
        <f>SUM(I83:I92)</f>
        <v>0</v>
      </c>
      <c r="J93" s="299"/>
      <c r="K93" s="298">
        <f>SUM(K83:K92)</f>
        <v>0</v>
      </c>
      <c r="L93" s="295"/>
      <c r="M93" s="296"/>
      <c r="N93" s="297"/>
      <c r="P93" s="246"/>
    </row>
    <row r="94" spans="1:16" ht="13.5" hidden="1" thickBot="1" x14ac:dyDescent="0.25">
      <c r="C94" s="32"/>
      <c r="H94" s="37"/>
      <c r="I94" s="3"/>
      <c r="J94" s="3"/>
      <c r="N94" s="37"/>
      <c r="P94" s="246"/>
    </row>
    <row r="95" spans="1:16" ht="13.5" hidden="1" customHeight="1" thickBot="1" x14ac:dyDescent="0.25">
      <c r="C95" s="32"/>
      <c r="H95" s="37"/>
      <c r="I95" s="410" t="s">
        <v>8</v>
      </c>
      <c r="J95" s="411"/>
      <c r="K95" s="412"/>
      <c r="N95" s="37"/>
      <c r="P95" s="246"/>
    </row>
    <row r="96" spans="1:16" ht="13.5" hidden="1" customHeight="1" thickBot="1" x14ac:dyDescent="0.3">
      <c r="A96" s="383" t="s">
        <v>0</v>
      </c>
      <c r="B96" s="409"/>
      <c r="C96" s="23" t="str">
        <f>'Input adatok'!C99</f>
        <v>Balkány SE</v>
      </c>
      <c r="F96" s="383" t="s">
        <v>0</v>
      </c>
      <c r="G96" s="384"/>
      <c r="H96" s="92" t="b">
        <f>IF($F$97=1,#REF!,IF($F$97=2,C21,IF($F$97=3,C36,IF($F$97=4,C51,IF($F$97=5,C66,IF($F$97=6,C81,IF($F$97=7,C96,IF($F$97=8,C111,IF($F$97=9,C126,IF($F$97=10,C141,IF($F$97=11,C156,IF($F$97=12,C171,IF($F$97=13,C186,IF($F$97=14,C201,IF($F$97=15,C216,IF($F$97=16,C231,IF($F$97=17,C246,IF($F$97=18,C261,IF($F$97=19,C276,IF($F$97=20,C291))))))))))))))))))))</f>
        <v>0</v>
      </c>
      <c r="I96" s="413" t="str">
        <f>$I$1</f>
        <v>11. forduló</v>
      </c>
      <c r="J96" s="414"/>
      <c r="K96" s="415"/>
      <c r="L96" s="383" t="s">
        <v>0</v>
      </c>
      <c r="M96" s="384"/>
      <c r="N96" s="93" t="b">
        <f>IF($L$97=1,#REF!,IF($L$97=2,C21,IF($L$97=3,C36,IF($L$97=4,C51,IF($L$97=5,C66,IF($L$97=6,C81,IF($L$97=7,C96,IF($L$97=8,C111,IF($L$97=9,C126,IF($L$97=10,C141,IF($L$97=11,C156,IF($L$97=12,C171,IF($L$97=13,C186,IF($L$97=14,C201,IF($L$97=15,C216,IF($L$97=16,C231,IF($L$97=17,C246,IF($L$97=18,C261,IF($L$97=19,C276,IF($L$97=20,C291))))))))))))))))))))</f>
        <v>0</v>
      </c>
      <c r="P96" s="246"/>
    </row>
    <row r="97" spans="1:16" ht="13.5" hidden="1" customHeight="1" thickBot="1" x14ac:dyDescent="0.25">
      <c r="A97" s="380">
        <v>7</v>
      </c>
      <c r="B97" s="24"/>
      <c r="C97" s="23" t="str">
        <f>'Input adatok'!M100</f>
        <v>Játékos Neve:</v>
      </c>
      <c r="F97" s="380"/>
      <c r="G97" s="211"/>
      <c r="H97" s="92" t="b">
        <f>IF($F$97=1,C7,IF($F$97=2,C22,IF($F$97=3,C37,IF($F$97=4,C52,IF($F$97=5,C67,IF($F$97=6,C82,IF($F$97=7,C97,IF($F$97=8,C112,IF($F$97=9,C127,IF($F$97=10,C142,IF($F$97=11,C157,IF($F$97=12,C172,IF($F$97=13,C187,IF($F$97=14,C202,IF($F$97=15,C217,IF($F$97=16,C232,IF($F$97=17,C247,IF($F$97=18,C262,IF($F$97=19,C277,IF($F$97=20,C292))))))))))))))))))))</f>
        <v>0</v>
      </c>
      <c r="I97" s="416"/>
      <c r="J97" s="417"/>
      <c r="K97" s="418"/>
      <c r="L97" s="380"/>
      <c r="M97" s="211"/>
      <c r="N97" s="93" t="b">
        <f>IF($L$97=1,C7,IF($L$97=2,C22,IF($L$97=3,C37,IF($L$97=4,C52,IF($L$97=5,C67,IF($L$97=6,C82,IF($L$97=7,C97,IF($L$97=8,C112,IF($L$97=9,C127,IF($L$97=10,C142,IF($L$97=11,C157,IF($L$97=12,C172,IF($L$97=13,C187,IF($L$97=14,C202,IF($L$97=15,C217,IF($L$97=16,C232,IF($L$97=17,C247,IF($L$97=18,C262,IF($L$97=19,C277,IF($L$97=20,C292))))))))))))))))))))</f>
        <v>0</v>
      </c>
      <c r="P97" s="246"/>
    </row>
    <row r="98" spans="1:16" ht="13.5" hidden="1" customHeight="1" thickBot="1" x14ac:dyDescent="0.25">
      <c r="A98" s="381"/>
      <c r="B98" s="25" t="s">
        <v>2</v>
      </c>
      <c r="C98" s="40" t="b">
        <f>IF($F$7=7,H8,IF($L$7=7,N8,IF($F$22=7,H23,IF($L$22=7,N23,IF($F$37=7,H38,IF($L$37=7,N38,IF($F$52=7,H53,IF($L$52=7,N53,IF($F$67=7,H68,IF($L$67=7,N68,IF($F$82=7,H83,IF($L$82=7,N83,IF($F$97=7,H98,IF($L$97=7,N98,IF($F$112=7,H113,IF($L$112=7,N113,IF($F$127=7,H128,IF($L$127=7,N128,IF($F$142=7,H143,IF($L$142=7,N143))))))))))))))))))))</f>
        <v>0</v>
      </c>
      <c r="D98" s="40" t="b">
        <f>IF($F$7=7,I8,IF($L$7=7,K8,IF($F$22=7,I23,IF($L$22=7,K23,IF($F$37=7,I38,IF($L$37=7,K38,IF($F$52=7,I53,IF($L$52=7,K53,IF($F$67=7,I68,IF($L$67=7,K68,IF($F$82=7,I83,IF($L$82=7,K83,IF($F$97=7,I98,IF($L$97=7,K98,IF($F$112=7,I113,IF($L$112=7,K113,IF($F$127=7,I128,IF($L$127=7,K128,IF($F$142=7,I143,IF($L$142=7,K143))))))))))))))))))))</f>
        <v>0</v>
      </c>
      <c r="F98" s="381"/>
      <c r="G98" s="212" t="s">
        <v>2</v>
      </c>
      <c r="H98" s="36" t="b">
        <f>IF($F$97=1,C8,IF($F$97=2,C23,IF($F$97=3,C38,IF($F$97=4,C53,IF($F$97=5,C68,IF($F$97=6,C83,IF($F$97=7,C98,IF($F$97=8,C113,IF($F$97=9,C128,IF($F$97=10,C143,IF($F$97=11,C158,IF($F$97=12,C173,IF($F$97=13,C188,IF($F$97=14,C203,IF($F$97=15,C218,IF($F$97=16,C233,IF($F$97=17,C248,IF($F$97=18,C263,IF($F$97=19,C278,IF($F$97=20,C293))))))))))))))))))))</f>
        <v>0</v>
      </c>
      <c r="I98" s="4"/>
      <c r="J98" s="5"/>
      <c r="K98" s="6"/>
      <c r="L98" s="381"/>
      <c r="M98" s="212" t="s">
        <v>2</v>
      </c>
      <c r="N98" s="38" t="b">
        <f>IF($L$97=1,C8,IF($L$97=2,C23,IF($L$97=3,C38,IF($L$97=4,C53,IF($L$97=5,C68,IF($L$97=6,C83,IF($L$97=7,C98,IF($L$97=8,C113,IF($L$97=9,C128,IF($L$97=10,C143,IF($L$97=11,C158,IF($L$97=12,C173,IF($L$97=13,C188,IF($L$97=14,C203,IF($L$97=15,C218,IF($L$97=16,C233,IF($L$97=17,C248,IF($L$97=18,C263,IF($L$97=19,C278,IF($L$97=20,C293))))))))))))))))))))</f>
        <v>0</v>
      </c>
      <c r="P98" s="246"/>
    </row>
    <row r="99" spans="1:16" ht="13.5" hidden="1" customHeight="1" thickBot="1" x14ac:dyDescent="0.25">
      <c r="A99" s="381"/>
      <c r="B99" s="25" t="s">
        <v>3</v>
      </c>
      <c r="C99" s="40" t="b">
        <f t="shared" ref="C99:C107" si="13">IF($F$7=7,H9,IF($L$7=7,N9,IF($F$22=7,H24,IF($L$22=7,N24,IF($F$37=7,H39,IF($L$37=7,N39,IF($F$52=7,H54,IF($L$52=7,N54,IF($F$67=7,H69,IF($L$67=7,N69,IF($F$82=7,H84,IF($L$82=7,N84,IF($F$97=7,H99,IF($L$97=7,N99,IF($F$112=7,H114,IF($L$112=7,N114,IF($F$127=7,H129,IF($L$127=7,N129,IF($F$142=7,H144,IF($L$142=7,N144))))))))))))))))))))</f>
        <v>0</v>
      </c>
      <c r="D99" s="40" t="b">
        <f t="shared" ref="D99:D107" si="14">IF($F$7=7,I9,IF($L$7=7,K9,IF($F$22=7,I24,IF($L$22=7,K24,IF($F$37=7,I39,IF($L$37=7,K39,IF($F$52=7,I54,IF($L$52=7,K54,IF($F$67=7,I69,IF($L$67=7,K69,IF($F$82=7,I84,IF($L$82=7,K84,IF($F$97=7,I99,IF($L$97=7,K99,IF($F$112=7,I114,IF($L$112=7,K114,IF($F$127=7,I129,IF($L$127=7,K129,IF($F$142=7,I144,IF($L$142=7,K144))))))))))))))))))))</f>
        <v>0</v>
      </c>
      <c r="F99" s="381"/>
      <c r="G99" s="212" t="s">
        <v>3</v>
      </c>
      <c r="H99" s="36" t="b">
        <f t="shared" ref="H99:H107" si="15">IF($F$97=1,C9,IF($F$97=2,C24,IF($F$97=3,C39,IF($F$97=4,C54,IF($F$97=5,C69,IF($F$97=6,C84,IF($F$97=7,C99,IF($F$97=8,C114,IF($F$97=9,C129,IF($F$97=10,C144,IF($F$97=11,C159,IF($F$97=12,C174,IF($F$97=13,C189,IF($F$97=14,C204,IF($F$97=15,C219,IF($F$97=16,C234,IF($F$97=17,C249,IF($F$97=18,C264,IF($F$97=19,C279,IF($F$97=20,C294))))))))))))))))))))</f>
        <v>0</v>
      </c>
      <c r="I99" s="7"/>
      <c r="J99" s="8"/>
      <c r="K99" s="9"/>
      <c r="L99" s="381"/>
      <c r="M99" s="212" t="s">
        <v>3</v>
      </c>
      <c r="N99" s="38" t="b">
        <f t="shared" ref="N99:N107" si="16">IF($L$97=1,C9,IF($L$97=2,C24,IF($L$97=3,C39,IF($L$97=4,C54,IF($L$97=5,C69,IF($L$97=6,C84,IF($L$97=7,C99,IF($L$97=8,C114,IF($L$97=9,C129,IF($L$97=10,C144,IF($L$97=11,C159,IF($L$97=12,C174,IF($L$97=13,C189,IF($L$97=14,C204,IF($L$97=15,C219,IF($L$97=16,C234,IF($L$97=17,C249,IF($L$97=18,C264,IF($L$97=19,C279,IF($L$97=20,C294))))))))))))))))))))</f>
        <v>0</v>
      </c>
    </row>
    <row r="100" spans="1:16" ht="13.5" hidden="1" customHeight="1" thickBot="1" x14ac:dyDescent="0.25">
      <c r="A100" s="381"/>
      <c r="B100" s="25" t="s">
        <v>4</v>
      </c>
      <c r="C100" s="40" t="b">
        <f t="shared" si="13"/>
        <v>0</v>
      </c>
      <c r="D100" s="40" t="b">
        <f t="shared" si="14"/>
        <v>0</v>
      </c>
      <c r="F100" s="381"/>
      <c r="G100" s="212" t="s">
        <v>4</v>
      </c>
      <c r="H100" s="36" t="b">
        <f t="shared" si="15"/>
        <v>0</v>
      </c>
      <c r="I100" s="7"/>
      <c r="J100" s="8"/>
      <c r="K100" s="9"/>
      <c r="L100" s="381"/>
      <c r="M100" s="212" t="s">
        <v>4</v>
      </c>
      <c r="N100" s="38" t="b">
        <f t="shared" si="16"/>
        <v>0</v>
      </c>
    </row>
    <row r="101" spans="1:16" ht="13.5" hidden="1" customHeight="1" thickBot="1" x14ac:dyDescent="0.25">
      <c r="A101" s="381"/>
      <c r="B101" s="25" t="s">
        <v>5</v>
      </c>
      <c r="C101" s="40" t="b">
        <f t="shared" si="13"/>
        <v>0</v>
      </c>
      <c r="D101" s="40" t="b">
        <f t="shared" si="14"/>
        <v>0</v>
      </c>
      <c r="F101" s="381"/>
      <c r="G101" s="212" t="s">
        <v>5</v>
      </c>
      <c r="H101" s="36" t="b">
        <f t="shared" si="15"/>
        <v>0</v>
      </c>
      <c r="I101" s="7"/>
      <c r="J101" s="8"/>
      <c r="K101" s="9"/>
      <c r="L101" s="381"/>
      <c r="M101" s="212" t="s">
        <v>5</v>
      </c>
      <c r="N101" s="38" t="b">
        <f t="shared" si="16"/>
        <v>0</v>
      </c>
    </row>
    <row r="102" spans="1:16" ht="13.5" hidden="1" customHeight="1" thickBot="1" x14ac:dyDescent="0.25">
      <c r="A102" s="381"/>
      <c r="B102" s="25" t="s">
        <v>6</v>
      </c>
      <c r="C102" s="40" t="b">
        <f t="shared" si="13"/>
        <v>0</v>
      </c>
      <c r="D102" s="40" t="b">
        <f t="shared" si="14"/>
        <v>0</v>
      </c>
      <c r="F102" s="381"/>
      <c r="G102" s="212" t="s">
        <v>6</v>
      </c>
      <c r="H102" s="36" t="b">
        <f t="shared" si="15"/>
        <v>0</v>
      </c>
      <c r="I102" s="7"/>
      <c r="J102" s="8"/>
      <c r="K102" s="9"/>
      <c r="L102" s="381"/>
      <c r="M102" s="212" t="s">
        <v>6</v>
      </c>
      <c r="N102" s="38" t="b">
        <f t="shared" si="16"/>
        <v>0</v>
      </c>
    </row>
    <row r="103" spans="1:16" ht="13.5" hidden="1" customHeight="1" thickBot="1" x14ac:dyDescent="0.25">
      <c r="A103" s="381"/>
      <c r="B103" s="25" t="s">
        <v>7</v>
      </c>
      <c r="C103" s="40" t="b">
        <f t="shared" si="13"/>
        <v>0</v>
      </c>
      <c r="D103" s="40" t="b">
        <f t="shared" si="14"/>
        <v>0</v>
      </c>
      <c r="F103" s="381"/>
      <c r="G103" s="212" t="s">
        <v>7</v>
      </c>
      <c r="H103" s="36" t="b">
        <f t="shared" si="15"/>
        <v>0</v>
      </c>
      <c r="I103" s="7"/>
      <c r="J103" s="8"/>
      <c r="K103" s="9"/>
      <c r="L103" s="381"/>
      <c r="M103" s="212" t="s">
        <v>7</v>
      </c>
      <c r="N103" s="38" t="b">
        <f t="shared" si="16"/>
        <v>0</v>
      </c>
    </row>
    <row r="104" spans="1:16" ht="13.5" hidden="1" thickBot="1" x14ac:dyDescent="0.25">
      <c r="A104" s="381"/>
      <c r="B104" s="25" t="s">
        <v>79</v>
      </c>
      <c r="C104" s="40" t="b">
        <f t="shared" si="13"/>
        <v>0</v>
      </c>
      <c r="D104" s="40" t="b">
        <f t="shared" si="14"/>
        <v>0</v>
      </c>
      <c r="F104" s="381"/>
      <c r="G104" s="212" t="s">
        <v>79</v>
      </c>
      <c r="H104" s="36" t="b">
        <f t="shared" si="15"/>
        <v>0</v>
      </c>
      <c r="I104" s="7"/>
      <c r="J104" s="8"/>
      <c r="K104" s="9"/>
      <c r="L104" s="381"/>
      <c r="M104" s="212" t="s">
        <v>79</v>
      </c>
      <c r="N104" s="38" t="b">
        <f t="shared" si="16"/>
        <v>0</v>
      </c>
    </row>
    <row r="105" spans="1:16" ht="13.5" hidden="1" thickBot="1" x14ac:dyDescent="0.25">
      <c r="A105" s="381"/>
      <c r="B105" s="25" t="s">
        <v>80</v>
      </c>
      <c r="C105" s="40" t="b">
        <f t="shared" si="13"/>
        <v>0</v>
      </c>
      <c r="D105" s="40" t="b">
        <f t="shared" si="14"/>
        <v>0</v>
      </c>
      <c r="F105" s="381"/>
      <c r="G105" s="212" t="s">
        <v>80</v>
      </c>
      <c r="H105" s="36" t="b">
        <f t="shared" si="15"/>
        <v>0</v>
      </c>
      <c r="I105" s="7"/>
      <c r="J105" s="8"/>
      <c r="K105" s="9"/>
      <c r="L105" s="381"/>
      <c r="M105" s="212" t="s">
        <v>80</v>
      </c>
      <c r="N105" s="38" t="b">
        <f t="shared" si="16"/>
        <v>0</v>
      </c>
    </row>
    <row r="106" spans="1:16" ht="13.5" hidden="1" customHeight="1" thickBot="1" x14ac:dyDescent="0.25">
      <c r="A106" s="381"/>
      <c r="B106" s="25" t="s">
        <v>81</v>
      </c>
      <c r="C106" s="40" t="b">
        <f t="shared" si="13"/>
        <v>0</v>
      </c>
      <c r="D106" s="40" t="b">
        <f t="shared" si="14"/>
        <v>0</v>
      </c>
      <c r="F106" s="381"/>
      <c r="G106" s="212" t="s">
        <v>81</v>
      </c>
      <c r="H106" s="36" t="b">
        <f t="shared" si="15"/>
        <v>0</v>
      </c>
      <c r="I106" s="7"/>
      <c r="J106" s="8"/>
      <c r="K106" s="9"/>
      <c r="L106" s="381"/>
      <c r="M106" s="212" t="s">
        <v>81</v>
      </c>
      <c r="N106" s="38" t="b">
        <f t="shared" si="16"/>
        <v>0</v>
      </c>
    </row>
    <row r="107" spans="1:16" ht="13.5" hidden="1" customHeight="1" thickBot="1" x14ac:dyDescent="0.25">
      <c r="A107" s="391"/>
      <c r="B107" s="25" t="s">
        <v>82</v>
      </c>
      <c r="C107" s="40" t="b">
        <f t="shared" si="13"/>
        <v>0</v>
      </c>
      <c r="D107" s="40" t="b">
        <f t="shared" si="14"/>
        <v>0</v>
      </c>
      <c r="F107" s="382"/>
      <c r="G107" s="213" t="s">
        <v>82</v>
      </c>
      <c r="H107" s="36" t="b">
        <f t="shared" si="15"/>
        <v>0</v>
      </c>
      <c r="I107" s="7"/>
      <c r="J107" s="8"/>
      <c r="K107" s="9"/>
      <c r="L107" s="382"/>
      <c r="M107" s="213" t="s">
        <v>82</v>
      </c>
      <c r="N107" s="38" t="b">
        <f t="shared" si="16"/>
        <v>0</v>
      </c>
    </row>
    <row r="108" spans="1:16" ht="13.5" hidden="1" customHeight="1" thickBot="1" x14ac:dyDescent="0.35">
      <c r="C108" s="32"/>
      <c r="D108" s="41" t="b">
        <f>IF($F$7=7,I18,IF($L$7=7,K18,IF($F$22=7,I33,IF($L$22=7,K33,IF($F$37=7,I48,IF($L$37=7,K48,IF($F$52=7,I63,IF($L$52=7,K63,IF($F$67=7,I78,IF($L$67=7,K78,IF($F$82=7,I93,IF($L$82=7,K93,IF($F$97=7,I108,IF($L$97=7,K108,IF($F$112=7,I123,IF($L$112=7,K123,IF($F$127=7,I138,IF($L$127=7,K138,IF($F$142=7,I153,IF($L$142=7,K153))))))))))))))))))))</f>
        <v>0</v>
      </c>
      <c r="H108" s="37"/>
      <c r="I108" s="11">
        <f>SUM(I98:I107)</f>
        <v>0</v>
      </c>
      <c r="J108" s="10"/>
      <c r="K108" s="12">
        <f>SUM(K98:K107)</f>
        <v>0</v>
      </c>
      <c r="N108" s="37"/>
    </row>
    <row r="109" spans="1:16" ht="13.5" hidden="1" customHeight="1" thickBot="1" x14ac:dyDescent="0.25">
      <c r="C109" s="32"/>
      <c r="H109" s="37"/>
      <c r="N109" s="37"/>
    </row>
    <row r="110" spans="1:16" ht="13.5" hidden="1" customHeight="1" thickBot="1" x14ac:dyDescent="0.25">
      <c r="C110" s="32"/>
      <c r="H110" s="37"/>
      <c r="I110" s="410" t="s">
        <v>8</v>
      </c>
      <c r="J110" s="411"/>
      <c r="K110" s="412"/>
      <c r="N110" s="37"/>
    </row>
    <row r="111" spans="1:16" ht="13.5" hidden="1" customHeight="1" thickBot="1" x14ac:dyDescent="0.3">
      <c r="A111" s="383" t="s">
        <v>0</v>
      </c>
      <c r="B111" s="409"/>
      <c r="C111" s="23" t="str">
        <f>'Input adatok'!C115</f>
        <v>II. Rákóczi SE Vaja</v>
      </c>
      <c r="F111" s="383" t="s">
        <v>0</v>
      </c>
      <c r="G111" s="384"/>
      <c r="H111" s="92" t="b">
        <f>IF($F$112=1,#REF!,IF($F$112=2,C21,IF($F$112=3,C36,IF($F$112=4,C51,IF($F$112=5,C66,IF($F$112=6,C81,IF($F$112=7,C96,IF($F$112=8,C111,IF($F$112=9,C126,IF($F$112=10,C141,IF($F$112=11,C156,IF($F$112=12,C171,IF($F$112=13,C186,IF($F$112=14,C201,IF($F$112=15,C216,IF($F$112=16,C231,IF($F$112=17,C246,IF($F$112=18,C261,IF($F$112=19,C276,IF($F$112=20,C291))))))))))))))))))))</f>
        <v>0</v>
      </c>
      <c r="I111" s="413" t="str">
        <f>$I$1</f>
        <v>11. forduló</v>
      </c>
      <c r="J111" s="414"/>
      <c r="K111" s="415"/>
      <c r="L111" s="383" t="s">
        <v>0</v>
      </c>
      <c r="M111" s="384"/>
      <c r="N111" s="93" t="b">
        <f>IF($L$112=1,#REF!,IF($L$112=2,C21,IF($L$112=3,C36,IF($L$112=4,C51,IF($L$112=5,C66,IF($L$112=6,C81,IF($L$112=7,C96,IF($L$112=8,C111,IF($L$112=9,C126,IF($L$112=10,C141,IF($L$112=11,C156,IF($L$112=12,C171,IF($L$112=13,C186,IF($L$112=14,C201,IF($L$112=15,C216,IF($L$112=16,C231,IF($L$112=17,C246,IF($L$112=18,C261,IF($L$112=19,C276,IF($L$112=20,C291))))))))))))))))))))</f>
        <v>0</v>
      </c>
    </row>
    <row r="112" spans="1:16" ht="13.5" hidden="1" customHeight="1" thickBot="1" x14ac:dyDescent="0.25">
      <c r="A112" s="380">
        <v>8</v>
      </c>
      <c r="B112" s="24"/>
      <c r="C112" s="23" t="str">
        <f>'Input adatok'!M116</f>
        <v>Játékos Neve:</v>
      </c>
      <c r="F112" s="380"/>
      <c r="G112" s="211"/>
      <c r="H112" s="92" t="b">
        <f>IF($F$112=1,C7,IF($F$112=2,C22,IF($F$112=3,C37,IF($F$112=4,C52,IF($F$112=5,C67,IF($F$112=6,C82,IF($F$112=7,C97,IF($F$112=8,C112,IF($F$112=9,C127,IF($F$112=10,C142,IF($F$112=11,C157,IF($F$112=12,C172,IF($F$112=13,C187,IF($F$112=14,C202,IF($F$112=15,C217,IF($F$112=16,C232,IF($F$112=17,C247,IF($F$112=18,C262,IF($F$112=19,C277,IF($F$112=20,C292))))))))))))))))))))</f>
        <v>0</v>
      </c>
      <c r="I112" s="416"/>
      <c r="J112" s="417"/>
      <c r="K112" s="418"/>
      <c r="L112" s="380"/>
      <c r="M112" s="211"/>
      <c r="N112" s="93" t="b">
        <f>IF($L$112=1,C7,IF($L$112=2,C22,IF($L$112=3,C37,IF($L$112=4,C52,IF($L$112=5,C67,IF($L$112=6,C82,IF($L$112=7,C97,IF($L$112=8,C112,IF($L$112=9,C127,IF($L$112=10,C142,IF($L$112=11,C157,IF($L$112=12,C172,IF($L$112=13,C187,IF($L$112=14,C202,IF($L$112=15,C217,IF($L$112=16,C232,IF($L$112=17,C247,IF($L$112=18,C262,IF($L$112=19,C277,IF($L$112=20,C292))))))))))))))))))))</f>
        <v>0</v>
      </c>
    </row>
    <row r="113" spans="1:14" ht="13.5" hidden="1" customHeight="1" thickBot="1" x14ac:dyDescent="0.25">
      <c r="A113" s="381"/>
      <c r="B113" s="25" t="s">
        <v>2</v>
      </c>
      <c r="C113" s="40" t="b">
        <f>IF($F$7=8,H8,IF($L$7=8,N8,IF($F$22=8,H23,IF($L$22=8,N23,IF($F$37=8,H38,IF($L$37=8,N38,IF($F$52=8,H53,IF($L$52=8,N53,IF($F$67=8,H68,IF($L$67=8,N68,IF($F$82=8,H83,IF($L$82=8,N83,IF($F$97=8,H98,IF($L$97=8,N98,IF($F$112=8,H113,IF($L$112=8,N113,IF($F$127=8,H128,IF($L$127=8,N128,IF($F$142=8,H143,IF($L$142=8,N143))))))))))))))))))))</f>
        <v>0</v>
      </c>
      <c r="D113" s="40" t="b">
        <f>IF($F$7=8,I8,IF($L$7=8,K8,IF($F$22=8,I23,IF($L$22=8,K23,IF($F$37=8,I38,IF($L$37=8,K38,IF($F$52=8,I53,IF($L$52=8,K53,IF($F$67=8,I68,IF($L$67=8,K68,IF($F$82=8,I83,IF($L$82=8,K83,IF($F$97=8,I98,IF($L$97=8,K98,IF($F$112=8,I113,IF($L$112=8,K113,IF($F$127=8,I128,IF($L$127=8,K128,IF($F$142=8,I143,IF($L$142=8,K143))))))))))))))))))))</f>
        <v>0</v>
      </c>
      <c r="F113" s="381"/>
      <c r="G113" s="212" t="s">
        <v>2</v>
      </c>
      <c r="H113" s="36" t="b">
        <f>IF($F$112=1,C8,IF($F$112=2,C23,IF($F$112=3,C38,IF($F$112=4,C53,IF($F$112=5,C68,IF($F$112=6,C83,IF($F$112=7,C98,IF($F$112=8,C113,IF($F$112=9,C128,IF($F$112=10,C143,IF($F$112=11,C158,IF($F$112=12,C173,IF($F$112=13,C188,IF($F$112=14,C203,IF($F$112=15,C218,IF($F$112=16,C233,IF($F$112=17,C248,IF($F$112=18,C263,IF($F$112=19,C278,IF($F$112=20,C293))))))))))))))))))))</f>
        <v>0</v>
      </c>
      <c r="I113" s="4"/>
      <c r="J113" s="5"/>
      <c r="K113" s="6"/>
      <c r="L113" s="381"/>
      <c r="M113" s="212" t="s">
        <v>2</v>
      </c>
      <c r="N113" s="38" t="b">
        <f>IF($L$112=1,C8,IF($L$112=2,C23,IF($L$112=3,C38,IF($L$112=4,C53,IF($L$112=5,C68,IF($L$112=6,C83,IF($L$112=7,C98,IF($L$112=8,C113,IF($L$112=9,C128,IF($L$112=10,C143,IF($L$112=11,C158,IF($L$112=12,C173,IF($L$112=13,C188,IF($L$112=14,C203,IF($L$112=15,C218,IF($L$112=16,C233,IF($L$112=17,C248,IF($L$112=18,C263,IF($L$112=19,C278,IF($L$112=20,C293))))))))))))))))))))</f>
        <v>0</v>
      </c>
    </row>
    <row r="114" spans="1:14" ht="13.5" hidden="1" customHeight="1" thickBot="1" x14ac:dyDescent="0.25">
      <c r="A114" s="381"/>
      <c r="B114" s="25" t="s">
        <v>3</v>
      </c>
      <c r="C114" s="40" t="b">
        <f t="shared" ref="C114:C122" si="17">IF($F$7=8,H9,IF($L$7=8,N9,IF($F$22=8,H24,IF($L$22=8,N24,IF($F$37=8,H39,IF($L$37=8,N39,IF($F$52=8,H54,IF($L$52=8,N54,IF($F$67=8,H69,IF($L$67=8,N69,IF($F$82=8,H84,IF($L$82=8,N84,IF($F$97=8,H99,IF($L$97=8,N99,IF($F$112=8,H114,IF($L$112=8,N114,IF($F$127=8,H129,IF($L$127=8,N129,IF($F$142=8,H144,IF($L$142=8,N144))))))))))))))))))))</f>
        <v>0</v>
      </c>
      <c r="D114" s="40" t="b">
        <f t="shared" ref="D114:D122" si="18">IF($F$7=8,I9,IF($L$7=8,K9,IF($F$22=8,I24,IF($L$22=8,K24,IF($F$37=8,I39,IF($L$37=8,K39,IF($F$52=8,I54,IF($L$52=8,K54,IF($F$67=8,I69,IF($L$67=8,K69,IF($F$82=8,I84,IF($L$82=8,K84,IF($F$97=8,I99,IF($L$97=8,K99,IF($F$112=8,I114,IF($L$112=8,K114,IF($F$127=8,I129,IF($L$127=8,K129,IF($F$142=8,I144,IF($L$142=8,K144))))))))))))))))))))</f>
        <v>0</v>
      </c>
      <c r="F114" s="381"/>
      <c r="G114" s="212" t="s">
        <v>3</v>
      </c>
      <c r="H114" s="36" t="b">
        <f t="shared" ref="H114:H122" si="19">IF($F$112=1,C9,IF($F$112=2,C24,IF($F$112=3,C39,IF($F$112=4,C54,IF($F$112=5,C69,IF($F$112=6,C84,IF($F$112=7,C99,IF($F$112=8,C114,IF($F$112=9,C129,IF($F$112=10,C144,IF($F$112=11,C159,IF($F$112=12,C174,IF($F$112=13,C189,IF($F$112=14,C204,IF($F$112=15,C219,IF($F$112=16,C234,IF($F$112=17,C249,IF($F$112=18,C264,IF($F$112=19,C279,IF($F$112=20,C294))))))))))))))))))))</f>
        <v>0</v>
      </c>
      <c r="I114" s="7"/>
      <c r="J114" s="8"/>
      <c r="K114" s="9"/>
      <c r="L114" s="381"/>
      <c r="M114" s="212" t="s">
        <v>3</v>
      </c>
      <c r="N114" s="38" t="b">
        <f t="shared" ref="N114:N122" si="20">IF($L$112=1,C9,IF($L$112=2,C24,IF($L$112=3,C39,IF($L$112=4,C54,IF($L$112=5,C69,IF($L$112=6,C84,IF($L$112=7,C99,IF($L$112=8,C114,IF($L$112=9,C129,IF($L$112=10,C144,IF($L$112=11,C159,IF($L$112=12,C174,IF($L$112=13,C189,IF($L$112=14,C204,IF($L$112=15,C219,IF($L$112=16,C234,IF($L$112=17,C249,IF($L$112=18,C264,IF($L$112=19,C279,IF($L$112=20,C294))))))))))))))))))))</f>
        <v>0</v>
      </c>
    </row>
    <row r="115" spans="1:14" ht="13.5" hidden="1" customHeight="1" thickBot="1" x14ac:dyDescent="0.25">
      <c r="A115" s="381"/>
      <c r="B115" s="25" t="s">
        <v>4</v>
      </c>
      <c r="C115" s="40" t="b">
        <f t="shared" si="17"/>
        <v>0</v>
      </c>
      <c r="D115" s="40" t="b">
        <f t="shared" si="18"/>
        <v>0</v>
      </c>
      <c r="F115" s="381"/>
      <c r="G115" s="212" t="s">
        <v>4</v>
      </c>
      <c r="H115" s="36" t="b">
        <f t="shared" si="19"/>
        <v>0</v>
      </c>
      <c r="I115" s="7"/>
      <c r="J115" s="8"/>
      <c r="K115" s="9"/>
      <c r="L115" s="381"/>
      <c r="M115" s="212" t="s">
        <v>4</v>
      </c>
      <c r="N115" s="38" t="b">
        <f t="shared" si="20"/>
        <v>0</v>
      </c>
    </row>
    <row r="116" spans="1:14" ht="13.5" hidden="1" customHeight="1" thickBot="1" x14ac:dyDescent="0.25">
      <c r="A116" s="381"/>
      <c r="B116" s="25" t="s">
        <v>5</v>
      </c>
      <c r="C116" s="40" t="b">
        <f t="shared" si="17"/>
        <v>0</v>
      </c>
      <c r="D116" s="40" t="b">
        <f t="shared" si="18"/>
        <v>0</v>
      </c>
      <c r="F116" s="381"/>
      <c r="G116" s="212" t="s">
        <v>5</v>
      </c>
      <c r="H116" s="36" t="b">
        <f t="shared" si="19"/>
        <v>0</v>
      </c>
      <c r="I116" s="7"/>
      <c r="J116" s="8"/>
      <c r="K116" s="9"/>
      <c r="L116" s="381"/>
      <c r="M116" s="212" t="s">
        <v>5</v>
      </c>
      <c r="N116" s="38" t="b">
        <f t="shared" si="20"/>
        <v>0</v>
      </c>
    </row>
    <row r="117" spans="1:14" ht="13.5" hidden="1" customHeight="1" thickBot="1" x14ac:dyDescent="0.25">
      <c r="A117" s="381"/>
      <c r="B117" s="25" t="s">
        <v>6</v>
      </c>
      <c r="C117" s="40" t="b">
        <f t="shared" si="17"/>
        <v>0</v>
      </c>
      <c r="D117" s="40" t="b">
        <f t="shared" si="18"/>
        <v>0</v>
      </c>
      <c r="F117" s="381"/>
      <c r="G117" s="212" t="s">
        <v>6</v>
      </c>
      <c r="H117" s="36" t="b">
        <f t="shared" si="19"/>
        <v>0</v>
      </c>
      <c r="I117" s="7"/>
      <c r="J117" s="8"/>
      <c r="K117" s="9"/>
      <c r="L117" s="381"/>
      <c r="M117" s="212" t="s">
        <v>6</v>
      </c>
      <c r="N117" s="38" t="b">
        <f t="shared" si="20"/>
        <v>0</v>
      </c>
    </row>
    <row r="118" spans="1:14" ht="13.5" hidden="1" customHeight="1" thickBot="1" x14ac:dyDescent="0.25">
      <c r="A118" s="381"/>
      <c r="B118" s="25" t="s">
        <v>7</v>
      </c>
      <c r="C118" s="40" t="b">
        <f t="shared" si="17"/>
        <v>0</v>
      </c>
      <c r="D118" s="40" t="b">
        <f t="shared" si="18"/>
        <v>0</v>
      </c>
      <c r="F118" s="381"/>
      <c r="G118" s="212" t="s">
        <v>7</v>
      </c>
      <c r="H118" s="36" t="b">
        <f t="shared" si="19"/>
        <v>0</v>
      </c>
      <c r="I118" s="7"/>
      <c r="J118" s="8"/>
      <c r="K118" s="9"/>
      <c r="L118" s="381"/>
      <c r="M118" s="212" t="s">
        <v>7</v>
      </c>
      <c r="N118" s="38" t="b">
        <f t="shared" si="20"/>
        <v>0</v>
      </c>
    </row>
    <row r="119" spans="1:14" ht="13.5" hidden="1" thickBot="1" x14ac:dyDescent="0.25">
      <c r="A119" s="381"/>
      <c r="B119" s="25" t="s">
        <v>79</v>
      </c>
      <c r="C119" s="40" t="b">
        <f t="shared" si="17"/>
        <v>0</v>
      </c>
      <c r="D119" s="40" t="b">
        <f t="shared" si="18"/>
        <v>0</v>
      </c>
      <c r="F119" s="381"/>
      <c r="G119" s="212" t="s">
        <v>79</v>
      </c>
      <c r="H119" s="36" t="b">
        <f t="shared" si="19"/>
        <v>0</v>
      </c>
      <c r="I119" s="7"/>
      <c r="J119" s="8"/>
      <c r="K119" s="9"/>
      <c r="L119" s="381"/>
      <c r="M119" s="212" t="s">
        <v>79</v>
      </c>
      <c r="N119" s="38" t="b">
        <f t="shared" si="20"/>
        <v>0</v>
      </c>
    </row>
    <row r="120" spans="1:14" ht="13.5" hidden="1" thickBot="1" x14ac:dyDescent="0.25">
      <c r="A120" s="381"/>
      <c r="B120" s="25" t="s">
        <v>80</v>
      </c>
      <c r="C120" s="40" t="b">
        <f t="shared" si="17"/>
        <v>0</v>
      </c>
      <c r="D120" s="40" t="b">
        <f t="shared" si="18"/>
        <v>0</v>
      </c>
      <c r="F120" s="381"/>
      <c r="G120" s="212" t="s">
        <v>80</v>
      </c>
      <c r="H120" s="36" t="b">
        <f t="shared" si="19"/>
        <v>0</v>
      </c>
      <c r="I120" s="7"/>
      <c r="J120" s="8"/>
      <c r="K120" s="9"/>
      <c r="L120" s="381"/>
      <c r="M120" s="212" t="s">
        <v>80</v>
      </c>
      <c r="N120" s="38" t="b">
        <f t="shared" si="20"/>
        <v>0</v>
      </c>
    </row>
    <row r="121" spans="1:14" ht="13.5" hidden="1" thickBot="1" x14ac:dyDescent="0.25">
      <c r="A121" s="381"/>
      <c r="B121" s="25" t="s">
        <v>81</v>
      </c>
      <c r="C121" s="40" t="b">
        <f t="shared" si="17"/>
        <v>0</v>
      </c>
      <c r="D121" s="40" t="b">
        <f t="shared" si="18"/>
        <v>0</v>
      </c>
      <c r="F121" s="381"/>
      <c r="G121" s="212" t="s">
        <v>81</v>
      </c>
      <c r="H121" s="36" t="b">
        <f t="shared" si="19"/>
        <v>0</v>
      </c>
      <c r="I121" s="7"/>
      <c r="J121" s="8"/>
      <c r="K121" s="9"/>
      <c r="L121" s="381"/>
      <c r="M121" s="212" t="s">
        <v>81</v>
      </c>
      <c r="N121" s="38" t="b">
        <f t="shared" si="20"/>
        <v>0</v>
      </c>
    </row>
    <row r="122" spans="1:14" ht="13.5" hidden="1" thickBot="1" x14ac:dyDescent="0.25">
      <c r="A122" s="391"/>
      <c r="B122" s="25" t="s">
        <v>82</v>
      </c>
      <c r="C122" s="40" t="b">
        <f t="shared" si="17"/>
        <v>0</v>
      </c>
      <c r="D122" s="40" t="b">
        <f t="shared" si="18"/>
        <v>0</v>
      </c>
      <c r="F122" s="382"/>
      <c r="G122" s="213" t="s">
        <v>82</v>
      </c>
      <c r="H122" s="36" t="b">
        <f t="shared" si="19"/>
        <v>0</v>
      </c>
      <c r="I122" s="7"/>
      <c r="J122" s="8"/>
      <c r="K122" s="9"/>
      <c r="L122" s="382"/>
      <c r="M122" s="213" t="s">
        <v>82</v>
      </c>
      <c r="N122" s="38" t="b">
        <f t="shared" si="20"/>
        <v>0</v>
      </c>
    </row>
    <row r="123" spans="1:14" ht="19.5" hidden="1" thickBot="1" x14ac:dyDescent="0.35">
      <c r="D123" s="41" t="b">
        <f>IF($F$7=8,I18,IF($L$7=8,K18,IF($F$22=8,I33,IF($L$22=8,K33,IF($F$37=8,I48,IF($L$37=8,K48,IF($F$52=8,I63,IF($L$52=8,K63,IF($F$67=8,I78,IF($L$67=8,K78,IF($F$82=8,I93,IF($L$82=8,K93,IF($F$97=8,I108,IF($L$97=8,K108,IF($F$112=8,I123,IF($L$112=8,K123,IF($F$127=8,I138,IF($L$127=8,K138,IF($F$142=8,I153,IF($L$142=8,K153))))))))))))))))))))</f>
        <v>0</v>
      </c>
      <c r="H123" s="37"/>
      <c r="I123" s="11">
        <f>SUM(I113:I122)</f>
        <v>0</v>
      </c>
      <c r="J123" s="10"/>
      <c r="K123" s="12">
        <f>SUM(K113:K122)</f>
        <v>0</v>
      </c>
      <c r="N123" s="37"/>
    </row>
    <row r="124" spans="1:14" ht="13.5" hidden="1" thickBot="1" x14ac:dyDescent="0.25">
      <c r="H124" s="37"/>
      <c r="N124" s="37"/>
    </row>
    <row r="125" spans="1:14" ht="13.5" hidden="1" thickBot="1" x14ac:dyDescent="0.25">
      <c r="H125" s="37"/>
      <c r="I125" s="410" t="s">
        <v>8</v>
      </c>
      <c r="J125" s="411"/>
      <c r="K125" s="412"/>
      <c r="N125" s="37"/>
    </row>
    <row r="126" spans="1:14" ht="16.5" hidden="1" thickBot="1" x14ac:dyDescent="0.3">
      <c r="A126" s="383" t="s">
        <v>0</v>
      </c>
      <c r="B126" s="409"/>
      <c r="C126" s="23" t="str">
        <f>'Input adatok'!C131</f>
        <v>Nyh. Sakkiskola SE</v>
      </c>
      <c r="F126" s="383" t="s">
        <v>0</v>
      </c>
      <c r="G126" s="384"/>
      <c r="H126" s="92" t="b">
        <f>IF($F$127=1,#REF!,IF($F$127=2,C21,IF($F$127=3,C36,IF($F$127=4,C51,IF($F$127=5,C66,IF($F$127=6,C81,IF($F$127=7,C96,IF($F$127=8,C111,IF($F$127=9,C126,IF($F$127=10,C141,IF($F$127=11,C156,IF($F$127=12,C171,IF($F$127=13,C186,IF($F$127=14,C201,IF($F$127=15,C216,IF($F$127=16,C231,IF($F$127=17,C246,IF($F$127=18,C261,IF($F$127=19,C276,IF($F$127=20,C291))))))))))))))))))))</f>
        <v>0</v>
      </c>
      <c r="I126" s="413" t="str">
        <f>$I$1</f>
        <v>11. forduló</v>
      </c>
      <c r="J126" s="414"/>
      <c r="K126" s="415"/>
      <c r="L126" s="383" t="s">
        <v>0</v>
      </c>
      <c r="M126" s="384"/>
      <c r="N126" s="93" t="b">
        <f>IF($L$127=1,#REF!,IF($L$127=2,C21,IF($L$127=3,C36,IF($L$127=4,C51,IF($L$127=5,C66,IF($L$127=6,C81,IF($L$127=7,C96,IF($L$127=8,C111,IF($L$127=9,C126,IF($L$127=10,C141,IF($L$127=11,C156,IF($L$127=12,C171,IF($L$127=13,C186,IF($L$127=14,C201,IF($L$127=15,C216,IF($L$127=16,C231,IF($L$127=17,C246,IF($L$127=18,C261,IF($L$127=19,C276,IF($L$127=20,C291))))))))))))))))))))</f>
        <v>0</v>
      </c>
    </row>
    <row r="127" spans="1:14" ht="13.5" hidden="1" customHeight="1" thickBot="1" x14ac:dyDescent="0.25">
      <c r="A127" s="380">
        <v>9</v>
      </c>
      <c r="B127" s="24"/>
      <c r="C127" s="23" t="str">
        <f>'Input adatok'!M132</f>
        <v>Játékos Neve:</v>
      </c>
      <c r="F127" s="380"/>
      <c r="G127" s="211"/>
      <c r="H127" s="92" t="b">
        <f>IF($F$127=1,C7,IF($F$127=2,C22,IF($F$127=3,C37,IF($F$127=4,C52,IF($F$127=5,C67,IF($F$127=6,C82,IF($F$127=7,C97,IF($F$127=8,C112,IF($F$127=9,C127,IF($F$127=10,C142,IF($F$127=11,C157,IF($F$127=12,C172,IF($F$127=13,C187,IF($F$127=14,C202,IF($F$127=15,C217,IF($F$127=16,C232,IF($F$127=17,C247,IF($F$127=18,C262,IF($F$127=19,C277,IF($F$127=20,C292))))))))))))))))))))</f>
        <v>0</v>
      </c>
      <c r="I127" s="416"/>
      <c r="J127" s="417"/>
      <c r="K127" s="418"/>
      <c r="L127" s="380"/>
      <c r="M127" s="211"/>
      <c r="N127" s="93" t="b">
        <f>IF($L$127=1,C7,IF($L$127=2,C22,IF($L$127=3,C37,IF($L$127=4,C52,IF($L$127=5,C67,IF($L$127=6,C82,IF($L$127=7,C97,IF($L$127=8,C112,IF($L$127=9,C127,IF($L$127=10,C142,IF($L$127=11,C157,IF($L$127=12,C172,IF($L$127=13,C187,IF($L$127=14,C202,IF($L$127=15,C217,IF($L$127=16,C232,IF($L$127=17,C247,IF($L$127=18,C262,IF($L$127=19,C277,IF($L$127=20,C292))))))))))))))))))))</f>
        <v>0</v>
      </c>
    </row>
    <row r="128" spans="1:14" ht="13.5" hidden="1" customHeight="1" thickBot="1" x14ac:dyDescent="0.25">
      <c r="A128" s="381"/>
      <c r="B128" s="25" t="s">
        <v>2</v>
      </c>
      <c r="C128" s="40" t="b">
        <f>IF($F$7=9,H8,IF($L$7=9,N8,IF($F$22=9,H23,IF($L$22=9,N23,IF($F$37=9,H38,IF($L$37=9,N38,IF($F$52=9,H53,IF($L$52=9,N53,IF($F$67=9,H68,IF($L$67=9,N68,IF($F$82=9,H83,IF($L$82=9,N83,IF($F$97=9,H98,IF($L$97=9,N98,IF($F$112=9,H113,IF($L$112=9,N113,IF($F$127=9,H128,IF($L$127=9,N128,IF($F$142=9,H143,IF($L$142=9,N143))))))))))))))))))))</f>
        <v>0</v>
      </c>
      <c r="D128" s="40" t="b">
        <f>IF($F$7=9,I8,IF($L$7=9,K8,IF($F$22=9,I23,IF($L$22=9,K23,IF($F$37=9,I38,IF($L$37=9,K38,IF($F$52=9,I53,IF($L$52=9,K53,IF($F$67=9,I68,IF($L$67=9,K68,IF($F$82=9,I83,IF($L$82=9,K83,IF($F$97=9,I98,IF($L$97=9,K98,IF($F$112=9,I113,IF($L$112=9,K113,IF($F$127=9,I128,IF($L$127=9,K128,IF($F$142=9,I143,IF($L$142=9,K143))))))))))))))))))))</f>
        <v>0</v>
      </c>
      <c r="F128" s="381"/>
      <c r="G128" s="212" t="s">
        <v>2</v>
      </c>
      <c r="H128" s="36" t="b">
        <f>IF($F$127=1,C8,IF($F$127=2,C23,IF($F$127=3,C38,IF($F$127=4,C53,IF($F$127=5,C68,IF($F$127=6,C83,IF($F$127=7,C98,IF($F$127=8,C113,IF($F$127=9,C128,IF($F$127=10,C143,IF($F$127=11,C158,IF($F$127=12,C173,IF($F$127=13,C188,IF($F$127=14,C203,IF($F$127=15,C218,IF($F$127=16,C233,IF($F$127=17,C248,IF($F$127=18,C263,IF($F$127=19,C278,IF($F$127=20,C293))))))))))))))))))))</f>
        <v>0</v>
      </c>
      <c r="I128" s="4"/>
      <c r="J128" s="5"/>
      <c r="K128" s="6"/>
      <c r="L128" s="381"/>
      <c r="M128" s="212" t="s">
        <v>2</v>
      </c>
      <c r="N128" s="38" t="b">
        <f>IF($L$127=1,C8,IF($L$127=2,C23,IF($L$127=3,C38,IF($L$127=4,C53,IF($L$127=5,C68,IF($L$127=6,C83,IF($L$127=7,C98,IF($L$127=8,C113,IF($L$127=9,C128,IF($L$127=10,C143,IF($L$127=11,C158,IF($L$127=12,C173,IF($L$127=13,C188,IF($L$127=14,C203,IF($L$127=15,C218,IF($L$127=16,C233,IF($L$127=17,C248,IF($L$127=18,C263,IF($L$127=19,C278,IF($L$127=20,C293))))))))))))))))))))</f>
        <v>0</v>
      </c>
    </row>
    <row r="129" spans="1:14" ht="13.5" hidden="1" customHeight="1" thickBot="1" x14ac:dyDescent="0.25">
      <c r="A129" s="381"/>
      <c r="B129" s="25" t="s">
        <v>3</v>
      </c>
      <c r="C129" s="40" t="b">
        <f t="shared" ref="C129:C137" si="21">IF($F$7=9,H9,IF($L$7=9,N9,IF($F$22=9,H24,IF($L$22=9,N24,IF($F$37=9,H39,IF($L$37=9,N39,IF($F$52=9,H54,IF($L$52=9,N54,IF($F$67=9,H69,IF($L$67=9,N69,IF($F$82=9,H84,IF($L$82=9,N84,IF($F$97=9,H99,IF($L$97=9,N99,IF($F$112=9,H114,IF($L$112=9,N114,IF($F$127=9,H129,IF($L$127=9,N129,IF($F$142=9,H144,IF($L$142=9,N144))))))))))))))))))))</f>
        <v>0</v>
      </c>
      <c r="D129" s="40" t="b">
        <f t="shared" ref="D129:D137" si="22">IF($F$7=9,I9,IF($L$7=9,K9,IF($F$22=9,I24,IF($L$22=9,K24,IF($F$37=9,I39,IF($L$37=9,K39,IF($F$52=9,I54,IF($L$52=9,K54,IF($F$67=9,I69,IF($L$67=9,K69,IF($F$82=9,I84,IF($L$82=9,K84,IF($F$97=9,I99,IF($L$97=9,K99,IF($F$112=9,I114,IF($L$112=9,K114,IF($F$127=9,I129,IF($L$127=9,K129,IF($F$142=9,I144,IF($L$142=9,K144))))))))))))))))))))</f>
        <v>0</v>
      </c>
      <c r="F129" s="381"/>
      <c r="G129" s="212" t="s">
        <v>3</v>
      </c>
      <c r="H129" s="36" t="b">
        <f t="shared" ref="H129:H137" si="23">IF($F$127=1,C9,IF($F$127=2,C24,IF($F$127=3,C39,IF($F$127=4,C54,IF($F$127=5,C69,IF($F$127=6,C84,IF($F$127=7,C99,IF($F$127=8,C114,IF($F$127=9,C129,IF($F$127=10,C144,IF($F$127=11,C159,IF($F$127=12,C174,IF($F$127=13,C189,IF($F$127=14,C204,IF($F$127=15,C219,IF($F$127=16,C234,IF($F$127=17,C249,IF($F$127=18,C264,IF($F$127=19,C279,IF($F$127=20,C294))))))))))))))))))))</f>
        <v>0</v>
      </c>
      <c r="I129" s="7"/>
      <c r="J129" s="8"/>
      <c r="K129" s="9"/>
      <c r="L129" s="381"/>
      <c r="M129" s="212" t="s">
        <v>3</v>
      </c>
      <c r="N129" s="38" t="b">
        <f t="shared" ref="N129:N137" si="24">IF($L$127=1,C9,IF($L$127=2,C24,IF($L$127=3,C39,IF($L$127=4,C54,IF($L$127=5,C69,IF($L$127=6,C84,IF($L$127=7,C99,IF($L$127=8,C114,IF($L$127=9,C129,IF($L$127=10,C144,IF($L$127=11,C159,IF($L$127=12,C174,IF($L$127=13,C189,IF($L$127=14,C204,IF($L$127=15,C219,IF($L$127=16,C234,IF($L$127=17,C249,IF($L$127=18,C264,IF($L$127=19,C279,IF($L$127=20,C294))))))))))))))))))))</f>
        <v>0</v>
      </c>
    </row>
    <row r="130" spans="1:14" ht="13.5" hidden="1" customHeight="1" thickBot="1" x14ac:dyDescent="0.25">
      <c r="A130" s="381"/>
      <c r="B130" s="25" t="s">
        <v>4</v>
      </c>
      <c r="C130" s="40" t="b">
        <f t="shared" si="21"/>
        <v>0</v>
      </c>
      <c r="D130" s="40" t="b">
        <f t="shared" si="22"/>
        <v>0</v>
      </c>
      <c r="F130" s="381"/>
      <c r="G130" s="212" t="s">
        <v>4</v>
      </c>
      <c r="H130" s="36" t="b">
        <f t="shared" si="23"/>
        <v>0</v>
      </c>
      <c r="I130" s="7"/>
      <c r="J130" s="8"/>
      <c r="K130" s="9"/>
      <c r="L130" s="381"/>
      <c r="M130" s="212" t="s">
        <v>4</v>
      </c>
      <c r="N130" s="38" t="b">
        <f t="shared" si="24"/>
        <v>0</v>
      </c>
    </row>
    <row r="131" spans="1:14" ht="13.5" hidden="1" customHeight="1" thickBot="1" x14ac:dyDescent="0.25">
      <c r="A131" s="381"/>
      <c r="B131" s="25" t="s">
        <v>5</v>
      </c>
      <c r="C131" s="40" t="b">
        <f t="shared" si="21"/>
        <v>0</v>
      </c>
      <c r="D131" s="40" t="b">
        <f t="shared" si="22"/>
        <v>0</v>
      </c>
      <c r="F131" s="381"/>
      <c r="G131" s="212" t="s">
        <v>5</v>
      </c>
      <c r="H131" s="36" t="b">
        <f t="shared" si="23"/>
        <v>0</v>
      </c>
      <c r="I131" s="7"/>
      <c r="J131" s="8"/>
      <c r="K131" s="9"/>
      <c r="L131" s="381"/>
      <c r="M131" s="212" t="s">
        <v>5</v>
      </c>
      <c r="N131" s="38" t="b">
        <f t="shared" si="24"/>
        <v>0</v>
      </c>
    </row>
    <row r="132" spans="1:14" ht="13.5" hidden="1" customHeight="1" thickBot="1" x14ac:dyDescent="0.25">
      <c r="A132" s="381"/>
      <c r="B132" s="25" t="s">
        <v>6</v>
      </c>
      <c r="C132" s="40" t="b">
        <f t="shared" si="21"/>
        <v>0</v>
      </c>
      <c r="D132" s="40" t="b">
        <f t="shared" si="22"/>
        <v>0</v>
      </c>
      <c r="F132" s="381"/>
      <c r="G132" s="212" t="s">
        <v>6</v>
      </c>
      <c r="H132" s="36" t="b">
        <f t="shared" si="23"/>
        <v>0</v>
      </c>
      <c r="I132" s="7"/>
      <c r="J132" s="8"/>
      <c r="K132" s="9"/>
      <c r="L132" s="381"/>
      <c r="M132" s="212" t="s">
        <v>6</v>
      </c>
      <c r="N132" s="38" t="b">
        <f t="shared" si="24"/>
        <v>0</v>
      </c>
    </row>
    <row r="133" spans="1:14" ht="13.5" hidden="1" customHeight="1" thickBot="1" x14ac:dyDescent="0.25">
      <c r="A133" s="381"/>
      <c r="B133" s="25" t="s">
        <v>7</v>
      </c>
      <c r="C133" s="40" t="b">
        <f t="shared" si="21"/>
        <v>0</v>
      </c>
      <c r="D133" s="40" t="b">
        <f t="shared" si="22"/>
        <v>0</v>
      </c>
      <c r="F133" s="381"/>
      <c r="G133" s="212" t="s">
        <v>7</v>
      </c>
      <c r="H133" s="36" t="b">
        <f t="shared" si="23"/>
        <v>0</v>
      </c>
      <c r="I133" s="7"/>
      <c r="J133" s="8"/>
      <c r="K133" s="9"/>
      <c r="L133" s="381"/>
      <c r="M133" s="212" t="s">
        <v>7</v>
      </c>
      <c r="N133" s="38" t="b">
        <f t="shared" si="24"/>
        <v>0</v>
      </c>
    </row>
    <row r="134" spans="1:14" ht="13.5" hidden="1" thickBot="1" x14ac:dyDescent="0.25">
      <c r="A134" s="381"/>
      <c r="B134" s="25" t="s">
        <v>79</v>
      </c>
      <c r="C134" s="40" t="b">
        <f t="shared" si="21"/>
        <v>0</v>
      </c>
      <c r="D134" s="40" t="b">
        <f t="shared" si="22"/>
        <v>0</v>
      </c>
      <c r="F134" s="381"/>
      <c r="G134" s="212" t="s">
        <v>79</v>
      </c>
      <c r="H134" s="36" t="b">
        <f t="shared" si="23"/>
        <v>0</v>
      </c>
      <c r="I134" s="7"/>
      <c r="J134" s="8"/>
      <c r="K134" s="9"/>
      <c r="L134" s="381"/>
      <c r="M134" s="212" t="s">
        <v>79</v>
      </c>
      <c r="N134" s="38" t="b">
        <f t="shared" si="24"/>
        <v>0</v>
      </c>
    </row>
    <row r="135" spans="1:14" ht="13.5" hidden="1" thickBot="1" x14ac:dyDescent="0.25">
      <c r="A135" s="381"/>
      <c r="B135" s="25" t="s">
        <v>80</v>
      </c>
      <c r="C135" s="40" t="b">
        <f t="shared" si="21"/>
        <v>0</v>
      </c>
      <c r="D135" s="40" t="b">
        <f t="shared" si="22"/>
        <v>0</v>
      </c>
      <c r="F135" s="381"/>
      <c r="G135" s="212" t="s">
        <v>80</v>
      </c>
      <c r="H135" s="36" t="b">
        <f t="shared" si="23"/>
        <v>0</v>
      </c>
      <c r="I135" s="7"/>
      <c r="J135" s="8"/>
      <c r="K135" s="9"/>
      <c r="L135" s="381"/>
      <c r="M135" s="212" t="s">
        <v>80</v>
      </c>
      <c r="N135" s="38" t="b">
        <f t="shared" si="24"/>
        <v>0</v>
      </c>
    </row>
    <row r="136" spans="1:14" ht="13.5" hidden="1" thickBot="1" x14ac:dyDescent="0.25">
      <c r="A136" s="381"/>
      <c r="B136" s="25" t="s">
        <v>81</v>
      </c>
      <c r="C136" s="40" t="b">
        <f t="shared" si="21"/>
        <v>0</v>
      </c>
      <c r="D136" s="40" t="b">
        <f t="shared" si="22"/>
        <v>0</v>
      </c>
      <c r="F136" s="381"/>
      <c r="G136" s="212" t="s">
        <v>81</v>
      </c>
      <c r="H136" s="36" t="b">
        <f t="shared" si="23"/>
        <v>0</v>
      </c>
      <c r="I136" s="7"/>
      <c r="J136" s="8"/>
      <c r="K136" s="9"/>
      <c r="L136" s="381"/>
      <c r="M136" s="212" t="s">
        <v>81</v>
      </c>
      <c r="N136" s="38" t="b">
        <f t="shared" si="24"/>
        <v>0</v>
      </c>
    </row>
    <row r="137" spans="1:14" ht="13.5" hidden="1" thickBot="1" x14ac:dyDescent="0.25">
      <c r="A137" s="391"/>
      <c r="B137" s="25" t="s">
        <v>82</v>
      </c>
      <c r="C137" s="40" t="b">
        <f t="shared" si="21"/>
        <v>0</v>
      </c>
      <c r="D137" s="40" t="b">
        <f t="shared" si="22"/>
        <v>0</v>
      </c>
      <c r="F137" s="382"/>
      <c r="G137" s="213" t="s">
        <v>82</v>
      </c>
      <c r="H137" s="36" t="b">
        <f t="shared" si="23"/>
        <v>0</v>
      </c>
      <c r="I137" s="7"/>
      <c r="J137" s="8"/>
      <c r="K137" s="9"/>
      <c r="L137" s="382"/>
      <c r="M137" s="213" t="s">
        <v>82</v>
      </c>
      <c r="N137" s="38" t="b">
        <f t="shared" si="24"/>
        <v>0</v>
      </c>
    </row>
    <row r="138" spans="1:14" ht="19.5" hidden="1" thickBot="1" x14ac:dyDescent="0.35">
      <c r="D138" s="41" t="b">
        <f>IF($F$7=9,I18,IF($L$7=9,K18,IF($F$22=9,I33,IF($L$22=9,K33,IF($F$37=9,I48,IF($L$37=9,K48,IF($F$52=9,I63,IF($L$52=9,K63,IF($F$67=9,I78,IF($L$67=9,K78,IF($F$82=9,I93,IF($L$82=9,K93,IF($F$97=9,I108,IF($L$97=9,K108,IF($F$112=9,I123,IF($L$112=9,K123,IF($F$127=9,I138,IF($L$127=9,K138,IF($F$142=9,I153,IF($L$142=9,K153))))))))))))))))))))</f>
        <v>0</v>
      </c>
      <c r="H138" s="37"/>
      <c r="I138" s="11">
        <f>SUM(I128:I137)</f>
        <v>0</v>
      </c>
      <c r="J138" s="10"/>
      <c r="K138" s="12">
        <f>SUM(K128:K137)</f>
        <v>0</v>
      </c>
      <c r="N138" s="37"/>
    </row>
    <row r="139" spans="1:14" ht="13.5" hidden="1" thickBot="1" x14ac:dyDescent="0.25">
      <c r="H139" s="37"/>
      <c r="N139" s="37"/>
    </row>
    <row r="140" spans="1:14" ht="13.5" hidden="1" thickBot="1" x14ac:dyDescent="0.25">
      <c r="H140" s="37"/>
      <c r="I140" s="410" t="s">
        <v>8</v>
      </c>
      <c r="J140" s="411"/>
      <c r="K140" s="412"/>
      <c r="N140" s="37"/>
    </row>
    <row r="141" spans="1:14" ht="16.5" hidden="1" thickBot="1" x14ac:dyDescent="0.3">
      <c r="A141" s="383" t="s">
        <v>0</v>
      </c>
      <c r="B141" s="409"/>
      <c r="C141" s="23" t="str">
        <f>'Input adatok'!C147</f>
        <v>Nagyhalászi SE</v>
      </c>
      <c r="F141" s="383" t="s">
        <v>0</v>
      </c>
      <c r="G141" s="384"/>
      <c r="H141" s="92" t="b">
        <f>IF($F$142=1,#REF!,IF($F$142=2,C21,IF($F$142=3,C36,IF($F$142=4,C51,IF($F$142=5,C66,IF($F$142=6,C81,IF($F$142=7,C96,IF($F$142=8,C111,IF($F$142=9,C126,IF($F$142=10,C141,IF($F$142=11,C156,IF($F$142=12,C171,IF($F$142=13,C186,IF($F$142=14,C201,IF($F$142=15,C216,IF($F$142=16,C231,IF($F$142=17,C246,IF($F$142=18,C261,IF($F$142=19,C276,IF($F$142=20,C291))))))))))))))))))))</f>
        <v>0</v>
      </c>
      <c r="I141" s="413" t="str">
        <f>$I$1</f>
        <v>11. forduló</v>
      </c>
      <c r="J141" s="414"/>
      <c r="K141" s="415"/>
      <c r="L141" s="383" t="s">
        <v>0</v>
      </c>
      <c r="M141" s="384"/>
      <c r="N141" s="93" t="b">
        <f>IF($L$142=1,#REF!,IF($L$142=2,C21,IF($L$142=3,C36,IF($L$142=4,C51,IF($L$142=5,C66,IF($L$142=6,C81,IF($L$142=7,C96,IF($L$142=8,C111,IF($L$142=9,C126,IF($L$142=10,C141,IF($L$142=11,C156,IF($L$142=12,C171,IF($L$142=13,C186,IF($L$142=14,C201,IF($L$142=15,C216,IF($L$142=16,C231,IF($L$142=17,C246,IF($L$142=18,C261,IF($L$142=19,C276,IF($L$142=20,C291))))))))))))))))))))</f>
        <v>0</v>
      </c>
    </row>
    <row r="142" spans="1:14" ht="13.5" hidden="1" customHeight="1" thickBot="1" x14ac:dyDescent="0.25">
      <c r="A142" s="380">
        <v>10</v>
      </c>
      <c r="B142" s="24"/>
      <c r="C142" s="23" t="str">
        <f>'Input adatok'!M148</f>
        <v>Játékos Neve:</v>
      </c>
      <c r="F142" s="380"/>
      <c r="G142" s="211"/>
      <c r="H142" s="92" t="b">
        <f>IF($F$142=1,C7,IF($F$142=2,C22,IF($F$142=3,C37,IF($F$142=4,C52,IF($F$142=5,C67,IF($F$142=6,C82,IF($F$142=7,C97,IF($F$142=8,C112,IF($F$142=9,C127,IF($F$142=10,C142,IF($F$142=11,C157,IF($F$142=12,C172,IF($F$142=13,C187,IF($F$142=14,C202,IF($F$142=15,C217,IF($F$142=16,C232,IF($F$142=17,C247,IF($F$142=18,C262,IF($F$142=19,C277,IF($F$142=20,C292))))))))))))))))))))</f>
        <v>0</v>
      </c>
      <c r="I142" s="416"/>
      <c r="J142" s="417"/>
      <c r="K142" s="418"/>
      <c r="L142" s="380"/>
      <c r="M142" s="211"/>
      <c r="N142" s="93" t="b">
        <f>IF($L$142=1,C7,IF($L$142=2,C22,IF($L$142=3,C37,IF($L$142=4,C52,IF($L$142=5,C67,IF($L$142=6,C82,IF($L$142=7,C97,IF($L$142=8,C112,IF($L$142=9,C127,IF($L$142=10,C142,IF($L$142=11,C157,IF($L$142=12,C172,IF($L$142=13,C187,IF($L$142=14,C202,IF($L$142=15,C217,IF($L$142=16,C232,IF($L$142=17,C247,IF($L$142=18,C262,IF($L$142=19,C277,IF($L$142=20,C292))))))))))))))))))))</f>
        <v>0</v>
      </c>
    </row>
    <row r="143" spans="1:14" ht="13.5" hidden="1" customHeight="1" thickBot="1" x14ac:dyDescent="0.25">
      <c r="A143" s="381"/>
      <c r="B143" s="25" t="s">
        <v>2</v>
      </c>
      <c r="C143" s="40" t="b">
        <f>IF($F$7=10,H8,IF($L$7=10,N8,IF($F$22=10,H23,IF($L$22=10,N23,IF($F$37=10,H38,IF($L$37=10,N38,IF($F$52=10,H53,IF($L$52=10,N53,IF($F$67=10,H68,IF($L$67=10,N68,IF($F$82=10,H83,IF($L$82=10,N83,IF($F$97=10,H98,IF($L$97=10,N98,IF($F$112=10,H113,IF($L$112=10,N113,IF($F$127=10,H128,IF($L$127=10,N128,IF($F$142=10,H143,IF($L$142=10,N143))))))))))))))))))))</f>
        <v>0</v>
      </c>
      <c r="D143" s="40" t="b">
        <f>IF($F$7=10,I8,IF($L$7=10,K8,IF($F$22=10,I23,IF($L$22=10,K23,IF($F$37=10,I38,IF($L$37=10,K38,IF($F$52=10,I53,IF($L$52=10,K53,IF($F$67=10,I68,IF($L$67=10,K68,IF($F$82=10,I83,IF($L$82=10,K83,IF($F$97=10,I98,IF($L$97=10,K98,IF($F$112=10,I113,IF($L$112=10,K113,IF($F$127=10,I128,IF($L$127=10,K128,IF($F$142=10,I143,IF($L$142=10,K143))))))))))))))))))))</f>
        <v>0</v>
      </c>
      <c r="F143" s="381"/>
      <c r="G143" s="212" t="s">
        <v>2</v>
      </c>
      <c r="H143" s="36" t="b">
        <f>IF($F$142=1,C8,IF($F$142=2,C23,IF($F$142=3,C38,IF($F$142=4,C53,IF($F$142=5,C68,IF($F$142=6,C83,IF($F$142=7,C98,IF($F$142=8,C113,IF($F$142=9,C128,IF($F$142=10,C143,IF($F$142=11,C158,IF($F$142=12,C173,IF($F$142=13,C188,IF($F$142=14,C203,IF($F$142=15,C218,IF($F$142=16,C233,IF($F$142=17,C248,IF($F$142=18,C263,IF($F$142=19,C278,IF($F$142=20,C293))))))))))))))))))))</f>
        <v>0</v>
      </c>
      <c r="I143" s="4"/>
      <c r="J143" s="5"/>
      <c r="K143" s="6"/>
      <c r="L143" s="381"/>
      <c r="M143" s="212" t="s">
        <v>2</v>
      </c>
      <c r="N143" s="38" t="b">
        <f>IF($L$142=1,C8,IF($L$142=2,C23,IF($L$142=3,C38,IF($L$142=4,C53,IF($L$142=5,C68,IF($L$142=6,C83,IF($L$142=7,C98,IF($L$142=8,C113,IF($L$142=9,C128,IF($L$142=10,C143,IF($L$142=11,C158,IF($L$142=12,C173,IF($L$142=13,C188,IF($L$142=14,C203,IF($L$142=15,C218,IF($L$142=16,C233,IF($L$142=17,C248,IF($L$142=18,C263,IF($L$142=19,C278,IF($L$142=20,C293))))))))))))))))))))</f>
        <v>0</v>
      </c>
    </row>
    <row r="144" spans="1:14" ht="13.5" hidden="1" customHeight="1" thickBot="1" x14ac:dyDescent="0.25">
      <c r="A144" s="381"/>
      <c r="B144" s="25" t="s">
        <v>3</v>
      </c>
      <c r="C144" s="40" t="b">
        <f t="shared" ref="C144:C152" si="25">IF($F$7=10,H9,IF($L$7=10,N9,IF($F$22=10,H24,IF($L$22=10,N24,IF($F$37=10,H39,IF($L$37=10,N39,IF($F$52=10,H54,IF($L$52=10,N54,IF($F$67=10,H69,IF($L$67=10,N69,IF($F$82=10,H84,IF($L$82=10,N84,IF($F$97=10,H99,IF($L$97=10,N99,IF($F$112=10,H114,IF($L$112=10,N114,IF($F$127=10,H129,IF($L$127=10,N129,IF($F$142=10,H144,IF($L$142=10,N144))))))))))))))))))))</f>
        <v>0</v>
      </c>
      <c r="D144" s="40" t="b">
        <f t="shared" ref="D144:D152" si="26">IF($F$7=10,I9,IF($L$7=10,K9,IF($F$22=10,I24,IF($L$22=10,K24,IF($F$37=10,I39,IF($L$37=10,K39,IF($F$52=10,I54,IF($L$52=10,K54,IF($F$67=10,I69,IF($L$67=10,K69,IF($F$82=10,I84,IF($L$82=10,K84,IF($F$97=10,I99,IF($L$97=10,K99,IF($F$112=10,I114,IF($L$112=10,K114,IF($F$127=10,I129,IF($L$127=10,K129,IF($F$142=10,I144,IF($L$142=10,K144))))))))))))))))))))</f>
        <v>0</v>
      </c>
      <c r="F144" s="381"/>
      <c r="G144" s="212" t="s">
        <v>3</v>
      </c>
      <c r="H144" s="36" t="b">
        <f t="shared" ref="H144:H152" si="27">IF($F$142=1,C9,IF($F$142=2,C24,IF($F$142=3,C39,IF($F$142=4,C54,IF($F$142=5,C69,IF($F$142=6,C84,IF($F$142=7,C99,IF($F$142=8,C114,IF($F$142=9,C129,IF($F$142=10,C144,IF($F$142=11,C159,IF($F$142=12,C174,IF($F$142=13,C189,IF($F$142=14,C204,IF($F$142=15,C219,IF($F$142=16,C234,IF($F$142=17,C249,IF($F$142=18,C264,IF($F$142=19,C279,IF($F$142=20,C294))))))))))))))))))))</f>
        <v>0</v>
      </c>
      <c r="I144" s="7"/>
      <c r="J144" s="8"/>
      <c r="K144" s="9"/>
      <c r="L144" s="381"/>
      <c r="M144" s="212" t="s">
        <v>3</v>
      </c>
      <c r="N144" s="38" t="b">
        <f t="shared" ref="N144:N152" si="28">IF($L$142=1,C9,IF($L$142=2,C24,IF($L$142=3,C39,IF($L$142=4,C54,IF($L$142=5,C69,IF($L$142=6,C84,IF($L$142=7,C99,IF($L$142=8,C114,IF($L$142=9,C129,IF($L$142=10,C144,IF($L$142=11,C159,IF($L$142=12,C174,IF($L$142=13,C189,IF($L$142=14,C204,IF($L$142=15,C219,IF($L$142=16,C234,IF($L$142=17,C249,IF($L$142=18,C264,IF($L$142=19,C279,IF($L$142=20,C294))))))))))))))))))))</f>
        <v>0</v>
      </c>
    </row>
    <row r="145" spans="1:14" ht="13.5" hidden="1" customHeight="1" thickBot="1" x14ac:dyDescent="0.25">
      <c r="A145" s="381"/>
      <c r="B145" s="25" t="s">
        <v>4</v>
      </c>
      <c r="C145" s="40" t="b">
        <f t="shared" si="25"/>
        <v>0</v>
      </c>
      <c r="D145" s="40" t="b">
        <f t="shared" si="26"/>
        <v>0</v>
      </c>
      <c r="F145" s="381"/>
      <c r="G145" s="212" t="s">
        <v>4</v>
      </c>
      <c r="H145" s="36" t="b">
        <f t="shared" si="27"/>
        <v>0</v>
      </c>
      <c r="I145" s="7"/>
      <c r="J145" s="8"/>
      <c r="K145" s="9"/>
      <c r="L145" s="381"/>
      <c r="M145" s="212" t="s">
        <v>4</v>
      </c>
      <c r="N145" s="38" t="b">
        <f t="shared" si="28"/>
        <v>0</v>
      </c>
    </row>
    <row r="146" spans="1:14" ht="13.5" hidden="1" customHeight="1" thickBot="1" x14ac:dyDescent="0.25">
      <c r="A146" s="381"/>
      <c r="B146" s="25" t="s">
        <v>5</v>
      </c>
      <c r="C146" s="40" t="b">
        <f t="shared" si="25"/>
        <v>0</v>
      </c>
      <c r="D146" s="40" t="b">
        <f t="shared" si="26"/>
        <v>0</v>
      </c>
      <c r="F146" s="381"/>
      <c r="G146" s="212" t="s">
        <v>5</v>
      </c>
      <c r="H146" s="36" t="b">
        <f t="shared" si="27"/>
        <v>0</v>
      </c>
      <c r="I146" s="7"/>
      <c r="J146" s="8"/>
      <c r="K146" s="9"/>
      <c r="L146" s="381"/>
      <c r="M146" s="212" t="s">
        <v>5</v>
      </c>
      <c r="N146" s="38" t="b">
        <f t="shared" si="28"/>
        <v>0</v>
      </c>
    </row>
    <row r="147" spans="1:14" ht="13.5" hidden="1" customHeight="1" thickBot="1" x14ac:dyDescent="0.25">
      <c r="A147" s="381"/>
      <c r="B147" s="25" t="s">
        <v>6</v>
      </c>
      <c r="C147" s="40" t="b">
        <f t="shared" si="25"/>
        <v>0</v>
      </c>
      <c r="D147" s="40" t="b">
        <f t="shared" si="26"/>
        <v>0</v>
      </c>
      <c r="F147" s="381"/>
      <c r="G147" s="212" t="s">
        <v>6</v>
      </c>
      <c r="H147" s="36" t="b">
        <f t="shared" si="27"/>
        <v>0</v>
      </c>
      <c r="I147" s="7"/>
      <c r="J147" s="8"/>
      <c r="K147" s="9"/>
      <c r="L147" s="381"/>
      <c r="M147" s="212" t="s">
        <v>6</v>
      </c>
      <c r="N147" s="38" t="b">
        <f t="shared" si="28"/>
        <v>0</v>
      </c>
    </row>
    <row r="148" spans="1:14" ht="13.5" hidden="1" customHeight="1" thickBot="1" x14ac:dyDescent="0.25">
      <c r="A148" s="381"/>
      <c r="B148" s="25" t="s">
        <v>7</v>
      </c>
      <c r="C148" s="40" t="b">
        <f t="shared" si="25"/>
        <v>0</v>
      </c>
      <c r="D148" s="40" t="b">
        <f t="shared" si="26"/>
        <v>0</v>
      </c>
      <c r="F148" s="381"/>
      <c r="G148" s="212" t="s">
        <v>7</v>
      </c>
      <c r="H148" s="36" t="b">
        <f t="shared" si="27"/>
        <v>0</v>
      </c>
      <c r="I148" s="7"/>
      <c r="J148" s="8"/>
      <c r="K148" s="9"/>
      <c r="L148" s="381"/>
      <c r="M148" s="212" t="s">
        <v>7</v>
      </c>
      <c r="N148" s="38" t="b">
        <f t="shared" si="28"/>
        <v>0</v>
      </c>
    </row>
    <row r="149" spans="1:14" ht="13.5" hidden="1" thickBot="1" x14ac:dyDescent="0.25">
      <c r="A149" s="381"/>
      <c r="B149" s="25" t="s">
        <v>79</v>
      </c>
      <c r="C149" s="40" t="b">
        <f t="shared" si="25"/>
        <v>0</v>
      </c>
      <c r="D149" s="40" t="b">
        <f t="shared" si="26"/>
        <v>0</v>
      </c>
      <c r="F149" s="381"/>
      <c r="G149" s="212" t="s">
        <v>79</v>
      </c>
      <c r="H149" s="36" t="b">
        <f t="shared" si="27"/>
        <v>0</v>
      </c>
      <c r="I149" s="7"/>
      <c r="J149" s="8"/>
      <c r="K149" s="9"/>
      <c r="L149" s="381"/>
      <c r="M149" s="212" t="s">
        <v>79</v>
      </c>
      <c r="N149" s="38" t="b">
        <f t="shared" si="28"/>
        <v>0</v>
      </c>
    </row>
    <row r="150" spans="1:14" ht="13.5" hidden="1" thickBot="1" x14ac:dyDescent="0.25">
      <c r="A150" s="381"/>
      <c r="B150" s="25" t="s">
        <v>80</v>
      </c>
      <c r="C150" s="40" t="b">
        <f t="shared" si="25"/>
        <v>0</v>
      </c>
      <c r="D150" s="40" t="b">
        <f t="shared" si="26"/>
        <v>0</v>
      </c>
      <c r="F150" s="381"/>
      <c r="G150" s="212" t="s">
        <v>80</v>
      </c>
      <c r="H150" s="36" t="b">
        <f t="shared" si="27"/>
        <v>0</v>
      </c>
      <c r="I150" s="7"/>
      <c r="J150" s="8"/>
      <c r="K150" s="9"/>
      <c r="L150" s="381"/>
      <c r="M150" s="212" t="s">
        <v>80</v>
      </c>
      <c r="N150" s="38" t="b">
        <f t="shared" si="28"/>
        <v>0</v>
      </c>
    </row>
    <row r="151" spans="1:14" ht="13.5" hidden="1" thickBot="1" x14ac:dyDescent="0.25">
      <c r="A151" s="381"/>
      <c r="B151" s="25" t="s">
        <v>81</v>
      </c>
      <c r="C151" s="40" t="b">
        <f t="shared" si="25"/>
        <v>0</v>
      </c>
      <c r="D151" s="40" t="b">
        <f t="shared" si="26"/>
        <v>0</v>
      </c>
      <c r="F151" s="381"/>
      <c r="G151" s="212" t="s">
        <v>81</v>
      </c>
      <c r="H151" s="36" t="b">
        <f t="shared" si="27"/>
        <v>0</v>
      </c>
      <c r="I151" s="7"/>
      <c r="J151" s="8"/>
      <c r="K151" s="9"/>
      <c r="L151" s="381"/>
      <c r="M151" s="212" t="s">
        <v>81</v>
      </c>
      <c r="N151" s="38" t="b">
        <f t="shared" si="28"/>
        <v>0</v>
      </c>
    </row>
    <row r="152" spans="1:14" ht="13.5" hidden="1" thickBot="1" x14ac:dyDescent="0.25">
      <c r="A152" s="391"/>
      <c r="B152" s="25" t="s">
        <v>82</v>
      </c>
      <c r="C152" s="40" t="b">
        <f t="shared" si="25"/>
        <v>0</v>
      </c>
      <c r="D152" s="40" t="b">
        <f t="shared" si="26"/>
        <v>0</v>
      </c>
      <c r="F152" s="382"/>
      <c r="G152" s="213" t="s">
        <v>82</v>
      </c>
      <c r="H152" s="36" t="b">
        <f t="shared" si="27"/>
        <v>0</v>
      </c>
      <c r="I152" s="7"/>
      <c r="J152" s="8"/>
      <c r="K152" s="9"/>
      <c r="L152" s="382"/>
      <c r="M152" s="213" t="s">
        <v>82</v>
      </c>
      <c r="N152" s="38" t="b">
        <f t="shared" si="28"/>
        <v>0</v>
      </c>
    </row>
    <row r="153" spans="1:14" ht="19.5" hidden="1" thickBot="1" x14ac:dyDescent="0.35">
      <c r="C153" s="39"/>
      <c r="D153" s="41" t="b">
        <f>IF($F$7=10,I18,IF($L$7=10,K18,IF($F$22=10,I33,IF($L$22=10,K33,IF($F$37=10,I48,IF($L$37=10,K48,IF($F$52=10,I63,IF($L$52=10,K63,IF($F$67=10,I78,IF($L$67=10,K78,IF($F$82=10,I93,IF($L$82=10,K93,IF($F$97=10,I108,IF($L$97=10,K108,IF($F$112=10,I123,IF($L$112=10,K123,IF($F$127=10,I138,IF($L$127=10,K138,IF($F$142=10,I153,IF($L$142=10,K153))))))))))))))))))))</f>
        <v>0</v>
      </c>
      <c r="I153" s="12">
        <f>SUM(I143:I152)</f>
        <v>0</v>
      </c>
      <c r="J153" s="12"/>
      <c r="K153" s="12">
        <f>SUM(K143:K152)</f>
        <v>0</v>
      </c>
    </row>
    <row r="154" spans="1:14" hidden="1" x14ac:dyDescent="0.2">
      <c r="C154" s="39"/>
    </row>
    <row r="155" spans="1:14" ht="13.5" hidden="1" thickBot="1" x14ac:dyDescent="0.25">
      <c r="C155" s="39"/>
    </row>
    <row r="156" spans="1:14" ht="16.5" hidden="1" thickBot="1" x14ac:dyDescent="0.3">
      <c r="A156" s="383" t="s">
        <v>0</v>
      </c>
      <c r="B156" s="384"/>
      <c r="C156" s="23">
        <f>'Input adatok'!C163</f>
        <v>0</v>
      </c>
    </row>
    <row r="157" spans="1:14" ht="13.5" hidden="1" customHeight="1" thickBot="1" x14ac:dyDescent="0.25">
      <c r="A157" s="380">
        <v>11</v>
      </c>
      <c r="B157" s="24"/>
      <c r="C157" s="27" t="str">
        <f>'Input adatok'!M164</f>
        <v>Játékos Neve:</v>
      </c>
    </row>
    <row r="158" spans="1:14" ht="13.5" hidden="1" customHeight="1" x14ac:dyDescent="0.2">
      <c r="A158" s="381"/>
      <c r="B158" s="25" t="s">
        <v>2</v>
      </c>
      <c r="C158" s="40" t="b">
        <f>IF($F$7=11,H8,IF($L$7=11,N8,IF($F$22=11,H23,IF($L$22=11,N23,IF($F$37=11,H38,IF($L$37=11,N38,IF($F$52=11,H53,IF($L$52=11,N53,IF($F$67=11,H68,IF($L$67=11,N68,IF($F$82=11,H83,IF($L$82=11,N83,IF($F$97=11,H98,IF($L$97=11,N98,IF($F$112=11,H113,IF($L$112=11,N113,IF($F$127=11,H128,IF($L$127=11,N128,IF($F$142=11,H143,IF($L$142=11,N143))))))))))))))))))))</f>
        <v>0</v>
      </c>
      <c r="D158" s="40" t="b">
        <f>IF($F$7=11,I8,IF($L$7=11,K8,IF($F$22=11,I23,IF($L$22=11,K23,IF($F$37=11,I38,IF($L$37=11,K38,IF($F$52=11,I53,IF($L$52=11,K53,IF($F$67=11,I68,IF($L$67=11,K68,IF($F$82=11,I83,IF($L$82=11,K83,IF($F$97=11,I98,IF($L$97=11,K98,IF($F$112=11,I113,IF($L$112=11,K113,IF($F$127=11,I128,IF($L$127=11,K128,IF($F$142=11,I143,IF($L$142=11,K143))))))))))))))))))))</f>
        <v>0</v>
      </c>
    </row>
    <row r="159" spans="1:14" ht="13.5" hidden="1" customHeight="1" x14ac:dyDescent="0.2">
      <c r="A159" s="381"/>
      <c r="B159" s="25" t="s">
        <v>3</v>
      </c>
      <c r="C159" s="40" t="b">
        <f t="shared" ref="C159:C167" si="29">IF($F$7=11,H9,IF($L$7=11,N9,IF($F$22=11,H24,IF($L$22=11,N24,IF($F$37=11,H39,IF($L$37=11,N39,IF($F$52=11,H54,IF($L$52=11,N54,IF($F$67=11,H69,IF($L$67=11,N69,IF($F$82=11,H84,IF($L$82=11,N84,IF($F$97=11,H99,IF($L$97=11,N99,IF($F$112=11,H114,IF($L$112=11,N114,IF($F$127=11,H129,IF($L$127=11,N129,IF($F$142=11,H144,IF($L$142=11,N144))))))))))))))))))))</f>
        <v>0</v>
      </c>
      <c r="D159" s="40" t="b">
        <f t="shared" ref="D159:D168" si="30">IF($F$7=11,I9,IF($L$7=11,K9,IF($F$22=11,I24,IF($L$22=11,K24,IF($F$37=11,I39,IF($L$37=11,K39,IF($F$52=11,I54,IF($L$52=11,K54,IF($F$67=11,I69,IF($L$67=11,K69,IF($F$82=11,I84,IF($L$82=11,K84,IF($F$97=11,I99,IF($L$97=11,K99,IF($F$112=11,I114,IF($L$112=11,K114,IF($F$127=11,I129,IF($L$127=11,K129,IF($F$142=11,I144,IF($L$142=11,K144))))))))))))))))))))</f>
        <v>0</v>
      </c>
    </row>
    <row r="160" spans="1:14" ht="13.5" hidden="1" customHeight="1" x14ac:dyDescent="0.2">
      <c r="A160" s="381"/>
      <c r="B160" s="25" t="s">
        <v>4</v>
      </c>
      <c r="C160" s="40" t="b">
        <f t="shared" si="29"/>
        <v>0</v>
      </c>
      <c r="D160" s="40" t="b">
        <f t="shared" si="30"/>
        <v>0</v>
      </c>
    </row>
    <row r="161" spans="1:4" ht="13.5" hidden="1" customHeight="1" x14ac:dyDescent="0.2">
      <c r="A161" s="381"/>
      <c r="B161" s="25" t="s">
        <v>5</v>
      </c>
      <c r="C161" s="40" t="b">
        <f t="shared" si="29"/>
        <v>0</v>
      </c>
      <c r="D161" s="40" t="b">
        <f t="shared" si="30"/>
        <v>0</v>
      </c>
    </row>
    <row r="162" spans="1:4" ht="13.5" hidden="1" customHeight="1" x14ac:dyDescent="0.2">
      <c r="A162" s="381"/>
      <c r="B162" s="25" t="s">
        <v>6</v>
      </c>
      <c r="C162" s="40" t="b">
        <f t="shared" si="29"/>
        <v>0</v>
      </c>
      <c r="D162" s="40" t="b">
        <f t="shared" si="30"/>
        <v>0</v>
      </c>
    </row>
    <row r="163" spans="1:4" ht="13.5" hidden="1" customHeight="1" x14ac:dyDescent="0.2">
      <c r="A163" s="381"/>
      <c r="B163" s="25" t="s">
        <v>7</v>
      </c>
      <c r="C163" s="40" t="b">
        <f t="shared" si="29"/>
        <v>0</v>
      </c>
      <c r="D163" s="40" t="b">
        <f t="shared" si="30"/>
        <v>0</v>
      </c>
    </row>
    <row r="164" spans="1:4" ht="13.5" hidden="1" customHeight="1" x14ac:dyDescent="0.2">
      <c r="A164" s="381"/>
      <c r="B164" s="25" t="s">
        <v>79</v>
      </c>
      <c r="C164" s="40" t="b">
        <f t="shared" si="29"/>
        <v>0</v>
      </c>
      <c r="D164" s="40" t="b">
        <f t="shared" si="30"/>
        <v>0</v>
      </c>
    </row>
    <row r="165" spans="1:4" ht="13.5" hidden="1" customHeight="1" x14ac:dyDescent="0.2">
      <c r="A165" s="381"/>
      <c r="B165" s="25" t="s">
        <v>80</v>
      </c>
      <c r="C165" s="40" t="b">
        <f t="shared" si="29"/>
        <v>0</v>
      </c>
      <c r="D165" s="40" t="b">
        <f t="shared" si="30"/>
        <v>0</v>
      </c>
    </row>
    <row r="166" spans="1:4" ht="13.5" hidden="1" customHeight="1" x14ac:dyDescent="0.2">
      <c r="A166" s="381"/>
      <c r="B166" s="25" t="s">
        <v>81</v>
      </c>
      <c r="C166" s="40" t="b">
        <f t="shared" si="29"/>
        <v>0</v>
      </c>
      <c r="D166" s="40" t="b">
        <f t="shared" si="30"/>
        <v>0</v>
      </c>
    </row>
    <row r="167" spans="1:4" ht="13.5" hidden="1" customHeight="1" thickBot="1" x14ac:dyDescent="0.25">
      <c r="A167" s="391"/>
      <c r="B167" s="25" t="s">
        <v>82</v>
      </c>
      <c r="C167" s="40" t="b">
        <f t="shared" si="29"/>
        <v>0</v>
      </c>
      <c r="D167" s="259" t="b">
        <f t="shared" si="30"/>
        <v>0</v>
      </c>
    </row>
    <row r="168" spans="1:4" ht="19.5" hidden="1" thickBot="1" x14ac:dyDescent="0.35">
      <c r="C168" s="39"/>
      <c r="D168" s="41" t="b">
        <f t="shared" si="30"/>
        <v>0</v>
      </c>
    </row>
    <row r="169" spans="1:4" hidden="1" x14ac:dyDescent="0.2">
      <c r="C169" s="39"/>
    </row>
    <row r="170" spans="1:4" ht="13.5" hidden="1" thickBot="1" x14ac:dyDescent="0.25">
      <c r="C170" s="39"/>
    </row>
    <row r="171" spans="1:4" ht="16.5" hidden="1" thickBot="1" x14ac:dyDescent="0.3">
      <c r="A171" s="383" t="s">
        <v>0</v>
      </c>
      <c r="B171" s="409"/>
      <c r="C171" s="23">
        <f>'Input adatok'!C179</f>
        <v>0</v>
      </c>
    </row>
    <row r="172" spans="1:4" ht="13.5" hidden="1" customHeight="1" thickBot="1" x14ac:dyDescent="0.25">
      <c r="A172" s="380">
        <v>12</v>
      </c>
      <c r="B172" s="24"/>
      <c r="C172" s="27" t="str">
        <f>'Input adatok'!M180</f>
        <v>Játékos Neve:</v>
      </c>
    </row>
    <row r="173" spans="1:4" ht="13.5" hidden="1" customHeight="1" x14ac:dyDescent="0.2">
      <c r="A173" s="381"/>
      <c r="B173" s="25" t="s">
        <v>2</v>
      </c>
      <c r="C173" s="40" t="b">
        <f>IF($F$7=12,H8,IF($L$7=12,N8,IF($F$22=12,H23,IF($L$22=12,N23,IF($F$37=12,H38,IF($L$37=12,N38,IF($F$52=12,H53,IF($L$52=12,N53,IF($F$67=12,H68,IF($L$67=12,N68,IF($F$82=12,H83,IF($L$82=12,N83,IF($F$97=12,H98,IF($L$97=12,N98,IF($F$112=12,H113,IF($L$112=12,N113,IF($F$127=12,H128,IF($L$127=12,N128,IF($F$142=12,H143,IF($L$142=12,N143))))))))))))))))))))</f>
        <v>0</v>
      </c>
      <c r="D173" s="40" t="b">
        <f>IF($F$7=12,I8,IF($L$7=12,K8,IF($F$22=12,I23,IF($L$22=12,K23,IF($F$37=12,I38,IF($L$37=12,K38,IF($F$52=12,I53,IF($L$52=12,K53,IF($F$67=12,I68,IF($L$67=12,K68,IF($F$82=12,I83,IF($L$82=12,K83,IF($F$97=12,I98,IF($L$97=12,K98,IF($F$112=12,I113,IF($L$112=12,K113,IF($F$127=12,I128,IF($L$127=12,K128,IF($F$142=12,I143,IF($L$142=12,K143))))))))))))))))))))</f>
        <v>0</v>
      </c>
    </row>
    <row r="174" spans="1:4" ht="13.5" hidden="1" customHeight="1" x14ac:dyDescent="0.2">
      <c r="A174" s="381"/>
      <c r="B174" s="25" t="s">
        <v>3</v>
      </c>
      <c r="C174" s="40" t="b">
        <f t="shared" ref="C174:C182" si="31">IF($F$7=12,H9,IF($L$7=12,N9,IF($F$22=12,H24,IF($L$22=12,N24,IF($F$37=12,H39,IF($L$37=12,N39,IF($F$52=12,H54,IF($L$52=12,N54,IF($F$67=12,H69,IF($L$67=12,N69,IF($F$82=12,H84,IF($L$82=12,N84,IF($F$97=12,H99,IF($L$97=12,N99,IF($F$112=12,H114,IF($L$112=12,N114,IF($F$127=12,H129,IF($L$127=12,N129,IF($F$142=12,H144,IF($L$142=12,N144))))))))))))))))))))</f>
        <v>0</v>
      </c>
      <c r="D174" s="40" t="b">
        <f>IF($F$7=12,I9,IF($L$7=12,K9,IF($F$22=12,I24,IF($L$22=12,K24,IF($F$37=12,I39,IF($L$37=12,K39,IF($F$52=12,I54,IF($L$52=12,K54,IF($F$67=12,I69,IF($L$67=12,K69,IF($F$82=12,I84,IF($L$82=12,K84,IF($F$97=12,I99,IF($L$97=12,K99,IF($F$112=12,I114,IF($L$112=12,K114,IF($F$127=12,I129,IF($L$127=12,K129,IF($F$142=12,I144,IF($L$142=12,K144))))))))))))))))))))</f>
        <v>0</v>
      </c>
    </row>
    <row r="175" spans="1:4" ht="13.5" hidden="1" customHeight="1" x14ac:dyDescent="0.2">
      <c r="A175" s="381"/>
      <c r="B175" s="25" t="s">
        <v>4</v>
      </c>
      <c r="C175" s="40" t="b">
        <f t="shared" si="31"/>
        <v>0</v>
      </c>
      <c r="D175" s="40" t="b">
        <f>IF($F$7=12,I10,IF($L$7=12,K10,IF($F$22=12,I25,IF($L$22=12,K25,IF($F$37=12,I40,IF($L$37=12,K40,IF($F$52=12,I55,IF($L$52=12,K55,IF($F$67=12,I70,IF($L$67=12,K70,IF($F$82=12,I85,IF($L$82=12,K85,IF($F$97=12,I100,IF($L$97=12,K100,IF($F$112=12,I115,IF($L$112=12,K115,IF($F$127=12,I130,IF($L$127=12,K130,IF($F$142=12,I145,IF($L$142=12,K145))))))))))))))))))))</f>
        <v>0</v>
      </c>
    </row>
    <row r="176" spans="1:4" ht="13.5" hidden="1" customHeight="1" x14ac:dyDescent="0.2">
      <c r="A176" s="381"/>
      <c r="B176" s="25" t="s">
        <v>5</v>
      </c>
      <c r="C176" s="40" t="b">
        <f t="shared" si="31"/>
        <v>0</v>
      </c>
      <c r="D176" s="40" t="b">
        <f>IF($F$7=12,I11,IF($L$7=12,K11,IF($F$22=12,I26,IF($L$22=12,K26,IF($F$37=12,I41,IF($L$37=12,K41,IF($F$52=12,I56,IF($L$52=12,K56,IF($F$67=12,I71,IF($L$67=12,K71,IF($F$82=12,I86,IF($L$82=12,K86,IF($F$97=12,I101,IF($L$97=12,K101,IF($F$112=12,I116,IF($L$112=12,K116,IF($F$127=12,I131,IF($L$127=12,K131,IF($F$142=12,I146,IF($L$142=12,K146))))))))))))))))))))</f>
        <v>0</v>
      </c>
    </row>
    <row r="177" spans="1:4" ht="13.5" hidden="1" customHeight="1" x14ac:dyDescent="0.2">
      <c r="A177" s="381"/>
      <c r="B177" s="25" t="s">
        <v>6</v>
      </c>
      <c r="C177" s="40" t="b">
        <f t="shared" si="31"/>
        <v>0</v>
      </c>
      <c r="D177" s="40" t="b">
        <f t="shared" ref="D177:D182" si="32">IF($F$7=12,I12,IF($L$7=12,K12,IF($F$22=12,I27,IF($L$22=12,K27,IF($F$37=12,I42,IF($L$37=12,K42,IF($F$52=12,I57,IF($L$52=12,K57,IF($F$67=12,I72,IF($L$67=12,K72,IF($F$82=12,I87,IF($L$82=12,K87,IF($F$97=12,I102,IF($L$97=12,K102,IF($F$112=12,I117,IF($L$112=12,K117,IF($F$127=12,I132,IF($L$127=12,K132,IF($F$142=12,I147,IF($L$142=12,K147))))))))))))))))))))</f>
        <v>0</v>
      </c>
    </row>
    <row r="178" spans="1:4" ht="13.5" hidden="1" customHeight="1" x14ac:dyDescent="0.2">
      <c r="A178" s="381"/>
      <c r="B178" s="25" t="s">
        <v>7</v>
      </c>
      <c r="C178" s="40" t="b">
        <f t="shared" si="31"/>
        <v>0</v>
      </c>
      <c r="D178" s="40" t="b">
        <f t="shared" si="32"/>
        <v>0</v>
      </c>
    </row>
    <row r="179" spans="1:4" ht="13.5" hidden="1" customHeight="1" x14ac:dyDescent="0.2">
      <c r="A179" s="381"/>
      <c r="B179" s="25" t="s">
        <v>79</v>
      </c>
      <c r="C179" s="40" t="b">
        <f t="shared" si="31"/>
        <v>0</v>
      </c>
      <c r="D179" s="40" t="b">
        <f t="shared" si="32"/>
        <v>0</v>
      </c>
    </row>
    <row r="180" spans="1:4" ht="13.5" hidden="1" customHeight="1" x14ac:dyDescent="0.2">
      <c r="A180" s="381"/>
      <c r="B180" s="25" t="s">
        <v>80</v>
      </c>
      <c r="C180" s="40" t="b">
        <f t="shared" si="31"/>
        <v>0</v>
      </c>
      <c r="D180" s="40" t="b">
        <f t="shared" si="32"/>
        <v>0</v>
      </c>
    </row>
    <row r="181" spans="1:4" ht="13.5" hidden="1" customHeight="1" x14ac:dyDescent="0.2">
      <c r="A181" s="381"/>
      <c r="B181" s="25" t="s">
        <v>81</v>
      </c>
      <c r="C181" s="40" t="b">
        <f t="shared" si="31"/>
        <v>0</v>
      </c>
      <c r="D181" s="40" t="b">
        <f t="shared" si="32"/>
        <v>0</v>
      </c>
    </row>
    <row r="182" spans="1:4" ht="13.5" hidden="1" customHeight="1" thickBot="1" x14ac:dyDescent="0.25">
      <c r="A182" s="391"/>
      <c r="B182" s="25" t="s">
        <v>82</v>
      </c>
      <c r="C182" s="40" t="b">
        <f t="shared" si="31"/>
        <v>0</v>
      </c>
      <c r="D182" s="40" t="b">
        <f t="shared" si="32"/>
        <v>0</v>
      </c>
    </row>
    <row r="183" spans="1:4" ht="19.5" hidden="1" thickBot="1" x14ac:dyDescent="0.35">
      <c r="C183" s="39"/>
      <c r="D183" s="41" t="b">
        <f>IF($F$7=12,I18,IF($L$7=12,K18,IF($F$22=12,I33,IF($L$22=12,K33,IF($F$37=12,I48,IF($L$37=12,K48,IF($F$52=12,I63,IF($L$52=12,K63,IF($F$67=12,I78,IF($L$67=12,K78,IF($F$82=12,I93,IF($L$82=12,K93,IF($F$97=12,I108,IF($L$97=12,K108,IF($F$112=12,I123,IF($L$112=12,K123,IF($F$127=12,I138,IF($L$127=12,K138,IF($F$142=12,I153,IF($L$142=12,K153))))))))))))))))))))</f>
        <v>0</v>
      </c>
    </row>
    <row r="184" spans="1:4" hidden="1" x14ac:dyDescent="0.2">
      <c r="C184" s="39"/>
    </row>
    <row r="185" spans="1:4" ht="13.5" hidden="1" thickBot="1" x14ac:dyDescent="0.25">
      <c r="C185" s="39"/>
    </row>
    <row r="186" spans="1:4" ht="16.5" hidden="1" thickBot="1" x14ac:dyDescent="0.3">
      <c r="A186" s="383" t="s">
        <v>0</v>
      </c>
      <c r="B186" s="409"/>
      <c r="C186" s="23" t="str">
        <f>'Input adatok'!M195</f>
        <v>13cs</v>
      </c>
    </row>
    <row r="187" spans="1:4" ht="13.5" hidden="1" customHeight="1" thickBot="1" x14ac:dyDescent="0.25">
      <c r="A187" s="380">
        <v>13</v>
      </c>
      <c r="B187" s="24"/>
      <c r="C187" s="27" t="str">
        <f>'Input adatok'!M196</f>
        <v>Játékos Neve:</v>
      </c>
    </row>
    <row r="188" spans="1:4" ht="13.5" hidden="1" customHeight="1" thickBot="1" x14ac:dyDescent="0.25">
      <c r="A188" s="381"/>
      <c r="B188" s="25" t="s">
        <v>2</v>
      </c>
      <c r="C188" s="27" t="str">
        <f>'Input adatok'!M197</f>
        <v>13_1</v>
      </c>
      <c r="D188" s="40" t="b">
        <f>IF($F$7=13,I8,IF($L$7=13,K8,IF($F$22=13,I23,IF($L$22=13,K23,IF($F$37=13,I38,IF($L$37=13,K38,IF($F$52=13,I53,IF($L$52=13,K53,IF($F$67=13,I68,IF($L$67=13,K68,IF($F$82=13,I83,IF($L$82=13,K83,IF($F$97=13,I98,IF($L$97=13,K98,IF($F$112=13,I113,IF($L$112=13,K113,IF($F$127=13,I128,IF($L$127=13,K128,IF($F$142=13,I143,IF($L$142=13,K143))))))))))))))))))))</f>
        <v>0</v>
      </c>
    </row>
    <row r="189" spans="1:4" ht="13.5" hidden="1" customHeight="1" thickBot="1" x14ac:dyDescent="0.25">
      <c r="A189" s="381"/>
      <c r="B189" s="25" t="s">
        <v>3</v>
      </c>
      <c r="C189" s="27" t="str">
        <f>'Input adatok'!M198</f>
        <v>13_2</v>
      </c>
      <c r="D189" s="40" t="b">
        <f>IF($F$7=13,I9,IF($L$7=13,K9,IF($F$22=13,I24,IF($L$22=13,K24,IF($F$37=13,I39,IF($L$37=13,K39,IF($F$52=13,I54,IF($L$52=13,K54,IF($F$67=13,I69,IF($L$67=13,K69,IF($F$82=13,I84,IF($L$82=13,K84,IF($F$97=13,I99,IF($L$97=13,K99,IF($F$112=13,I114,IF($L$112=13,K114,IF($F$127=13,I129,IF($L$127=13,K129,IF($F$142=13,I144,IF($L$142=13,K144))))))))))))))))))))</f>
        <v>0</v>
      </c>
    </row>
    <row r="190" spans="1:4" ht="13.5" hidden="1" customHeight="1" thickBot="1" x14ac:dyDescent="0.25">
      <c r="A190" s="381"/>
      <c r="B190" s="25" t="s">
        <v>4</v>
      </c>
      <c r="C190" s="27" t="str">
        <f>'Input adatok'!M199</f>
        <v>13_3</v>
      </c>
      <c r="D190" s="40" t="b">
        <f>IF($F$7=13,I10,IF($L$7=13,K10,IF($F$22=13,I25,IF($L$22=13,K25,IF($F$37=13,I40,IF($L$37=13,K40,IF($F$52=13,I55,IF($L$52=13,K55,IF($F$67=13,I70,IF($L$67=13,K70,IF($F$82=13,I85,IF($L$82=13,K85,IF($F$97=13,I100,IF($L$97=13,K100,IF($F$112=13,I115,IF($L$112=13,K115,IF($F$127=13,I130,IF($L$127=13,K130,IF($F$142=13,I145,IF($L$142=13,K145))))))))))))))))))))</f>
        <v>0</v>
      </c>
    </row>
    <row r="191" spans="1:4" ht="13.5" hidden="1" customHeight="1" thickBot="1" x14ac:dyDescent="0.25">
      <c r="A191" s="381"/>
      <c r="B191" s="25" t="s">
        <v>5</v>
      </c>
      <c r="C191" s="27" t="str">
        <f>'Input adatok'!M200</f>
        <v>13_4</v>
      </c>
      <c r="D191" s="40" t="b">
        <f>IF($F$7=13,I11,IF($L$7=13,K11,IF($F$22=13,I26,IF($L$22=13,K26,IF($F$37=13,I41,IF($L$37=13,K41,IF($F$52=13,I56,IF($L$52=13,K56,IF($F$67=13,I71,IF($L$67=13,K71,IF($F$82=13,I86,IF($L$82=13,K86,IF($F$97=13,I101,IF($L$97=13,K101,IF($F$112=13,I116,IF($L$112=13,K116,IF($F$127=13,I131,IF($L$127=13,K131,IF($F$142=13,I146,IF($L$142=13,K146))))))))))))))))))))</f>
        <v>0</v>
      </c>
    </row>
    <row r="192" spans="1:4" ht="13.5" hidden="1" customHeight="1" thickBot="1" x14ac:dyDescent="0.25">
      <c r="A192" s="381"/>
      <c r="B192" s="25" t="s">
        <v>6</v>
      </c>
      <c r="C192" s="27" t="str">
        <f>'Input adatok'!M201</f>
        <v>13_5</v>
      </c>
      <c r="D192" s="40" t="b">
        <f t="shared" ref="D192:D197" si="33">IF($F$7=13,I12,IF($L$7=13,K12,IF($F$22=13,I27,IF($L$22=13,K27,IF($F$37=13,I42,IF($L$37=13,K42,IF($F$52=13,I57,IF($L$52=13,K57,IF($F$67=13,I72,IF($L$67=13,K72,IF($F$82=13,I87,IF($L$82=13,K87,IF($F$97=13,I102,IF($L$97=13,K102,IF($F$112=13,I117,IF($L$112=13,K117,IF($F$127=13,I132,IF($L$127=13,K132,IF($F$142=13,I147,IF($L$142=13,K147))))))))))))))))))))</f>
        <v>0</v>
      </c>
    </row>
    <row r="193" spans="1:4" ht="13.5" hidden="1" customHeight="1" thickBot="1" x14ac:dyDescent="0.25">
      <c r="A193" s="381"/>
      <c r="B193" s="25" t="s">
        <v>7</v>
      </c>
      <c r="C193" s="27" t="str">
        <f>'Input adatok'!M202</f>
        <v>13_6</v>
      </c>
      <c r="D193" s="40" t="b">
        <f t="shared" si="33"/>
        <v>0</v>
      </c>
    </row>
    <row r="194" spans="1:4" ht="13.5" hidden="1" customHeight="1" thickBot="1" x14ac:dyDescent="0.25">
      <c r="A194" s="381"/>
      <c r="B194" s="25" t="s">
        <v>79</v>
      </c>
      <c r="C194" s="27" t="str">
        <f>'Input adatok'!M203</f>
        <v>13_7</v>
      </c>
      <c r="D194" s="40" t="b">
        <f t="shared" si="33"/>
        <v>0</v>
      </c>
    </row>
    <row r="195" spans="1:4" ht="13.5" hidden="1" customHeight="1" thickBot="1" x14ac:dyDescent="0.25">
      <c r="A195" s="381"/>
      <c r="B195" s="25" t="s">
        <v>80</v>
      </c>
      <c r="C195" s="27" t="str">
        <f>'Input adatok'!M204</f>
        <v>13_8</v>
      </c>
      <c r="D195" s="40" t="b">
        <f t="shared" si="33"/>
        <v>0</v>
      </c>
    </row>
    <row r="196" spans="1:4" ht="13.5" hidden="1" customHeight="1" thickBot="1" x14ac:dyDescent="0.25">
      <c r="A196" s="381"/>
      <c r="B196" s="25" t="s">
        <v>81</v>
      </c>
      <c r="C196" s="27" t="str">
        <f>'Input adatok'!M205</f>
        <v>13_9</v>
      </c>
      <c r="D196" s="40" t="b">
        <f t="shared" si="33"/>
        <v>0</v>
      </c>
    </row>
    <row r="197" spans="1:4" ht="13.5" hidden="1" customHeight="1" thickBot="1" x14ac:dyDescent="0.25">
      <c r="A197" s="391"/>
      <c r="B197" s="25" t="s">
        <v>82</v>
      </c>
      <c r="C197" s="27" t="str">
        <f>'Input adatok'!M206</f>
        <v>13_10</v>
      </c>
      <c r="D197" s="40" t="b">
        <f t="shared" si="33"/>
        <v>0</v>
      </c>
    </row>
    <row r="198" spans="1:4" ht="16.5" hidden="1" thickBot="1" x14ac:dyDescent="0.3">
      <c r="C198" s="39"/>
      <c r="D198" s="43" t="b">
        <f>IF($F$7=13,I18,IF($L$7=13,K18,IF($F$22=13,I33,IF($L$22=13,K33,IF($F$37=13,I48,IF($L$37=13,K48,IF($F$52=13,I63,IF($L$52=13,K63,IF($F$67=13,I78,IF($L$67=13,K78,IF($F$82=13,I93,IF($L$82=13,K93,IF($F$97=13,I108,IF($L$97=13,K108,IF($F$112=13,I123,IF($L$112=13,K123,IF($F$127=13,I138,IF($L$127=13,K138,IF($F$142=13,I153,IF($L$142=13,K153))))))))))))))))))))</f>
        <v>0</v>
      </c>
    </row>
    <row r="199" spans="1:4" hidden="1" x14ac:dyDescent="0.2">
      <c r="C199" s="39"/>
    </row>
    <row r="200" spans="1:4" ht="13.5" hidden="1" thickBot="1" x14ac:dyDescent="0.25">
      <c r="C200" s="39"/>
    </row>
    <row r="201" spans="1:4" ht="16.5" hidden="1" thickBot="1" x14ac:dyDescent="0.3">
      <c r="A201" s="383" t="s">
        <v>0</v>
      </c>
      <c r="B201" s="409"/>
      <c r="C201" s="23" t="str">
        <f>'Input adatok'!M211</f>
        <v>14cs</v>
      </c>
    </row>
    <row r="202" spans="1:4" ht="13.5" hidden="1" customHeight="1" thickBot="1" x14ac:dyDescent="0.25">
      <c r="A202" s="380">
        <v>14</v>
      </c>
      <c r="B202" s="24"/>
      <c r="C202" s="27" t="str">
        <f>'Input adatok'!M212</f>
        <v>Játékos Neve:</v>
      </c>
    </row>
    <row r="203" spans="1:4" ht="13.5" hidden="1" customHeight="1" thickBot="1" x14ac:dyDescent="0.25">
      <c r="A203" s="381"/>
      <c r="B203" s="25" t="s">
        <v>2</v>
      </c>
      <c r="C203" s="27" t="str">
        <f>'Input adatok'!M213</f>
        <v>14_1</v>
      </c>
      <c r="D203" s="40" t="b">
        <f t="shared" ref="D203:D213" si="34">IF($F$7=14,I8,IF($L$7=14,K8,IF($F$22=14,I23,IF($L$22=14,K23,IF($F$37=14,I38,IF($L$37=14,K38,IF($F$52=14,I53,IF($L$52=14,K53,IF($F$67=14,I68,IF($L$67=14,K68,IF($F$82=14,I83,IF($L$82=14,K83,IF($F$97=14,I98,IF($L$97=14,K98,IF($F$112=14,I113,IF($L$112=14,K113,IF($F$127=14,I128,IF($L$127=14,K128,IF($F$142=14,I143,IF($L$142=14,K143))))))))))))))))))))</f>
        <v>0</v>
      </c>
    </row>
    <row r="204" spans="1:4" ht="13.5" hidden="1" customHeight="1" thickBot="1" x14ac:dyDescent="0.25">
      <c r="A204" s="381"/>
      <c r="B204" s="25" t="s">
        <v>3</v>
      </c>
      <c r="C204" s="27" t="str">
        <f>'Input adatok'!M214</f>
        <v>14_2</v>
      </c>
      <c r="D204" s="40" t="b">
        <f t="shared" si="34"/>
        <v>0</v>
      </c>
    </row>
    <row r="205" spans="1:4" ht="13.5" hidden="1" customHeight="1" thickBot="1" x14ac:dyDescent="0.25">
      <c r="A205" s="381"/>
      <c r="B205" s="25" t="s">
        <v>4</v>
      </c>
      <c r="C205" s="27" t="str">
        <f>'Input adatok'!M215</f>
        <v>14_3</v>
      </c>
      <c r="D205" s="40" t="b">
        <f t="shared" si="34"/>
        <v>0</v>
      </c>
    </row>
    <row r="206" spans="1:4" ht="13.5" hidden="1" customHeight="1" thickBot="1" x14ac:dyDescent="0.25">
      <c r="A206" s="381"/>
      <c r="B206" s="25" t="s">
        <v>5</v>
      </c>
      <c r="C206" s="27" t="str">
        <f>'Input adatok'!M216</f>
        <v>14_4</v>
      </c>
      <c r="D206" s="40" t="b">
        <f t="shared" si="34"/>
        <v>0</v>
      </c>
    </row>
    <row r="207" spans="1:4" ht="13.5" customHeight="1" thickBot="1" x14ac:dyDescent="0.25">
      <c r="A207" s="381"/>
      <c r="B207" s="25" t="s">
        <v>6</v>
      </c>
      <c r="C207" s="27" t="str">
        <f>'Input adatok'!M217</f>
        <v>14_5</v>
      </c>
      <c r="D207" s="40" t="b">
        <f t="shared" si="34"/>
        <v>0</v>
      </c>
    </row>
    <row r="208" spans="1:4" ht="13.5" customHeight="1" thickBot="1" x14ac:dyDescent="0.25">
      <c r="A208" s="381"/>
      <c r="B208" s="25" t="s">
        <v>7</v>
      </c>
      <c r="C208" s="27" t="str">
        <f>'Input adatok'!M218</f>
        <v>14_6</v>
      </c>
      <c r="D208" s="40" t="b">
        <f t="shared" si="34"/>
        <v>0</v>
      </c>
    </row>
    <row r="209" spans="1:4" ht="13.5" customHeight="1" thickBot="1" x14ac:dyDescent="0.25">
      <c r="A209" s="381"/>
      <c r="B209" s="25" t="s">
        <v>79</v>
      </c>
      <c r="C209" s="27" t="str">
        <f>'Input adatok'!M219</f>
        <v>14_7</v>
      </c>
      <c r="D209" s="40" t="b">
        <f t="shared" si="34"/>
        <v>0</v>
      </c>
    </row>
    <row r="210" spans="1:4" ht="13.5" customHeight="1" thickBot="1" x14ac:dyDescent="0.25">
      <c r="A210" s="381"/>
      <c r="B210" s="25" t="s">
        <v>80</v>
      </c>
      <c r="C210" s="27" t="str">
        <f>'Input adatok'!M220</f>
        <v>14_8</v>
      </c>
      <c r="D210" s="40" t="b">
        <f t="shared" si="34"/>
        <v>0</v>
      </c>
    </row>
    <row r="211" spans="1:4" ht="13.5" customHeight="1" thickBot="1" x14ac:dyDescent="0.25">
      <c r="A211" s="381"/>
      <c r="B211" s="25" t="s">
        <v>81</v>
      </c>
      <c r="C211" s="27" t="str">
        <f>'Input adatok'!M221</f>
        <v>14_9</v>
      </c>
      <c r="D211" s="40" t="b">
        <f t="shared" si="34"/>
        <v>0</v>
      </c>
    </row>
    <row r="212" spans="1:4" ht="13.5" customHeight="1" thickBot="1" x14ac:dyDescent="0.25">
      <c r="A212" s="391"/>
      <c r="B212" s="25" t="s">
        <v>82</v>
      </c>
      <c r="C212" s="27" t="str">
        <f>'Input adatok'!M222</f>
        <v>14_10</v>
      </c>
      <c r="D212" s="40" t="b">
        <f t="shared" si="34"/>
        <v>0</v>
      </c>
    </row>
    <row r="213" spans="1:4" ht="16.5" thickBot="1" x14ac:dyDescent="0.3">
      <c r="C213" s="39"/>
      <c r="D213" s="43" t="b">
        <f t="shared" si="34"/>
        <v>0</v>
      </c>
    </row>
    <row r="214" spans="1:4" x14ac:dyDescent="0.2">
      <c r="C214" s="39"/>
    </row>
    <row r="215" spans="1:4" ht="13.5" thickBot="1" x14ac:dyDescent="0.25">
      <c r="C215" s="39"/>
    </row>
    <row r="216" spans="1:4" ht="16.5" thickBot="1" x14ac:dyDescent="0.3">
      <c r="A216" s="383" t="s">
        <v>0</v>
      </c>
      <c r="B216" s="384"/>
      <c r="C216" s="23" t="str">
        <f>'Input adatok'!M227</f>
        <v>15cs</v>
      </c>
    </row>
    <row r="217" spans="1:4" ht="13.5" customHeight="1" thickBot="1" x14ac:dyDescent="0.25">
      <c r="A217" s="380">
        <v>15</v>
      </c>
      <c r="B217" s="1"/>
      <c r="C217" s="27" t="str">
        <f>'Input adatok'!M228</f>
        <v>Játékos Neve:</v>
      </c>
    </row>
    <row r="218" spans="1:4" ht="13.5" customHeight="1" thickBot="1" x14ac:dyDescent="0.25">
      <c r="A218" s="381"/>
      <c r="B218" s="25" t="s">
        <v>2</v>
      </c>
      <c r="C218" s="27" t="str">
        <f>'Input adatok'!M229</f>
        <v>15_1</v>
      </c>
      <c r="D218" s="40" t="b">
        <f t="shared" ref="D218:D228" si="35">IF($F$7=15,$I$8,IF($L$7=15,$K$8,IF($F$22=15,$I$23,IF($L$22=15,$K$23,IF($F$37=15,$I$38,IF($L$37=15,$K$38,IF($F$52=15,$I$53,IF($L$52=15,$K$53,IF($F$67=15,$I$68,IF($L$67=15,K68,IF($F$82=15,I83,IF($L$82=15,K83,IF($F$97=15,I98,IF($L$97=15,K98,IF($F$112=15,I113,IF($L$112=15,K113,IF($F$127=15,I128,IF($L$127=15,K128,IF($F$142=15,I143,IF($L$142=15,K143))))))))))))))))))))</f>
        <v>0</v>
      </c>
    </row>
    <row r="219" spans="1:4" ht="13.5" customHeight="1" thickBot="1" x14ac:dyDescent="0.25">
      <c r="A219" s="381"/>
      <c r="B219" s="25" t="s">
        <v>3</v>
      </c>
      <c r="C219" s="27" t="str">
        <f>'Input adatok'!M230</f>
        <v>15_2</v>
      </c>
      <c r="D219" s="40" t="b">
        <f t="shared" si="35"/>
        <v>0</v>
      </c>
    </row>
    <row r="220" spans="1:4" ht="13.5" customHeight="1" thickBot="1" x14ac:dyDescent="0.25">
      <c r="A220" s="381"/>
      <c r="B220" s="25" t="s">
        <v>4</v>
      </c>
      <c r="C220" s="27" t="str">
        <f>'Input adatok'!M231</f>
        <v>15_3</v>
      </c>
      <c r="D220" s="40" t="b">
        <f t="shared" si="35"/>
        <v>0</v>
      </c>
    </row>
    <row r="221" spans="1:4" ht="13.5" customHeight="1" thickBot="1" x14ac:dyDescent="0.25">
      <c r="A221" s="381"/>
      <c r="B221" s="25" t="s">
        <v>5</v>
      </c>
      <c r="C221" s="27" t="str">
        <f>'Input adatok'!M232</f>
        <v>15_4</v>
      </c>
      <c r="D221" s="40" t="b">
        <f t="shared" si="35"/>
        <v>0</v>
      </c>
    </row>
    <row r="222" spans="1:4" ht="13.5" customHeight="1" thickBot="1" x14ac:dyDescent="0.25">
      <c r="A222" s="381"/>
      <c r="B222" s="25" t="s">
        <v>6</v>
      </c>
      <c r="C222" s="27" t="str">
        <f>'Input adatok'!M233</f>
        <v>15_5</v>
      </c>
      <c r="D222" s="40" t="b">
        <f t="shared" si="35"/>
        <v>0</v>
      </c>
    </row>
    <row r="223" spans="1:4" ht="13.5" customHeight="1" thickBot="1" x14ac:dyDescent="0.25">
      <c r="A223" s="381"/>
      <c r="B223" s="25" t="s">
        <v>7</v>
      </c>
      <c r="C223" s="27" t="str">
        <f>'Input adatok'!M234</f>
        <v>15_6</v>
      </c>
      <c r="D223" s="40" t="b">
        <f t="shared" si="35"/>
        <v>0</v>
      </c>
    </row>
    <row r="224" spans="1:4" ht="13.5" customHeight="1" thickBot="1" x14ac:dyDescent="0.25">
      <c r="A224" s="381"/>
      <c r="B224" s="25" t="s">
        <v>79</v>
      </c>
      <c r="C224" s="27" t="str">
        <f>'Input adatok'!M235</f>
        <v>15_7</v>
      </c>
      <c r="D224" s="40" t="b">
        <f t="shared" si="35"/>
        <v>0</v>
      </c>
    </row>
    <row r="225" spans="1:4" ht="13.5" customHeight="1" thickBot="1" x14ac:dyDescent="0.25">
      <c r="A225" s="381"/>
      <c r="B225" s="25" t="s">
        <v>80</v>
      </c>
      <c r="C225" s="27" t="str">
        <f>'Input adatok'!M236</f>
        <v>15_8</v>
      </c>
      <c r="D225" s="40" t="b">
        <f t="shared" si="35"/>
        <v>0</v>
      </c>
    </row>
    <row r="226" spans="1:4" ht="13.5" customHeight="1" thickBot="1" x14ac:dyDescent="0.25">
      <c r="A226" s="381"/>
      <c r="B226" s="25" t="s">
        <v>81</v>
      </c>
      <c r="C226" s="27" t="str">
        <f>'Input adatok'!M237</f>
        <v>15_9</v>
      </c>
      <c r="D226" s="40" t="b">
        <f t="shared" si="35"/>
        <v>0</v>
      </c>
    </row>
    <row r="227" spans="1:4" ht="13.5" customHeight="1" thickBot="1" x14ac:dyDescent="0.25">
      <c r="A227" s="391"/>
      <c r="B227" s="25" t="s">
        <v>82</v>
      </c>
      <c r="C227" s="27" t="str">
        <f>'Input adatok'!M238</f>
        <v>15_10</v>
      </c>
      <c r="D227" s="40" t="b">
        <f t="shared" si="35"/>
        <v>0</v>
      </c>
    </row>
    <row r="228" spans="1:4" ht="16.5" thickBot="1" x14ac:dyDescent="0.3">
      <c r="C228" s="39"/>
      <c r="D228" s="43" t="b">
        <f t="shared" si="35"/>
        <v>0</v>
      </c>
    </row>
    <row r="229" spans="1:4" x14ac:dyDescent="0.2">
      <c r="C229" s="39"/>
    </row>
    <row r="230" spans="1:4" ht="13.5" thickBot="1" x14ac:dyDescent="0.25">
      <c r="C230" s="39"/>
    </row>
    <row r="231" spans="1:4" ht="16.5" thickBot="1" x14ac:dyDescent="0.3">
      <c r="A231" s="383" t="s">
        <v>0</v>
      </c>
      <c r="B231" s="384"/>
      <c r="C231" s="23" t="str">
        <f>'Input adatok'!M243</f>
        <v>16cs</v>
      </c>
    </row>
    <row r="232" spans="1:4" ht="13.5" customHeight="1" thickBot="1" x14ac:dyDescent="0.25">
      <c r="A232" s="380">
        <v>16</v>
      </c>
      <c r="B232" s="24"/>
      <c r="C232" s="27" t="str">
        <f>'Input adatok'!M244</f>
        <v>Játékos Neve:</v>
      </c>
    </row>
    <row r="233" spans="1:4" ht="13.5" customHeight="1" thickBot="1" x14ac:dyDescent="0.25">
      <c r="A233" s="381"/>
      <c r="B233" s="25" t="s">
        <v>2</v>
      </c>
      <c r="C233" s="27" t="str">
        <f>'Input adatok'!M245</f>
        <v>16_1</v>
      </c>
      <c r="D233" s="40" t="b">
        <f>IF($F$7=16,I8,IF($L$7=16,K8,IF($F$22=16,I23,IF($L$22=16,K23,IF($F$37=16,I38,IF($L$37=16,K38,IF($F$52=16,I53,IF($L$52=16,K53,IF($F$67=16,I68,IF($L$67=16,K68,IF($F$82=16,I83,IF($L$82=16,K83,IF($F$97=16,I98,IF($L$97=16,K98,IF($F$112=16,I113,IF($L$112=16,K113,IF($F$127=16,I128,IF($L$127=16,K128,IF($F$142=16,I143,IF($L$142=16,K143))))))))))))))))))))</f>
        <v>0</v>
      </c>
    </row>
    <row r="234" spans="1:4" ht="13.5" customHeight="1" thickBot="1" x14ac:dyDescent="0.25">
      <c r="A234" s="381"/>
      <c r="B234" s="25" t="s">
        <v>3</v>
      </c>
      <c r="C234" s="27" t="str">
        <f>'Input adatok'!M246</f>
        <v>16_2</v>
      </c>
      <c r="D234" s="40" t="b">
        <f>IF($F$7=16,I9,IF($L$7=16,K9,IF($F$22=16,I24,IF($L$22=16,K24,IF($F$37=16,I39,IF($L$37=16,K39,IF($F$52=16,I54,IF($L$52=16,K54,IF($F$67=16,I69,IF($L$67=16,K69,IF($F$82=16,I84,IF($L$82=16,K84,IF($F$97=16,I99,IF($L$97=16,K99,IF($F$112=16,I114,IF($L$112=16,K114,IF($F$127=16,I129,IF($L$127=16,K129,IF($F$142=16,I144,IF($L$142=16,K144))))))))))))))))))))</f>
        <v>0</v>
      </c>
    </row>
    <row r="235" spans="1:4" ht="13.5" customHeight="1" thickBot="1" x14ac:dyDescent="0.25">
      <c r="A235" s="381"/>
      <c r="B235" s="25" t="s">
        <v>4</v>
      </c>
      <c r="C235" s="27" t="str">
        <f>'Input adatok'!M247</f>
        <v>16_3</v>
      </c>
      <c r="D235" s="40" t="b">
        <f>IF($F$7=16,I10,IF($L$7=16,K10,IF($F$22=16,I25,IF($L$22=16,K25,IF($F$37=16,I40,IF($L$37=16,K40,IF($F$52=16,I55,IF($L$52=16,K55,IF($F$67=16,I70,IF($L$67=16,K70,IF($F$82=16,I85,IF($L$82=16,K85,IF($F$97=16,I100,IF($L$97=16,K100,IF($F$112=16,I115,IF($L$112=16,K115,IF($F$127=16,I130,IF($L$127=16,K130,IF($F$142=16,I145,IF($L$142=16,K145))))))))))))))))))))</f>
        <v>0</v>
      </c>
    </row>
    <row r="236" spans="1:4" ht="13.5" customHeight="1" thickBot="1" x14ac:dyDescent="0.25">
      <c r="A236" s="381"/>
      <c r="B236" s="25" t="s">
        <v>5</v>
      </c>
      <c r="C236" s="27" t="str">
        <f>'Input adatok'!M248</f>
        <v>16_4</v>
      </c>
      <c r="D236" s="40" t="b">
        <f>IF($F$7=16,I11,IF($L$7=16,K11,IF($F$22=16,I26,IF($L$22=16,K26,IF($F$37=16,I41,IF($L$37=16,K41,IF($F$52=16,I56,IF($L$52=16,K56,IF($F$67=16,I71,IF($L$67=16,K71,IF($F$82=16,I86,IF($L$82=16,K86,IF($F$97=16,I101,IF($L$97=16,K101,IF($F$112=16,I116,IF($L$112=16,K116,IF($F$127=16,I131,IF($L$127=16,K131,IF($F$142=16,I146,IF($L$142=16,K146))))))))))))))))))))</f>
        <v>0</v>
      </c>
    </row>
    <row r="237" spans="1:4" ht="13.5" customHeight="1" thickBot="1" x14ac:dyDescent="0.25">
      <c r="A237" s="381"/>
      <c r="B237" s="25" t="s">
        <v>6</v>
      </c>
      <c r="C237" s="27" t="str">
        <f>'Input adatok'!M249</f>
        <v>16_5</v>
      </c>
      <c r="D237" s="40" t="b">
        <f t="shared" ref="D237:D242" si="36">IF($F$7=16,I12,IF($L$7=16,K12,IF($F$22=16,I27,IF($L$22=16,K27,IF($F$37=16,I42,IF($L$37=16,K42,IF($F$52=16,I57,IF($L$52=16,K57,IF($F$67=16,I72,IF($L$67=16,K72,IF($F$82=16,I87,IF($L$82=16,K87,IF($F$97=16,I102,IF($L$97=16,K102,IF($F$112=16,I117,IF($L$112=16,K117,IF($F$127=16,I132,IF($L$127=16,K132,IF($F$142=16,I147,IF($L$142=16,K147))))))))))))))))))))</f>
        <v>0</v>
      </c>
    </row>
    <row r="238" spans="1:4" ht="13.5" customHeight="1" thickBot="1" x14ac:dyDescent="0.25">
      <c r="A238" s="381"/>
      <c r="B238" s="25" t="s">
        <v>7</v>
      </c>
      <c r="C238" s="27" t="str">
        <f>'Input adatok'!M250</f>
        <v>16_6</v>
      </c>
      <c r="D238" s="40" t="b">
        <f t="shared" si="36"/>
        <v>0</v>
      </c>
    </row>
    <row r="239" spans="1:4" ht="13.5" customHeight="1" thickBot="1" x14ac:dyDescent="0.25">
      <c r="A239" s="381"/>
      <c r="B239" s="25" t="s">
        <v>79</v>
      </c>
      <c r="C239" s="27" t="str">
        <f>'Input adatok'!M251</f>
        <v>16_7</v>
      </c>
      <c r="D239" s="40" t="b">
        <f t="shared" si="36"/>
        <v>0</v>
      </c>
    </row>
    <row r="240" spans="1:4" ht="13.5" customHeight="1" thickBot="1" x14ac:dyDescent="0.25">
      <c r="A240" s="381"/>
      <c r="B240" s="25" t="s">
        <v>80</v>
      </c>
      <c r="C240" s="27" t="str">
        <f>'Input adatok'!M252</f>
        <v>16_8</v>
      </c>
      <c r="D240" s="40" t="b">
        <f t="shared" si="36"/>
        <v>0</v>
      </c>
    </row>
    <row r="241" spans="1:4" ht="13.5" customHeight="1" thickBot="1" x14ac:dyDescent="0.25">
      <c r="A241" s="381"/>
      <c r="B241" s="25" t="s">
        <v>81</v>
      </c>
      <c r="C241" s="27" t="str">
        <f>'Input adatok'!M253</f>
        <v>16_9</v>
      </c>
      <c r="D241" s="40" t="b">
        <f t="shared" si="36"/>
        <v>0</v>
      </c>
    </row>
    <row r="242" spans="1:4" ht="13.5" customHeight="1" thickBot="1" x14ac:dyDescent="0.25">
      <c r="A242" s="391"/>
      <c r="B242" s="25" t="s">
        <v>82</v>
      </c>
      <c r="C242" s="27" t="str">
        <f>'Input adatok'!M254</f>
        <v>16_10</v>
      </c>
      <c r="D242" s="40" t="b">
        <f t="shared" si="36"/>
        <v>0</v>
      </c>
    </row>
    <row r="243" spans="1:4" ht="16.5" thickBot="1" x14ac:dyDescent="0.3">
      <c r="C243" s="39"/>
      <c r="D243" s="43" t="b">
        <f>IF($F$7=16,I18,IF($L$7=16,K18,IF($F$22=16,I33,IF($L$22=16,K33,IF($F$37=16,I48,IF($L$37=16,K48,IF($F$52=16,I63,IF($L$52=16,K63,IF($F$67=16,I78,IF($L$67=16,K78,IF($F$82=16,I93,IF($L$82=16,K93,IF($F$97=16,I108,IF($L$97=16,K108,IF($F$112=16,I123,IF($L$112=16,K123,IF($F$127=16,I138,IF($L$127=16,K138,IF($F$142=16,I153,IF($L$142=16,K153))))))))))))))))))))</f>
        <v>0</v>
      </c>
    </row>
    <row r="244" spans="1:4" x14ac:dyDescent="0.2">
      <c r="C244" s="39"/>
    </row>
    <row r="245" spans="1:4" ht="13.5" thickBot="1" x14ac:dyDescent="0.25">
      <c r="C245" s="39"/>
    </row>
    <row r="246" spans="1:4" ht="16.5" thickBot="1" x14ac:dyDescent="0.3">
      <c r="A246" s="383" t="s">
        <v>0</v>
      </c>
      <c r="B246" s="409"/>
      <c r="C246" s="23" t="str">
        <f>'Input adatok'!M259</f>
        <v>17cs</v>
      </c>
    </row>
    <row r="247" spans="1:4" ht="13.5" customHeight="1" thickBot="1" x14ac:dyDescent="0.25">
      <c r="A247" s="380">
        <v>17</v>
      </c>
      <c r="B247" s="24"/>
      <c r="C247" s="27" t="str">
        <f>'Input adatok'!M260</f>
        <v>Játékos Neve:</v>
      </c>
    </row>
    <row r="248" spans="1:4" ht="13.5" customHeight="1" thickBot="1" x14ac:dyDescent="0.25">
      <c r="A248" s="381"/>
      <c r="B248" s="25" t="s">
        <v>2</v>
      </c>
      <c r="C248" s="27" t="str">
        <f>'Input adatok'!M261</f>
        <v>17_1</v>
      </c>
      <c r="D248" s="40" t="b">
        <f>IF($F$7=17,I8,IF($L$7=17,K8,IF($F$22=17,I23,IF($L$22=17,K23,IF($F$37=17,I38,IF($L$37=17,K38,IF($F$52=17,I53,IF($L$52=17,K53,IF($F$67=17,I68,IF($L$67=17,K68,IF($F$82=17,I83,IF($L$82=17,K83,IF($F$97=17,I98,IF($L$97=17,K98,IF($F$112=17,I113,IF($L$112=17,K113,IF($F$127=17,I128,IF($L$127=17,K128,IF($F$142=17,I143,IF($L$142=17,K143))))))))))))))))))))</f>
        <v>0</v>
      </c>
    </row>
    <row r="249" spans="1:4" ht="13.5" customHeight="1" thickBot="1" x14ac:dyDescent="0.25">
      <c r="A249" s="381"/>
      <c r="B249" s="25" t="s">
        <v>3</v>
      </c>
      <c r="C249" s="27" t="str">
        <f>'Input adatok'!M262</f>
        <v>17_2</v>
      </c>
      <c r="D249" s="40" t="b">
        <f>IF($F$7=17,I9,IF($L$7=17,K9,IF($F$22=17,I24,IF($L$22=17,K24,IF($F$37=17,I39,IF($L$37=17,K39,IF($F$52=17,I54,IF($L$52=17,K54,IF($F$67=17,I69,IF($L$67=17,K69,IF($F$82=17,I84,IF($L$82=17,K84,IF($F$97=17,I99,IF($L$97=17,K99,IF($F$112=17,I114,IF($L$112=17,K114,IF($F$127=17,I129,IF($L$127=17,K129,IF($F$142=17,I144,IF($L$142=17,K144))))))))))))))))))))</f>
        <v>0</v>
      </c>
    </row>
    <row r="250" spans="1:4" ht="13.5" customHeight="1" thickBot="1" x14ac:dyDescent="0.25">
      <c r="A250" s="381"/>
      <c r="B250" s="25" t="s">
        <v>4</v>
      </c>
      <c r="C250" s="27" t="str">
        <f>'Input adatok'!M263</f>
        <v>17_3</v>
      </c>
      <c r="D250" s="40" t="b">
        <f>IF($F$7=17,I10,IF($L$7=17,K10,IF($F$22=17,I25,IF($L$22=17,K25,IF($F$37=17,I40,IF($L$37=17,K40,IF($F$52=17,I55,IF($L$52=17,K55,IF($F$67=17,I70,IF($L$67=17,K70,IF($F$82=17,I85,IF($L$82=17,K85,IF($F$97=17,I100,IF($L$97=17,K100,IF($F$112=17,I115,IF($L$112=17,K115,IF($F$127=17,I130,IF($L$127=17,K130,IF($F$142=17,I145,IF($L$142=17,K145))))))))))))))))))))</f>
        <v>0</v>
      </c>
    </row>
    <row r="251" spans="1:4" ht="13.5" customHeight="1" thickBot="1" x14ac:dyDescent="0.25">
      <c r="A251" s="381"/>
      <c r="B251" s="25" t="s">
        <v>5</v>
      </c>
      <c r="C251" s="27" t="str">
        <f>'Input adatok'!M264</f>
        <v>17_4</v>
      </c>
      <c r="D251" s="40" t="b">
        <f>IF($F$7=17,I11,IF($L$7=17,K11,IF($F$22=17,I26,IF($L$22=17,K26,IF($F$37=17,I41,IF($L$37=17,K41,IF($F$52=17,I56,IF($L$52=17,K56,IF($F$67=17,I71,IF($L$67=17,K71,IF($F$82=17,I86,IF($L$82=17,K86,IF($F$97=17,I101,IF($L$97=17,K101,IF($F$112=17,I116,IF($L$112=17,K116,IF($F$127=17,I131,IF($L$127=17,K131,IF($F$142=17,I146,IF($L$142=17,K146))))))))))))))))))))</f>
        <v>0</v>
      </c>
    </row>
    <row r="252" spans="1:4" ht="13.5" customHeight="1" thickBot="1" x14ac:dyDescent="0.25">
      <c r="A252" s="381"/>
      <c r="B252" s="25" t="s">
        <v>6</v>
      </c>
      <c r="C252" s="27" t="str">
        <f>'Input adatok'!M265</f>
        <v>17_5</v>
      </c>
      <c r="D252" s="40" t="b">
        <f t="shared" ref="D252:D257" si="37">IF($F$7=17,I12,IF($L$7=17,K12,IF($F$22=17,I27,IF($L$22=17,K27,IF($F$37=17,I42,IF($L$37=17,K42,IF($F$52=17,I57,IF($L$52=17,K57,IF($F$67=17,I72,IF($L$67=17,K72,IF($F$82=17,I87,IF($L$82=17,K87,IF($F$97=17,I102,IF($L$97=17,K102,IF($F$112=17,I117,IF($L$112=17,K117,IF($F$127=17,I132,IF($L$127=17,K132,IF($F$142=17,I147,IF($L$142=17,K147))))))))))))))))))))</f>
        <v>0</v>
      </c>
    </row>
    <row r="253" spans="1:4" ht="13.5" customHeight="1" thickBot="1" x14ac:dyDescent="0.25">
      <c r="A253" s="381"/>
      <c r="B253" s="25" t="s">
        <v>7</v>
      </c>
      <c r="C253" s="27" t="str">
        <f>'Input adatok'!M266</f>
        <v>17_6</v>
      </c>
      <c r="D253" s="40" t="b">
        <f t="shared" si="37"/>
        <v>0</v>
      </c>
    </row>
    <row r="254" spans="1:4" ht="13.5" customHeight="1" thickBot="1" x14ac:dyDescent="0.25">
      <c r="A254" s="381"/>
      <c r="B254" s="25" t="s">
        <v>79</v>
      </c>
      <c r="C254" s="27" t="str">
        <f>'Input adatok'!M267</f>
        <v>17_7</v>
      </c>
      <c r="D254" s="40" t="b">
        <f t="shared" si="37"/>
        <v>0</v>
      </c>
    </row>
    <row r="255" spans="1:4" ht="13.5" customHeight="1" thickBot="1" x14ac:dyDescent="0.25">
      <c r="A255" s="381"/>
      <c r="B255" s="25" t="s">
        <v>80</v>
      </c>
      <c r="C255" s="27" t="str">
        <f>'Input adatok'!M268</f>
        <v>17_8</v>
      </c>
      <c r="D255" s="40" t="b">
        <f t="shared" si="37"/>
        <v>0</v>
      </c>
    </row>
    <row r="256" spans="1:4" ht="13.5" customHeight="1" thickBot="1" x14ac:dyDescent="0.25">
      <c r="A256" s="381"/>
      <c r="B256" s="25" t="s">
        <v>81</v>
      </c>
      <c r="C256" s="27" t="str">
        <f>'Input adatok'!M269</f>
        <v>17_9</v>
      </c>
      <c r="D256" s="40" t="b">
        <f t="shared" si="37"/>
        <v>0</v>
      </c>
    </row>
    <row r="257" spans="1:4" ht="13.5" customHeight="1" thickBot="1" x14ac:dyDescent="0.25">
      <c r="A257" s="391"/>
      <c r="B257" s="25" t="s">
        <v>82</v>
      </c>
      <c r="C257" s="27" t="str">
        <f>'Input adatok'!M270</f>
        <v>17_10</v>
      </c>
      <c r="D257" s="40" t="b">
        <f t="shared" si="37"/>
        <v>0</v>
      </c>
    </row>
    <row r="258" spans="1:4" ht="16.5" thickBot="1" x14ac:dyDescent="0.3">
      <c r="C258" s="39"/>
      <c r="D258" s="43" t="b">
        <f>IF($F$7=17,I18,IF($L$7=17,K18,IF($F$22=17,I33,IF($L$22=17,K33,IF($F$37=17,I48,IF($L$37=17,K48,IF($F$52=17,I63,IF($L$52=17,K63,IF($F$67=17,I78,IF($L$67=17,K78,IF($F$82=17,I93,IF($L$82=17,K93,IF($F$97=17,I108,IF($L$97=17,K108,IF($F$112=17,I123,IF($L$112=17,K123,IF($F$127=17,I138,IF($L$127=17,K138,IF($F$142=17,I153,IF($L$142=17,K153))))))))))))))))))))</f>
        <v>0</v>
      </c>
    </row>
    <row r="259" spans="1:4" x14ac:dyDescent="0.2">
      <c r="C259" s="39"/>
    </row>
    <row r="260" spans="1:4" ht="13.5" thickBot="1" x14ac:dyDescent="0.25">
      <c r="C260" s="39"/>
    </row>
    <row r="261" spans="1:4" ht="16.5" thickBot="1" x14ac:dyDescent="0.3">
      <c r="A261" s="383" t="s">
        <v>0</v>
      </c>
      <c r="B261" s="409"/>
      <c r="C261" s="23" t="str">
        <f>'Input adatok'!M275</f>
        <v>18cs</v>
      </c>
    </row>
    <row r="262" spans="1:4" ht="13.5" customHeight="1" thickBot="1" x14ac:dyDescent="0.25">
      <c r="A262" s="380">
        <v>18</v>
      </c>
      <c r="B262" s="24"/>
      <c r="C262" s="27" t="str">
        <f>'Input adatok'!M276</f>
        <v>Játékos Neve:</v>
      </c>
    </row>
    <row r="263" spans="1:4" ht="13.5" customHeight="1" thickBot="1" x14ac:dyDescent="0.25">
      <c r="A263" s="381"/>
      <c r="B263" s="25" t="s">
        <v>2</v>
      </c>
      <c r="C263" s="27" t="str">
        <f>'Input adatok'!M277</f>
        <v>18_1</v>
      </c>
      <c r="D263" s="40" t="b">
        <f>IF($F$7=18,I8,IF($L$7=18,K8,IF($F$22=18,I23,IF($L$22=18,K23,IF($F$37=18,I38,IF($L$37=18,K38,IF($F$52=18,I53,IF($L$52=18,K53,IF($F$67=18,I68,IF($L$67=18,K68,IF($F$82=18,I83,IF($L$82=18,K83,IF($F$97=18,I98,IF($L$97=18,K98,IF($F$112=18,I113,IF($L$112=18,K113,IF($F$127=18,I128,IF($L$127=18,K128,IF($F$142=18,I143,IF($L$142=18,K143))))))))))))))))))))</f>
        <v>0</v>
      </c>
    </row>
    <row r="264" spans="1:4" ht="13.5" customHeight="1" thickBot="1" x14ac:dyDescent="0.25">
      <c r="A264" s="381"/>
      <c r="B264" s="25" t="s">
        <v>3</v>
      </c>
      <c r="C264" s="27" t="str">
        <f>'Input adatok'!M278</f>
        <v>18_2</v>
      </c>
      <c r="D264" s="40" t="b">
        <f>IF($F$7=18,I9,IF($L$7=18,K9,IF($F$22=18,I24,IF($L$22=18,K24,IF($F$37=18,I39,IF($L$37=18,K39,IF($F$52=18,I54,IF($L$52=18,K54,IF($F$67=18,I69,IF($L$67=18,K69,IF($F$82=18,I84,IF($L$82=18,K84,IF($F$97=18,I99,IF($L$97=18,K99,IF($F$112=18,I114,IF($L$112=18,K114,IF($F$127=18,I129,IF($L$127=18,K129,IF($F$142=18,I144,IF($L$142=18,K144))))))))))))))))))))</f>
        <v>0</v>
      </c>
    </row>
    <row r="265" spans="1:4" ht="13.5" customHeight="1" thickBot="1" x14ac:dyDescent="0.25">
      <c r="A265" s="381"/>
      <c r="B265" s="25" t="s">
        <v>4</v>
      </c>
      <c r="C265" s="27" t="str">
        <f>'Input adatok'!M279</f>
        <v>18_3</v>
      </c>
      <c r="D265" s="40" t="b">
        <f>IF($F$7=18,I10,IF($L$7=18,K10,IF($F$22=18,I25,IF($L$22=18,K25,IF($F$37=18,I40,IF($L$37=18,K40,IF($F$52=18,I55,IF($L$52=18,K55,IF($F$67=18,I70,IF($L$67=18,K70,IF($F$82=18,I85,IF($L$82=18,K85,IF($F$97=18,I100,IF($L$97=18,K100,IF($F$112=18,I115,IF($L$112=18,K115,IF($F$127=18,I130,IF($L$127=18,K130,IF($F$142=18,I145,IF($L$142=18,K145))))))))))))))))))))</f>
        <v>0</v>
      </c>
    </row>
    <row r="266" spans="1:4" ht="13.5" customHeight="1" thickBot="1" x14ac:dyDescent="0.25">
      <c r="A266" s="381"/>
      <c r="B266" s="25" t="s">
        <v>5</v>
      </c>
      <c r="C266" s="27" t="str">
        <f>'Input adatok'!M280</f>
        <v>18_4</v>
      </c>
      <c r="D266" s="40" t="b">
        <f>IF($F$7=18,I11,IF($L$7=18,K11,IF($F$22=18,I26,IF($L$22=18,K26,IF($F$37=18,I41,IF($L$37=18,K41,IF($F$52=18,I56,IF($L$52=18,K56,IF($F$67=18,I71,IF($L$67=18,K71,IF($F$82=18,I86,IF($L$82=18,K86,IF($F$97=18,I101,IF($L$97=18,K101,IF($F$112=18,I116,IF($L$112=18,K116,IF($F$127=18,I131,IF($L$127=18,K131,IF($F$142=18,I146,IF($L$142=18,K146))))))))))))))))))))</f>
        <v>0</v>
      </c>
    </row>
    <row r="267" spans="1:4" ht="13.5" customHeight="1" thickBot="1" x14ac:dyDescent="0.25">
      <c r="A267" s="381"/>
      <c r="B267" s="25" t="s">
        <v>6</v>
      </c>
      <c r="C267" s="27" t="str">
        <f>'Input adatok'!M281</f>
        <v>18_5</v>
      </c>
      <c r="D267" s="40" t="b">
        <f t="shared" ref="D267:D272" si="38">IF($F$7=18,I12,IF($L$7=18,K12,IF($F$22=18,I27,IF($L$22=18,K27,IF($F$37=18,I42,IF($L$37=18,K42,IF($F$52=18,I57,IF($L$52=18,K57,IF($F$67=18,I72,IF($L$67=18,K72,IF($F$82=18,I87,IF($L$82=18,K87,IF($F$97=18,I102,IF($L$97=18,K102,IF($F$112=18,I117,IF($L$112=18,K117,IF($F$127=18,I132,IF($L$127=18,K132,IF($F$142=18,I147,IF($L$142=18,K147))))))))))))))))))))</f>
        <v>0</v>
      </c>
    </row>
    <row r="268" spans="1:4" ht="13.5" customHeight="1" thickBot="1" x14ac:dyDescent="0.25">
      <c r="A268" s="381"/>
      <c r="B268" s="25" t="s">
        <v>7</v>
      </c>
      <c r="C268" s="27" t="str">
        <f>'Input adatok'!M282</f>
        <v>18_6</v>
      </c>
      <c r="D268" s="40" t="b">
        <f t="shared" si="38"/>
        <v>0</v>
      </c>
    </row>
    <row r="269" spans="1:4" ht="13.5" customHeight="1" thickBot="1" x14ac:dyDescent="0.25">
      <c r="A269" s="381"/>
      <c r="B269" s="25" t="s">
        <v>79</v>
      </c>
      <c r="C269" s="27" t="str">
        <f>'Input adatok'!M283</f>
        <v>18_7</v>
      </c>
      <c r="D269" s="40" t="b">
        <f t="shared" si="38"/>
        <v>0</v>
      </c>
    </row>
    <row r="270" spans="1:4" ht="13.5" customHeight="1" thickBot="1" x14ac:dyDescent="0.25">
      <c r="A270" s="381"/>
      <c r="B270" s="25" t="s">
        <v>80</v>
      </c>
      <c r="C270" s="27" t="str">
        <f>'Input adatok'!M284</f>
        <v>18_8</v>
      </c>
      <c r="D270" s="40" t="b">
        <f t="shared" si="38"/>
        <v>0</v>
      </c>
    </row>
    <row r="271" spans="1:4" ht="13.5" customHeight="1" thickBot="1" x14ac:dyDescent="0.25">
      <c r="A271" s="381"/>
      <c r="B271" s="25" t="s">
        <v>81</v>
      </c>
      <c r="C271" s="27" t="str">
        <f>'Input adatok'!M285</f>
        <v>18_9</v>
      </c>
      <c r="D271" s="40" t="b">
        <f t="shared" si="38"/>
        <v>0</v>
      </c>
    </row>
    <row r="272" spans="1:4" ht="13.5" customHeight="1" thickBot="1" x14ac:dyDescent="0.25">
      <c r="A272" s="391"/>
      <c r="B272" s="25" t="s">
        <v>82</v>
      </c>
      <c r="C272" s="27" t="str">
        <f>'Input adatok'!M286</f>
        <v>18_10</v>
      </c>
      <c r="D272" s="40" t="b">
        <f t="shared" si="38"/>
        <v>0</v>
      </c>
    </row>
    <row r="273" spans="1:4" ht="16.5" thickBot="1" x14ac:dyDescent="0.3">
      <c r="C273" s="39"/>
      <c r="D273" s="43" t="b">
        <f>IF($F$7=18,I18,IF($L$7=18,K18,IF($F$22=18,I33,IF($L$22=18,K33,IF($F$37=18,I48,IF($L$37=18,K48,IF($F$52=18,I63,IF($L$52=18,K63,IF($F$67=18,I78,IF($L$67=18,K78,IF($F$82=18,I93,IF($L$82=18,K93,IF($F$97=18,I108,IF($L$97=18,K108,IF($F$112=18,I123,IF($L$112=18,K123,IF($F$127=18,I138,IF($L$127=18,K138,IF($F$142=18,I153,IF($L$142=18,K153))))))))))))))))))))</f>
        <v>0</v>
      </c>
    </row>
    <row r="274" spans="1:4" x14ac:dyDescent="0.2">
      <c r="C274" s="39"/>
    </row>
    <row r="275" spans="1:4" ht="13.5" thickBot="1" x14ac:dyDescent="0.25">
      <c r="C275" s="39"/>
    </row>
    <row r="276" spans="1:4" ht="16.5" thickBot="1" x14ac:dyDescent="0.3">
      <c r="A276" s="383" t="s">
        <v>0</v>
      </c>
      <c r="B276" s="409"/>
      <c r="C276" s="23" t="str">
        <f>'Input adatok'!M291</f>
        <v>19cs</v>
      </c>
    </row>
    <row r="277" spans="1:4" ht="13.5" customHeight="1" thickBot="1" x14ac:dyDescent="0.25">
      <c r="A277" s="380">
        <v>19</v>
      </c>
      <c r="B277" s="24"/>
      <c r="C277" s="27" t="str">
        <f>'Input adatok'!M292</f>
        <v>Játékos Neve:</v>
      </c>
    </row>
    <row r="278" spans="1:4" ht="13.5" customHeight="1" thickBot="1" x14ac:dyDescent="0.25">
      <c r="A278" s="381"/>
      <c r="B278" s="25" t="s">
        <v>2</v>
      </c>
      <c r="C278" s="27" t="str">
        <f>'Input adatok'!M293</f>
        <v>19_1</v>
      </c>
      <c r="D278" s="40" t="b">
        <f>IF($F$7=19,$I$8,IF($L$7=19,$K$8,IF($F$22=19,$I$23,IF($L$22=19,$K$23,IF($F$37=19,$I$38,IF($L$37=19,$K$38,IF($F$52=19,$I$53,IF($L$52=19,$K$53,IF($F$67=19,$I$68,IF($L$67=19,K68,IF($F$82=19,I83,IF($L$82=19,K83,IF($F$97=19,I98,IF($L$97=19,K98,IF($F$112=19,I113,IF($L$112=19,K113,IF($F$127=19,I128,IF($L$127=19,K128,IF($F$142=19,I143,IF($L$142=19,K143))))))))))))))))))))</f>
        <v>0</v>
      </c>
    </row>
    <row r="279" spans="1:4" ht="13.5" customHeight="1" thickBot="1" x14ac:dyDescent="0.25">
      <c r="A279" s="381"/>
      <c r="B279" s="25" t="s">
        <v>3</v>
      </c>
      <c r="C279" s="27" t="str">
        <f>'Input adatok'!M294</f>
        <v>19_2</v>
      </c>
      <c r="D279" s="40" t="b">
        <f>IF($F$7=19,$I$8,IF($L$7=19,$K$8,IF($F$22=19,$I$23,IF($L$22=19,$K$23,IF($F$37=19,$I$38,IF($L$37=19,$K$38,IF($F$52=19,$I$53,IF($L$52=19,$K$53,IF($F$67=19,$I$68,IF($L$67=19,K69,IF($F$82=19,I84,IF($L$82=19,K84,IF($F$97=19,I99,IF($L$97=19,K99,IF($F$112=19,I114,IF($L$112=19,K114,IF($F$127=19,I129,IF($L$127=19,K129,IF($F$142=19,I144,IF($L$142=19,K144))))))))))))))))))))</f>
        <v>0</v>
      </c>
    </row>
    <row r="280" spans="1:4" ht="13.5" customHeight="1" thickBot="1" x14ac:dyDescent="0.25">
      <c r="A280" s="381"/>
      <c r="B280" s="25" t="s">
        <v>4</v>
      </c>
      <c r="C280" s="27" t="str">
        <f>'Input adatok'!M295</f>
        <v>19_3</v>
      </c>
      <c r="D280" s="40" t="b">
        <f>IF($F$7=19,$I$8,IF($L$7=19,$K$8,IF($F$22=19,$I$23,IF($L$22=19,$K$23,IF($F$37=19,$I$38,IF($L$37=19,$K$38,IF($F$52=19,$I$53,IF($L$52=19,$K$53,IF($F$67=19,$I$68,IF($L$67=19,K70,IF($F$82=19,I85,IF($L$82=19,K85,IF($F$97=19,I100,IF($L$97=19,K100,IF($F$112=19,I115,IF($L$112=19,K115,IF($F$127=19,I130,IF($L$127=19,K130,IF($F$142=19,I145,IF($L$142=19,K145))))))))))))))))))))</f>
        <v>0</v>
      </c>
    </row>
    <row r="281" spans="1:4" ht="13.5" customHeight="1" thickBot="1" x14ac:dyDescent="0.25">
      <c r="A281" s="381"/>
      <c r="B281" s="25" t="s">
        <v>5</v>
      </c>
      <c r="C281" s="27" t="str">
        <f>'Input adatok'!M296</f>
        <v>19_4</v>
      </c>
      <c r="D281" s="40" t="b">
        <f>IF($F$7=19,$I$8,IF($L$7=19,$K$8,IF($F$22=19,$I$23,IF($L$22=19,$K$23,IF($F$37=19,$I$38,IF($L$37=19,$K$38,IF($F$52=19,$I$53,IF($L$52=19,$K$53,IF($F$67=19,$I$68,IF($L$67=19,K71,IF($F$82=19,I86,IF($L$82=19,K86,IF($F$97=19,I101,IF($L$97=19,K101,IF($F$112=19,I116,IF($L$112=19,K116,IF($F$127=19,I131,IF($L$127=19,K131,IF($F$142=19,I146,IF($L$142=19,K146))))))))))))))))))))</f>
        <v>0</v>
      </c>
    </row>
    <row r="282" spans="1:4" ht="13.5" customHeight="1" thickBot="1" x14ac:dyDescent="0.25">
      <c r="A282" s="381"/>
      <c r="B282" s="25" t="s">
        <v>6</v>
      </c>
      <c r="C282" s="27" t="str">
        <f>'Input adatok'!M297</f>
        <v>19_5</v>
      </c>
      <c r="D282" s="40" t="b">
        <f t="shared" ref="D282:D287" si="39">IF($F$7=19,$I$8,IF($L$7=19,$K$8,IF($F$22=19,$I$23,IF($L$22=19,$K$23,IF($F$37=19,$I$38,IF($L$37=19,$K$38,IF($F$52=19,$I$53,IF($L$52=19,$K$53,IF($F$67=19,$I$68,IF($L$67=19,K72,IF($F$82=19,I87,IF($L$82=19,K87,IF($F$97=19,I102,IF($L$97=19,K102,IF($F$112=19,I117,IF($L$112=19,K117,IF($F$127=19,I132,IF($L$127=19,K132,IF($F$142=19,I147,IF($L$142=19,K147))))))))))))))))))))</f>
        <v>0</v>
      </c>
    </row>
    <row r="283" spans="1:4" ht="13.5" customHeight="1" thickBot="1" x14ac:dyDescent="0.25">
      <c r="A283" s="381"/>
      <c r="B283" s="25" t="s">
        <v>7</v>
      </c>
      <c r="C283" s="27" t="str">
        <f>'Input adatok'!M298</f>
        <v>19_6</v>
      </c>
      <c r="D283" s="40" t="b">
        <f t="shared" si="39"/>
        <v>0</v>
      </c>
    </row>
    <row r="284" spans="1:4" ht="13.5" customHeight="1" thickBot="1" x14ac:dyDescent="0.25">
      <c r="A284" s="381"/>
      <c r="B284" s="25" t="s">
        <v>79</v>
      </c>
      <c r="C284" s="27" t="str">
        <f>'Input adatok'!M299</f>
        <v>19_7</v>
      </c>
      <c r="D284" s="40" t="b">
        <f t="shared" si="39"/>
        <v>0</v>
      </c>
    </row>
    <row r="285" spans="1:4" ht="13.5" customHeight="1" thickBot="1" x14ac:dyDescent="0.25">
      <c r="A285" s="381"/>
      <c r="B285" s="25" t="s">
        <v>80</v>
      </c>
      <c r="C285" s="27" t="str">
        <f>'Input adatok'!M300</f>
        <v>19_8</v>
      </c>
      <c r="D285" s="40" t="b">
        <f t="shared" si="39"/>
        <v>0</v>
      </c>
    </row>
    <row r="286" spans="1:4" ht="13.5" customHeight="1" thickBot="1" x14ac:dyDescent="0.25">
      <c r="A286" s="381"/>
      <c r="B286" s="25" t="s">
        <v>81</v>
      </c>
      <c r="C286" s="27" t="str">
        <f>'Input adatok'!M301</f>
        <v>19_9</v>
      </c>
      <c r="D286" s="40" t="b">
        <f t="shared" si="39"/>
        <v>0</v>
      </c>
    </row>
    <row r="287" spans="1:4" ht="13.5" customHeight="1" thickBot="1" x14ac:dyDescent="0.25">
      <c r="A287" s="391"/>
      <c r="B287" s="25" t="s">
        <v>82</v>
      </c>
      <c r="C287" s="27" t="str">
        <f>'Input adatok'!M302</f>
        <v>19_10</v>
      </c>
      <c r="D287" s="40" t="b">
        <f t="shared" si="39"/>
        <v>0</v>
      </c>
    </row>
    <row r="288" spans="1:4" ht="16.5" thickBot="1" x14ac:dyDescent="0.3">
      <c r="C288" s="39"/>
      <c r="D288" s="43" t="b">
        <f>IF($F$7=19,$I$8,IF($L$7=19,$K$8,IF($F$22=19,$I$23,IF($L$22=19,$K$23,IF($F$37=19,$I$38,IF($L$37=19,$K$38,IF($F$52=19,$I$53,IF($L$52=19,$K$53,IF($F$67=19,$I$68,IF($L$67=19,K78,IF($F$82=19,I93,IF($L$82=19,K93,IF($F$97=19,I108,IF($L$97=19,K108,IF($F$112=19,I123,IF($L$112=19,K123,IF($F$127=19,I138,IF($L$127=19,K138,IF($F$142=19,I153,IF($L$142=19,K153))))))))))))))))))))</f>
        <v>0</v>
      </c>
    </row>
    <row r="289" spans="1:4" x14ac:dyDescent="0.2">
      <c r="C289" s="39"/>
    </row>
    <row r="290" spans="1:4" ht="13.5" thickBot="1" x14ac:dyDescent="0.25">
      <c r="C290" s="39"/>
    </row>
    <row r="291" spans="1:4" ht="16.5" thickBot="1" x14ac:dyDescent="0.3">
      <c r="A291" s="383" t="s">
        <v>0</v>
      </c>
      <c r="B291" s="409"/>
      <c r="C291" s="23" t="str">
        <f>'Input adatok'!M307</f>
        <v>20cs</v>
      </c>
    </row>
    <row r="292" spans="1:4" ht="13.5" customHeight="1" thickBot="1" x14ac:dyDescent="0.25">
      <c r="A292" s="380">
        <v>20</v>
      </c>
      <c r="B292" s="24"/>
      <c r="C292" s="27" t="str">
        <f>'Input adatok'!M308</f>
        <v>Játékos Neve:</v>
      </c>
    </row>
    <row r="293" spans="1:4" ht="13.5" customHeight="1" thickBot="1" x14ac:dyDescent="0.25">
      <c r="A293" s="381"/>
      <c r="B293" s="25" t="s">
        <v>2</v>
      </c>
      <c r="C293" s="27" t="str">
        <f>'Input adatok'!M309</f>
        <v>20_1</v>
      </c>
      <c r="D293" s="40" t="b">
        <f>IF($F$7=20,I8,IF($L$7=20,K8,IF($F$22=20,I23,IF($L$22=20,K23,IF($F$37=20,I38,IF($L$37=20,K38,IF($F$52=20,I53,IF($L$52=20,K53,IF($F$67=20,I68,IF($L$67=20,K68,IF($F$82=20,I83,IF($L$82=20,K83,IF($F$97=20,I98,IF($L$97=20,K98,IF($F$112=20,I113,IF($L$112=20,K113,IF($F$127=20,I128,IF($L$127=20,K128,IF($F$142=20,I143,IF($L$142=20,K143))))))))))))))))))))</f>
        <v>0</v>
      </c>
    </row>
    <row r="294" spans="1:4" ht="13.5" customHeight="1" thickBot="1" x14ac:dyDescent="0.25">
      <c r="A294" s="381"/>
      <c r="B294" s="25" t="s">
        <v>3</v>
      </c>
      <c r="C294" s="27" t="str">
        <f>'Input adatok'!M310</f>
        <v>20_2</v>
      </c>
      <c r="D294" s="40" t="b">
        <f>IF($F$7=20,I9,IF($L$7=20,K9,IF($F$22=20,I24,IF($L$22=20,K24,IF($F$37=20,I39,IF($L$37=20,K39,IF($F$52=20,I54,IF($L$52=20,K54,IF($F$67=20,I69,IF($L$67=20,K69,IF($F$82=20,I84,IF($L$82=20,K84,IF($F$97=20,I99,IF($L$97=20,K99,IF($F$112=20,I114,IF($L$112=20,K114,IF($F$127=20,I129,IF($L$127=20,K129,IF($F$142=20,I144,IF($L$142=20,K144))))))))))))))))))))</f>
        <v>0</v>
      </c>
    </row>
    <row r="295" spans="1:4" ht="13.5" customHeight="1" thickBot="1" x14ac:dyDescent="0.25">
      <c r="A295" s="381"/>
      <c r="B295" s="25" t="s">
        <v>4</v>
      </c>
      <c r="C295" s="27" t="str">
        <f>'Input adatok'!M311</f>
        <v>20_3</v>
      </c>
      <c r="D295" s="40" t="b">
        <f>IF($F$7=20,I10,IF($L$7=20,K10,IF($F$22=20,I25,IF($L$22=20,K25,IF($F$37=20,I40,IF($L$37=20,K40,IF($F$52=20,I55,IF($L$52=20,K55,IF($F$67=20,I70,IF($L$67=20,K70,IF($F$82=20,I85,IF($L$82=20,K85,IF($F$97=20,I100,IF($L$97=20,K100,IF($F$112=20,I115,IF($L$112=20,K115,IF($F$127=20,I130,IF($L$127=20,K130,IF($F$142=20,I145,IF($L$142=20,K145))))))))))))))))))))</f>
        <v>0</v>
      </c>
    </row>
    <row r="296" spans="1:4" ht="13.5" customHeight="1" thickBot="1" x14ac:dyDescent="0.25">
      <c r="A296" s="381"/>
      <c r="B296" s="25" t="s">
        <v>5</v>
      </c>
      <c r="C296" s="27" t="str">
        <f>'Input adatok'!M312</f>
        <v>20_4</v>
      </c>
      <c r="D296" s="40" t="b">
        <f>IF($F$7=20,I11,IF($L$7=20,K11,IF($F$22=20,I26,IF($L$22=20,K26,IF($F$37=20,I41,IF($L$37=20,K41,IF($F$52=20,I56,IF($L$52=20,K56,IF($F$67=20,I71,IF($L$67=20,K71,IF($F$82=20,I86,IF($L$82=20,K86,IF($F$97=20,I101,IF($L$97=20,K101,IF($F$112=20,I116,IF($L$112=20,K116,IF($F$127=20,I131,IF($L$127=20,K131,IF($F$142=20,I146,IF($L$142=20,K146))))))))))))))))))))</f>
        <v>0</v>
      </c>
    </row>
    <row r="297" spans="1:4" ht="13.5" customHeight="1" thickBot="1" x14ac:dyDescent="0.25">
      <c r="A297" s="381"/>
      <c r="B297" s="25" t="s">
        <v>6</v>
      </c>
      <c r="C297" s="27" t="str">
        <f>'Input adatok'!M313</f>
        <v>20_5</v>
      </c>
      <c r="D297" s="40" t="b">
        <f t="shared" ref="D297:D302" si="40">IF($F$7=20,I12,IF($L$7=20,K12,IF($F$22=20,I27,IF($L$22=20,K27,IF($F$37=20,I42,IF($L$37=20,K42,IF($F$52=20,I57,IF($L$52=20,K57,IF($F$67=20,I72,IF($L$67=20,K72,IF($F$82=20,I87,IF($L$82=20,K87,IF($F$97=20,I102,IF($L$97=20,K102,IF($F$112=20,I117,IF($L$112=20,K117,IF($F$127=20,I132,IF($L$127=20,K132,IF($F$142=20,I147,IF($L$142=20,K147))))))))))))))))))))</f>
        <v>0</v>
      </c>
    </row>
    <row r="298" spans="1:4" ht="13.5" customHeight="1" thickBot="1" x14ac:dyDescent="0.25">
      <c r="A298" s="381"/>
      <c r="B298" s="25" t="s">
        <v>7</v>
      </c>
      <c r="C298" s="27" t="str">
        <f>'Input adatok'!M314</f>
        <v>20_6</v>
      </c>
      <c r="D298" s="40" t="b">
        <f t="shared" si="40"/>
        <v>0</v>
      </c>
    </row>
    <row r="299" spans="1:4" ht="13.5" customHeight="1" thickBot="1" x14ac:dyDescent="0.25">
      <c r="A299" s="381"/>
      <c r="B299" s="25" t="s">
        <v>79</v>
      </c>
      <c r="C299" s="27" t="str">
        <f>'Input adatok'!M315</f>
        <v>20_7</v>
      </c>
      <c r="D299" s="40" t="b">
        <f t="shared" si="40"/>
        <v>0</v>
      </c>
    </row>
    <row r="300" spans="1:4" ht="13.5" customHeight="1" thickBot="1" x14ac:dyDescent="0.25">
      <c r="A300" s="381"/>
      <c r="B300" s="25" t="s">
        <v>80</v>
      </c>
      <c r="C300" s="27" t="str">
        <f>'Input adatok'!M316</f>
        <v>20_8</v>
      </c>
      <c r="D300" s="40" t="b">
        <f t="shared" si="40"/>
        <v>0</v>
      </c>
    </row>
    <row r="301" spans="1:4" ht="13.5" customHeight="1" thickBot="1" x14ac:dyDescent="0.25">
      <c r="A301" s="381"/>
      <c r="B301" s="25" t="s">
        <v>81</v>
      </c>
      <c r="C301" s="27" t="str">
        <f>'Input adatok'!M317</f>
        <v>20_9</v>
      </c>
      <c r="D301" s="40" t="b">
        <f t="shared" si="40"/>
        <v>0</v>
      </c>
    </row>
    <row r="302" spans="1:4" ht="13.5" customHeight="1" thickBot="1" x14ac:dyDescent="0.25">
      <c r="A302" s="391"/>
      <c r="B302" s="25" t="s">
        <v>82</v>
      </c>
      <c r="C302" s="27" t="str">
        <f>'Input adatok'!M318</f>
        <v>20_10</v>
      </c>
      <c r="D302" s="40" t="b">
        <f t="shared" si="40"/>
        <v>0</v>
      </c>
    </row>
    <row r="303" spans="1:4" ht="16.5" thickBot="1" x14ac:dyDescent="0.3">
      <c r="D303" s="43" t="b">
        <f>IF($F$7=20,I18,IF($L$7=20,K18,IF($F$22=20,I33,IF($L$22=20,K33,IF($F$37=20,I48,IF($L$37=20,K48,IF($F$52=20,I63,IF($L$52=20,K63,IF($F$67=20,I78,IF($L$67=20,K78,IF($F$82=20,I93,IF($L$82=20,K93,IF($F$97=20,I108,IF($L$97=20,K108,IF($F$112=20,I123,IF($L$112=20,K123,IF($F$127=20,I138,IF($L$127=20,K138,IF($F$142=20,I153,IF($L$142=20,K153))))))))))))))))))))</f>
        <v>0</v>
      </c>
    </row>
  </sheetData>
  <mergeCells count="101">
    <mergeCell ref="A291:B291"/>
    <mergeCell ref="A292:A302"/>
    <mergeCell ref="A246:B246"/>
    <mergeCell ref="A247:A257"/>
    <mergeCell ref="A261:B261"/>
    <mergeCell ref="A262:A272"/>
    <mergeCell ref="A276:B276"/>
    <mergeCell ref="A277:A287"/>
    <mergeCell ref="A201:B201"/>
    <mergeCell ref="A202:A212"/>
    <mergeCell ref="A216:B216"/>
    <mergeCell ref="A217:A227"/>
    <mergeCell ref="A231:B231"/>
    <mergeCell ref="A232:A242"/>
    <mergeCell ref="A156:B156"/>
    <mergeCell ref="A157:A167"/>
    <mergeCell ref="A171:B171"/>
    <mergeCell ref="A172:A182"/>
    <mergeCell ref="A186:B186"/>
    <mergeCell ref="A187:A197"/>
    <mergeCell ref="I140:K140"/>
    <mergeCell ref="A141:B141"/>
    <mergeCell ref="F141:G141"/>
    <mergeCell ref="I141:K142"/>
    <mergeCell ref="L141:M141"/>
    <mergeCell ref="A142:A152"/>
    <mergeCell ref="F142:F152"/>
    <mergeCell ref="L142:L152"/>
    <mergeCell ref="I125:K125"/>
    <mergeCell ref="A126:B126"/>
    <mergeCell ref="F126:G126"/>
    <mergeCell ref="I126:K127"/>
    <mergeCell ref="L126:M126"/>
    <mergeCell ref="A127:A137"/>
    <mergeCell ref="F127:F137"/>
    <mergeCell ref="L127:L137"/>
    <mergeCell ref="I110:K110"/>
    <mergeCell ref="A111:B111"/>
    <mergeCell ref="F111:G111"/>
    <mergeCell ref="I111:K112"/>
    <mergeCell ref="L111:M111"/>
    <mergeCell ref="A112:A122"/>
    <mergeCell ref="F112:F122"/>
    <mergeCell ref="L112:L122"/>
    <mergeCell ref="I95:K95"/>
    <mergeCell ref="A96:B96"/>
    <mergeCell ref="F96:G96"/>
    <mergeCell ref="I96:K97"/>
    <mergeCell ref="L96:M96"/>
    <mergeCell ref="A97:A107"/>
    <mergeCell ref="F97:F107"/>
    <mergeCell ref="L97:L107"/>
    <mergeCell ref="I80:K80"/>
    <mergeCell ref="A81:B81"/>
    <mergeCell ref="F81:G81"/>
    <mergeCell ref="I81:K82"/>
    <mergeCell ref="L81:M81"/>
    <mergeCell ref="A82:A92"/>
    <mergeCell ref="F82:F92"/>
    <mergeCell ref="L82:L92"/>
    <mergeCell ref="I65:K65"/>
    <mergeCell ref="A66:B66"/>
    <mergeCell ref="F66:G66"/>
    <mergeCell ref="I66:K67"/>
    <mergeCell ref="L66:M66"/>
    <mergeCell ref="A67:A77"/>
    <mergeCell ref="F67:F77"/>
    <mergeCell ref="L67:L77"/>
    <mergeCell ref="I50:K50"/>
    <mergeCell ref="A51:B51"/>
    <mergeCell ref="F51:G51"/>
    <mergeCell ref="I51:K52"/>
    <mergeCell ref="L51:M51"/>
    <mergeCell ref="A52:A62"/>
    <mergeCell ref="F52:F62"/>
    <mergeCell ref="L52:L62"/>
    <mergeCell ref="I35:K35"/>
    <mergeCell ref="A36:B36"/>
    <mergeCell ref="F36:G36"/>
    <mergeCell ref="I36:K37"/>
    <mergeCell ref="L36:M36"/>
    <mergeCell ref="A37:A47"/>
    <mergeCell ref="F37:F47"/>
    <mergeCell ref="L37:L47"/>
    <mergeCell ref="I20:K20"/>
    <mergeCell ref="A21:B21"/>
    <mergeCell ref="F21:G21"/>
    <mergeCell ref="I21:K22"/>
    <mergeCell ref="L21:M21"/>
    <mergeCell ref="A22:A32"/>
    <mergeCell ref="F22:F32"/>
    <mergeCell ref="L22:L32"/>
    <mergeCell ref="I1:K3"/>
    <mergeCell ref="I5:K5"/>
    <mergeCell ref="A6:B6"/>
    <mergeCell ref="F6:G6"/>
    <mergeCell ref="I6:K7"/>
    <mergeCell ref="L6:M6"/>
    <mergeCell ref="A7:A17"/>
    <mergeCell ref="F7:F17"/>
    <mergeCell ref="L7:L1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C00000"/>
  </sheetPr>
  <dimension ref="A1:R227"/>
  <sheetViews>
    <sheetView workbookViewId="0">
      <selection activeCell="B234" sqref="B234"/>
    </sheetView>
  </sheetViews>
  <sheetFormatPr defaultRowHeight="12.75" x14ac:dyDescent="0.2"/>
  <cols>
    <col min="1" max="1" width="12.28515625" style="53" bestFit="1" customWidth="1"/>
    <col min="2" max="2" width="30.140625" customWidth="1"/>
    <col min="3" max="3" width="13" bestFit="1" customWidth="1"/>
    <col min="4" max="4" width="6.140625" bestFit="1" customWidth="1"/>
    <col min="5" max="7" width="4.85546875" bestFit="1" customWidth="1"/>
    <col min="8" max="12" width="5.42578125" customWidth="1"/>
    <col min="13" max="13" width="5.7109375" customWidth="1"/>
    <col min="14" max="14" width="10.28515625" style="131" customWidth="1"/>
  </cols>
  <sheetData>
    <row r="1" spans="1:14" ht="17.25" thickTop="1" thickBot="1" x14ac:dyDescent="0.3">
      <c r="A1" s="267"/>
      <c r="B1" s="267"/>
      <c r="C1" s="268"/>
      <c r="D1" s="359" t="s">
        <v>189</v>
      </c>
      <c r="E1" s="360"/>
      <c r="F1" s="360"/>
      <c r="G1" s="360"/>
      <c r="H1" s="360"/>
      <c r="I1" s="360"/>
      <c r="J1" s="360"/>
      <c r="K1" s="360"/>
      <c r="L1" s="360"/>
      <c r="M1" s="360"/>
      <c r="N1" s="361"/>
    </row>
    <row r="2" spans="1:14" ht="17.25" thickTop="1" thickBot="1" x14ac:dyDescent="0.3">
      <c r="A2" s="269" t="s">
        <v>45</v>
      </c>
      <c r="B2" s="270" t="s">
        <v>0</v>
      </c>
      <c r="C2" s="271" t="s">
        <v>44</v>
      </c>
      <c r="D2" s="240">
        <f>C227</f>
        <v>50</v>
      </c>
      <c r="E2" s="240">
        <f t="shared" ref="E2:N2" si="0">D227</f>
        <v>50</v>
      </c>
      <c r="F2" s="240">
        <f t="shared" si="0"/>
        <v>50</v>
      </c>
      <c r="G2" s="240">
        <f t="shared" si="0"/>
        <v>50</v>
      </c>
      <c r="H2" s="240">
        <f t="shared" si="0"/>
        <v>50</v>
      </c>
      <c r="I2" s="240">
        <f t="shared" si="0"/>
        <v>50</v>
      </c>
      <c r="J2" s="240">
        <f t="shared" si="0"/>
        <v>50</v>
      </c>
      <c r="K2" s="240">
        <f t="shared" si="0"/>
        <v>50</v>
      </c>
      <c r="L2" s="240">
        <f t="shared" si="0"/>
        <v>50</v>
      </c>
      <c r="M2" s="240">
        <f t="shared" si="0"/>
        <v>0</v>
      </c>
      <c r="N2" s="240">
        <f t="shared" si="0"/>
        <v>0</v>
      </c>
    </row>
    <row r="3" spans="1:14" ht="17.25" thickTop="1" thickBot="1" x14ac:dyDescent="0.3">
      <c r="A3" s="272" t="s">
        <v>13</v>
      </c>
      <c r="B3" s="273" t="str">
        <f>'Input adatok'!AI3</f>
        <v>Refi SC</v>
      </c>
      <c r="C3" s="274">
        <f>'Input adatok'!AJ3</f>
        <v>66.000197999999997</v>
      </c>
      <c r="D3" s="343" t="str">
        <f>IF(D2&gt;1,"1.",0)</f>
        <v>1.</v>
      </c>
      <c r="E3" s="343" t="str">
        <f>IF(E2&gt;1,"2.",0)</f>
        <v>2.</v>
      </c>
      <c r="F3" s="343" t="str">
        <f>IF(F2&gt;1,"3.",0)</f>
        <v>3.</v>
      </c>
      <c r="G3" s="343" t="str">
        <f>IF(G2&gt;1,"4.",0)</f>
        <v>4.</v>
      </c>
      <c r="H3" s="343" t="str">
        <f>IF(H2&gt;1,"5.",0)</f>
        <v>5.</v>
      </c>
      <c r="I3" s="343" t="str">
        <f>IF(I2&gt;1,"6.",0)</f>
        <v>6.</v>
      </c>
      <c r="J3" s="343" t="str">
        <f>IF(J2&gt;1,"7.",0)</f>
        <v>7.</v>
      </c>
      <c r="K3" s="343" t="str">
        <f>IF(K2&gt;1,"8.",0)</f>
        <v>8.</v>
      </c>
      <c r="L3" s="343" t="str">
        <f>IF(L2&gt;1,"9.",0)</f>
        <v>9.</v>
      </c>
      <c r="M3" s="343">
        <f>IF(M2&gt;1,"10.",0)</f>
        <v>0</v>
      </c>
      <c r="N3" s="343">
        <f>IF(N2&gt;1,"11.",0)</f>
        <v>0</v>
      </c>
    </row>
    <row r="4" spans="1:14" ht="17.25" thickTop="1" thickBot="1" x14ac:dyDescent="0.3">
      <c r="A4" s="272" t="s">
        <v>14</v>
      </c>
      <c r="B4" s="273" t="str">
        <f>'Input adatok'!AI4</f>
        <v>Piremon SE</v>
      </c>
      <c r="C4" s="274">
        <f>'Input adatok'!AJ4</f>
        <v>59.000190000000003</v>
      </c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</row>
    <row r="5" spans="1:14" ht="17.25" thickTop="1" thickBot="1" x14ac:dyDescent="0.3">
      <c r="A5" s="272" t="s">
        <v>15</v>
      </c>
      <c r="B5" s="273" t="str">
        <f>'Input adatok'!AI5</f>
        <v>Nyh. Sakkiskola SE</v>
      </c>
      <c r="C5" s="274">
        <f>'Input adatok'!AJ5</f>
        <v>54.000183999999997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</row>
    <row r="6" spans="1:14" ht="17.25" thickTop="1" thickBot="1" x14ac:dyDescent="0.3">
      <c r="A6" s="272" t="s">
        <v>17</v>
      </c>
      <c r="B6" s="273" t="str">
        <f>'Input adatok'!AI6</f>
        <v>Fetivíz SE</v>
      </c>
      <c r="C6" s="274">
        <f>'Input adatok'!AJ6</f>
        <v>53.000191999999998</v>
      </c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</row>
    <row r="7" spans="1:14" ht="17.25" thickTop="1" thickBot="1" x14ac:dyDescent="0.3">
      <c r="A7" s="272" t="s">
        <v>18</v>
      </c>
      <c r="B7" s="273" t="str">
        <f>'Input adatok'!AI7</f>
        <v>Dávid SC</v>
      </c>
      <c r="C7" s="274">
        <f>'Input adatok'!AJ7</f>
        <v>47.500194</v>
      </c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</row>
    <row r="8" spans="1:14" ht="17.25" thickTop="1" thickBot="1" x14ac:dyDescent="0.3">
      <c r="A8" s="272" t="s">
        <v>21</v>
      </c>
      <c r="B8" s="273" t="str">
        <f>'Input adatok'!AI8</f>
        <v>Fehérgyarmat SE</v>
      </c>
      <c r="C8" s="274">
        <f>'Input adatok'!AJ8</f>
        <v>44.500196000000003</v>
      </c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</row>
    <row r="9" spans="1:14" ht="17.25" thickTop="1" thickBot="1" x14ac:dyDescent="0.3">
      <c r="A9" s="272" t="s">
        <v>22</v>
      </c>
      <c r="B9" s="273" t="str">
        <f>'Input adatok'!AI9</f>
        <v>II. Rákóczi SE Vaja</v>
      </c>
      <c r="C9" s="274">
        <f>'Input adatok'!AJ9</f>
        <v>39.000185999999999</v>
      </c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</row>
    <row r="10" spans="1:14" ht="17.25" thickTop="1" thickBot="1" x14ac:dyDescent="0.3">
      <c r="A10" s="272" t="s">
        <v>25</v>
      </c>
      <c r="B10" s="273" t="str">
        <f>'Input adatok'!AI10</f>
        <v>Nyírbátor SE</v>
      </c>
      <c r="C10" s="274">
        <f>'Input adatok'!AJ10</f>
        <v>30.0002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</row>
    <row r="11" spans="1:14" ht="17.25" thickTop="1" thickBot="1" x14ac:dyDescent="0.3">
      <c r="A11" s="272" t="s">
        <v>26</v>
      </c>
      <c r="B11" s="273" t="str">
        <f>'Input adatok'!AI11</f>
        <v>Balkány SE</v>
      </c>
      <c r="C11" s="274">
        <f>'Input adatok'!AJ11</f>
        <v>29.500188000000001</v>
      </c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</row>
    <row r="12" spans="1:14" ht="17.25" thickTop="1" thickBot="1" x14ac:dyDescent="0.3">
      <c r="A12" s="272" t="s">
        <v>33</v>
      </c>
      <c r="B12" s="273" t="str">
        <f>'Input adatok'!AI12</f>
        <v>Nagyhalászi SE</v>
      </c>
      <c r="C12" s="274">
        <f>'Input adatok'!AJ12</f>
        <v>27.500181999999999</v>
      </c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</row>
    <row r="13" spans="1:14" ht="17.25" hidden="1" thickTop="1" thickBot="1" x14ac:dyDescent="0.3">
      <c r="A13" s="272" t="s">
        <v>34</v>
      </c>
      <c r="B13" s="273">
        <f>'Input adatok'!AI13</f>
        <v>0</v>
      </c>
      <c r="C13" s="274">
        <f>'Input adatok'!AJ13</f>
        <v>1.8000000000000007E-4</v>
      </c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</row>
    <row r="14" spans="1:14" ht="17.25" hidden="1" thickTop="1" thickBot="1" x14ac:dyDescent="0.3">
      <c r="A14" s="272" t="s">
        <v>35</v>
      </c>
      <c r="B14" s="273">
        <f>'Input adatok'!AI14</f>
        <v>0</v>
      </c>
      <c r="C14" s="274">
        <f>'Input adatok'!AJ14</f>
        <v>1.7800000000000007E-4</v>
      </c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</row>
    <row r="15" spans="1:14" ht="17.25" hidden="1" thickTop="1" thickBot="1" x14ac:dyDescent="0.3">
      <c r="A15" s="272" t="s">
        <v>36</v>
      </c>
      <c r="B15" s="273" t="str">
        <f>'Input adatok'!AI15</f>
        <v>13cs</v>
      </c>
      <c r="C15" s="274">
        <f>'Input adatok'!AJ15</f>
        <v>1.7600000000000008E-4</v>
      </c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</row>
    <row r="16" spans="1:14" ht="17.25" hidden="1" thickTop="1" thickBot="1" x14ac:dyDescent="0.3">
      <c r="A16" s="272" t="s">
        <v>37</v>
      </c>
      <c r="B16" s="273" t="str">
        <f>'Input adatok'!AI16</f>
        <v>14cs</v>
      </c>
      <c r="C16" s="274">
        <f>'Input adatok'!AJ16</f>
        <v>1.7400000000000008E-4</v>
      </c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</row>
    <row r="17" spans="1:14" ht="17.25" hidden="1" thickTop="1" thickBot="1" x14ac:dyDescent="0.3">
      <c r="A17" s="272" t="s">
        <v>38</v>
      </c>
      <c r="B17" s="273" t="str">
        <f>'Input adatok'!AI17</f>
        <v>15cs</v>
      </c>
      <c r="C17" s="274">
        <f>'Input adatok'!AJ17</f>
        <v>1.7200000000000009E-4</v>
      </c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</row>
    <row r="18" spans="1:14" ht="17.25" hidden="1" thickTop="1" thickBot="1" x14ac:dyDescent="0.3">
      <c r="A18" s="272" t="s">
        <v>39</v>
      </c>
      <c r="B18" s="273" t="str">
        <f>'Input adatok'!AI18</f>
        <v>16cs</v>
      </c>
      <c r="C18" s="274">
        <f>'Input adatok'!AJ18</f>
        <v>1.7000000000000009E-4</v>
      </c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</row>
    <row r="19" spans="1:14" ht="17.25" hidden="1" thickTop="1" thickBot="1" x14ac:dyDescent="0.3">
      <c r="A19" s="272" t="s">
        <v>40</v>
      </c>
      <c r="B19" s="273" t="str">
        <f>'Input adatok'!AI19</f>
        <v>17cs</v>
      </c>
      <c r="C19" s="274">
        <f>'Input adatok'!AJ19</f>
        <v>1.680000000000001E-4</v>
      </c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</row>
    <row r="20" spans="1:14" ht="17.25" hidden="1" thickTop="1" thickBot="1" x14ac:dyDescent="0.3">
      <c r="A20" s="272" t="s">
        <v>41</v>
      </c>
      <c r="B20" s="273" t="str">
        <f>'Input adatok'!AI20</f>
        <v>18cs</v>
      </c>
      <c r="C20" s="274">
        <f>'Input adatok'!AJ20</f>
        <v>1.660000000000001E-4</v>
      </c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</row>
    <row r="21" spans="1:14" ht="17.25" hidden="1" thickTop="1" thickBot="1" x14ac:dyDescent="0.3">
      <c r="A21" s="272" t="s">
        <v>42</v>
      </c>
      <c r="B21" s="273" t="str">
        <f>'Input adatok'!AI21</f>
        <v>19cs</v>
      </c>
      <c r="C21" s="274">
        <f>'Input adatok'!AJ21</f>
        <v>1.6400000000000011E-4</v>
      </c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</row>
    <row r="22" spans="1:14" ht="17.25" hidden="1" thickTop="1" thickBot="1" x14ac:dyDescent="0.3">
      <c r="A22" s="272" t="s">
        <v>43</v>
      </c>
      <c r="B22" s="273" t="str">
        <f>'Input adatok'!AI22</f>
        <v>20cs</v>
      </c>
      <c r="C22" s="274">
        <f>'Input adatok'!AJ22</f>
        <v>1.6200000000000012E-4</v>
      </c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</row>
    <row r="23" spans="1:14" ht="13.5" thickTop="1" x14ac:dyDescent="0.2">
      <c r="C23" s="3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3"/>
    </row>
    <row r="24" spans="1:14" hidden="1" x14ac:dyDescent="0.2">
      <c r="B24" s="346" t="s">
        <v>190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</row>
    <row r="25" spans="1:14" hidden="1" x14ac:dyDescent="0.2"/>
    <row r="26" spans="1:14" ht="16.5" hidden="1" thickBot="1" x14ac:dyDescent="0.3">
      <c r="B26" s="111" t="s">
        <v>1</v>
      </c>
      <c r="C26" s="112" t="s">
        <v>13</v>
      </c>
      <c r="D26" s="112" t="s">
        <v>14</v>
      </c>
      <c r="E26" s="112" t="s">
        <v>15</v>
      </c>
      <c r="F26" s="112" t="s">
        <v>17</v>
      </c>
      <c r="G26" s="112" t="s">
        <v>18</v>
      </c>
      <c r="H26" s="112" t="s">
        <v>21</v>
      </c>
      <c r="I26" s="112" t="s">
        <v>22</v>
      </c>
      <c r="J26" s="112" t="s">
        <v>25</v>
      </c>
      <c r="K26" s="112" t="s">
        <v>26</v>
      </c>
      <c r="L26" s="112" t="s">
        <v>33</v>
      </c>
      <c r="M26" s="112" t="s">
        <v>34</v>
      </c>
      <c r="N26" s="132" t="s">
        <v>44</v>
      </c>
    </row>
    <row r="27" spans="1:14" ht="13.5" hidden="1" thickTop="1" x14ac:dyDescent="0.2">
      <c r="A27" s="374" t="s">
        <v>62</v>
      </c>
      <c r="B27" s="109" t="b">
        <f>'Input adatok'!AD25</f>
        <v>0</v>
      </c>
      <c r="C27" s="110">
        <f>'Input adatok'!AE25</f>
        <v>0.5</v>
      </c>
      <c r="D27" s="110">
        <f>'Input adatok'!AF25</f>
        <v>0</v>
      </c>
      <c r="E27" s="110">
        <f>'Input adatok'!AG25</f>
        <v>0</v>
      </c>
      <c r="F27" s="110">
        <f>'Input adatok'!AH25</f>
        <v>0</v>
      </c>
      <c r="G27" s="110">
        <f>'Input adatok'!AI25</f>
        <v>0</v>
      </c>
      <c r="H27" s="110">
        <f>'Input adatok'!AJ25</f>
        <v>0</v>
      </c>
      <c r="I27" s="110">
        <f>'Input adatok'!AK25</f>
        <v>0.5</v>
      </c>
      <c r="J27" s="110">
        <f>'Input adatok'!AL25</f>
        <v>0.5</v>
      </c>
      <c r="K27" s="110">
        <f>'Input adatok'!AM25</f>
        <v>0.5</v>
      </c>
      <c r="L27" s="110" t="b">
        <f>'Input adatok'!AN25</f>
        <v>0</v>
      </c>
      <c r="M27" s="110" t="b">
        <f>'Input adatok'!AO25</f>
        <v>0</v>
      </c>
      <c r="N27" s="133">
        <f>'Input adatok'!AQ25</f>
        <v>2</v>
      </c>
    </row>
    <row r="28" spans="1:14" hidden="1" x14ac:dyDescent="0.2">
      <c r="A28" s="375"/>
      <c r="B28" s="40" t="b">
        <f>'Input adatok'!AD26</f>
        <v>0</v>
      </c>
      <c r="C28" s="94">
        <f>'Input adatok'!AE26</f>
        <v>0.5</v>
      </c>
      <c r="D28" s="94">
        <f>'Input adatok'!AF26</f>
        <v>1</v>
      </c>
      <c r="E28" s="94">
        <f>'Input adatok'!AG26</f>
        <v>1</v>
      </c>
      <c r="F28" s="94">
        <f>'Input adatok'!AH26</f>
        <v>1</v>
      </c>
      <c r="G28" s="94">
        <f>'Input adatok'!AI26</f>
        <v>0.5</v>
      </c>
      <c r="H28" s="94">
        <f>'Input adatok'!AJ26</f>
        <v>1</v>
      </c>
      <c r="I28" s="94">
        <f>'Input adatok'!AK26</f>
        <v>1</v>
      </c>
      <c r="J28" s="94">
        <f>'Input adatok'!AL26</f>
        <v>1</v>
      </c>
      <c r="K28" s="94">
        <f>'Input adatok'!AM26</f>
        <v>1</v>
      </c>
      <c r="L28" s="94" t="b">
        <f>'Input adatok'!AN26</f>
        <v>0</v>
      </c>
      <c r="M28" s="94" t="b">
        <f>'Input adatok'!AO26</f>
        <v>0</v>
      </c>
      <c r="N28" s="134">
        <f>'Input adatok'!AQ26</f>
        <v>8</v>
      </c>
    </row>
    <row r="29" spans="1:14" hidden="1" x14ac:dyDescent="0.2">
      <c r="A29" s="375"/>
      <c r="B29" s="40" t="b">
        <f>'Input adatok'!AD27</f>
        <v>0</v>
      </c>
      <c r="C29" s="94">
        <f>'Input adatok'!AE27</f>
        <v>0.5</v>
      </c>
      <c r="D29" s="94">
        <f>'Input adatok'!AF27</f>
        <v>1</v>
      </c>
      <c r="E29" s="94">
        <f>'Input adatok'!AG27</f>
        <v>1</v>
      </c>
      <c r="F29" s="94">
        <f>'Input adatok'!AH27</f>
        <v>0</v>
      </c>
      <c r="G29" s="94">
        <f>'Input adatok'!AI27</f>
        <v>0.5</v>
      </c>
      <c r="H29" s="94">
        <f>'Input adatok'!AJ27</f>
        <v>1</v>
      </c>
      <c r="I29" s="94">
        <f>'Input adatok'!AK27</f>
        <v>0.5</v>
      </c>
      <c r="J29" s="94">
        <f>'Input adatok'!AL27</f>
        <v>0.5</v>
      </c>
      <c r="K29" s="94">
        <f>'Input adatok'!AM27</f>
        <v>0.5</v>
      </c>
      <c r="L29" s="94" t="b">
        <f>'Input adatok'!AN27</f>
        <v>0</v>
      </c>
      <c r="M29" s="94" t="b">
        <f>'Input adatok'!AO27</f>
        <v>0</v>
      </c>
      <c r="N29" s="134">
        <f>'Input adatok'!AQ27</f>
        <v>5.5</v>
      </c>
    </row>
    <row r="30" spans="1:14" hidden="1" x14ac:dyDescent="0.2">
      <c r="A30" s="375"/>
      <c r="B30" s="40" t="b">
        <f>'Input adatok'!AD28</f>
        <v>0</v>
      </c>
      <c r="C30" s="94">
        <f>'Input adatok'!AE28</f>
        <v>1</v>
      </c>
      <c r="D30" s="94">
        <f>'Input adatok'!AF28</f>
        <v>0.5</v>
      </c>
      <c r="E30" s="94">
        <f>'Input adatok'!AG28</f>
        <v>1</v>
      </c>
      <c r="F30" s="94">
        <f>'Input adatok'!AH28</f>
        <v>1</v>
      </c>
      <c r="G30" s="94">
        <f>'Input adatok'!AI28</f>
        <v>0.5</v>
      </c>
      <c r="H30" s="94">
        <f>'Input adatok'!AJ28</f>
        <v>0</v>
      </c>
      <c r="I30" s="94">
        <f>'Input adatok'!AK28</f>
        <v>0.5</v>
      </c>
      <c r="J30" s="94">
        <f>'Input adatok'!AL28</f>
        <v>0</v>
      </c>
      <c r="K30" s="94">
        <f>'Input adatok'!AM28</f>
        <v>0</v>
      </c>
      <c r="L30" s="94" t="b">
        <f>'Input adatok'!AN28</f>
        <v>0</v>
      </c>
      <c r="M30" s="94" t="b">
        <f>'Input adatok'!AO28</f>
        <v>0</v>
      </c>
      <c r="N30" s="134">
        <f>'Input adatok'!AQ28</f>
        <v>4.5</v>
      </c>
    </row>
    <row r="31" spans="1:14" hidden="1" x14ac:dyDescent="0.2">
      <c r="A31" s="375"/>
      <c r="B31" s="40" t="b">
        <f>'Input adatok'!AD29</f>
        <v>0</v>
      </c>
      <c r="C31" s="94">
        <f>'Input adatok'!AE29</f>
        <v>0.5</v>
      </c>
      <c r="D31" s="94">
        <f>'Input adatok'!AF29</f>
        <v>1</v>
      </c>
      <c r="E31" s="94">
        <f>'Input adatok'!AG29</f>
        <v>0</v>
      </c>
      <c r="F31" s="94">
        <f>'Input adatok'!AH29</f>
        <v>0</v>
      </c>
      <c r="G31" s="94">
        <f>'Input adatok'!AI29</f>
        <v>1</v>
      </c>
      <c r="H31" s="94">
        <f>'Input adatok'!AJ29</f>
        <v>0</v>
      </c>
      <c r="I31" s="94">
        <f>'Input adatok'!AK29</f>
        <v>0.5</v>
      </c>
      <c r="J31" s="94">
        <f>'Input adatok'!AL29</f>
        <v>1</v>
      </c>
      <c r="K31" s="94">
        <f>'Input adatok'!AM29</f>
        <v>0</v>
      </c>
      <c r="L31" s="94" t="b">
        <f>'Input adatok'!AN29</f>
        <v>0</v>
      </c>
      <c r="M31" s="94" t="b">
        <f>'Input adatok'!AO29</f>
        <v>0</v>
      </c>
      <c r="N31" s="134">
        <f>'Input adatok'!AQ29</f>
        <v>4</v>
      </c>
    </row>
    <row r="32" spans="1:14" hidden="1" x14ac:dyDescent="0.2">
      <c r="A32" s="375"/>
      <c r="B32" s="40" t="b">
        <f>'Input adatok'!AD30</f>
        <v>0</v>
      </c>
      <c r="C32" s="94">
        <f>'Input adatok'!AE30</f>
        <v>0.5</v>
      </c>
      <c r="D32" s="94">
        <f>'Input adatok'!AF30</f>
        <v>1</v>
      </c>
      <c r="E32" s="94">
        <f>'Input adatok'!AG30</f>
        <v>0</v>
      </c>
      <c r="F32" s="94">
        <f>'Input adatok'!AH30</f>
        <v>1</v>
      </c>
      <c r="G32" s="94">
        <f>'Input adatok'!AI30</f>
        <v>0.5</v>
      </c>
      <c r="H32" s="94">
        <f>'Input adatok'!AJ30</f>
        <v>1</v>
      </c>
      <c r="I32" s="94">
        <f>'Input adatok'!AK30</f>
        <v>0</v>
      </c>
      <c r="J32" s="94">
        <f>'Input adatok'!AL30</f>
        <v>0.5</v>
      </c>
      <c r="K32" s="94">
        <f>'Input adatok'!AM30</f>
        <v>1</v>
      </c>
      <c r="L32" s="94" t="b">
        <f>'Input adatok'!AN30</f>
        <v>0</v>
      </c>
      <c r="M32" s="94" t="b">
        <f>'Input adatok'!AO30</f>
        <v>0</v>
      </c>
      <c r="N32" s="134">
        <f>'Input adatok'!AQ30</f>
        <v>5.5</v>
      </c>
    </row>
    <row r="33" spans="1:14" hidden="1" x14ac:dyDescent="0.2">
      <c r="A33" s="375"/>
      <c r="B33" s="40" t="b">
        <f>'Input adatok'!AD31</f>
        <v>0</v>
      </c>
      <c r="C33" s="94">
        <f>'Input adatok'!AE31</f>
        <v>0</v>
      </c>
      <c r="D33" s="94">
        <f>'Input adatok'!AF31</f>
        <v>0</v>
      </c>
      <c r="E33" s="94">
        <f>'Input adatok'!AG31</f>
        <v>1</v>
      </c>
      <c r="F33" s="94">
        <f>'Input adatok'!AH31</f>
        <v>0</v>
      </c>
      <c r="G33" s="94">
        <f>'Input adatok'!AI31</f>
        <v>0</v>
      </c>
      <c r="H33" s="94">
        <f>'Input adatok'!AJ31</f>
        <v>1</v>
      </c>
      <c r="I33" s="94">
        <f>'Input adatok'!AK31</f>
        <v>0.5</v>
      </c>
      <c r="J33" s="94">
        <f>'Input adatok'!AL31</f>
        <v>0</v>
      </c>
      <c r="K33" s="94">
        <f>'Input adatok'!AM31</f>
        <v>0.5</v>
      </c>
      <c r="L33" s="94" t="b">
        <f>'Input adatok'!AN31</f>
        <v>0</v>
      </c>
      <c r="M33" s="94" t="b">
        <f>'Input adatok'!AO31</f>
        <v>0</v>
      </c>
      <c r="N33" s="134">
        <f>'Input adatok'!AQ31</f>
        <v>3</v>
      </c>
    </row>
    <row r="34" spans="1:14" hidden="1" x14ac:dyDescent="0.2">
      <c r="A34" s="375"/>
      <c r="B34" s="40" t="b">
        <f>'Input adatok'!AD32</f>
        <v>0</v>
      </c>
      <c r="C34" s="94">
        <f>'Input adatok'!AE32</f>
        <v>0.5</v>
      </c>
      <c r="D34" s="94">
        <f>'Input adatok'!AF32</f>
        <v>0.5</v>
      </c>
      <c r="E34" s="94">
        <f>'Input adatok'!AG32</f>
        <v>1</v>
      </c>
      <c r="F34" s="94">
        <f>'Input adatok'!AH32</f>
        <v>0</v>
      </c>
      <c r="G34" s="94">
        <f>'Input adatok'!AI32</f>
        <v>1</v>
      </c>
      <c r="H34" s="94">
        <f>'Input adatok'!AJ32</f>
        <v>0.5</v>
      </c>
      <c r="I34" s="94">
        <f>'Input adatok'!AK32</f>
        <v>0</v>
      </c>
      <c r="J34" s="94">
        <f>'Input adatok'!AL32</f>
        <v>0.5</v>
      </c>
      <c r="K34" s="94">
        <f>'Input adatok'!AM32</f>
        <v>0</v>
      </c>
      <c r="L34" s="94" t="b">
        <f>'Input adatok'!AN32</f>
        <v>0</v>
      </c>
      <c r="M34" s="94" t="b">
        <f>'Input adatok'!AO32</f>
        <v>0</v>
      </c>
      <c r="N34" s="134">
        <f>'Input adatok'!AQ32</f>
        <v>4</v>
      </c>
    </row>
    <row r="35" spans="1:14" hidden="1" x14ac:dyDescent="0.2">
      <c r="A35" s="375"/>
      <c r="B35" s="40" t="b">
        <f>'Input adatok'!AD33</f>
        <v>0</v>
      </c>
      <c r="C35" s="94">
        <f>'Input adatok'!AE33</f>
        <v>0.5</v>
      </c>
      <c r="D35" s="94">
        <f>'Input adatok'!AF33</f>
        <v>0</v>
      </c>
      <c r="E35" s="94">
        <f>'Input adatok'!AG33</f>
        <v>0</v>
      </c>
      <c r="F35" s="94">
        <f>'Input adatok'!AH33</f>
        <v>1</v>
      </c>
      <c r="G35" s="94">
        <f>'Input adatok'!AI33</f>
        <v>0.5</v>
      </c>
      <c r="H35" s="94">
        <f>'Input adatok'!AJ33</f>
        <v>0</v>
      </c>
      <c r="I35" s="94">
        <f>'Input adatok'!AK33</f>
        <v>1</v>
      </c>
      <c r="J35" s="94">
        <f>'Input adatok'!AL33</f>
        <v>1</v>
      </c>
      <c r="K35" s="94">
        <f>'Input adatok'!AM33</f>
        <v>0.5</v>
      </c>
      <c r="L35" s="94" t="b">
        <f>'Input adatok'!AN33</f>
        <v>0</v>
      </c>
      <c r="M35" s="94" t="b">
        <f>'Input adatok'!AO33</f>
        <v>0</v>
      </c>
      <c r="N35" s="134">
        <f>'Input adatok'!AQ33</f>
        <v>4.5</v>
      </c>
    </row>
    <row r="36" spans="1:14" hidden="1" x14ac:dyDescent="0.2">
      <c r="A36" s="375"/>
      <c r="B36" s="40" t="b">
        <f>'Input adatok'!AD34</f>
        <v>0</v>
      </c>
      <c r="C36" s="94">
        <f>'Input adatok'!AE34</f>
        <v>0.5</v>
      </c>
      <c r="D36" s="94">
        <f>'Input adatok'!AF34</f>
        <v>0</v>
      </c>
      <c r="E36" s="94">
        <f>'Input adatok'!AG34</f>
        <v>0</v>
      </c>
      <c r="F36" s="94">
        <f>'Input adatok'!AH34</f>
        <v>1</v>
      </c>
      <c r="G36" s="94">
        <f>'Input adatok'!AI34</f>
        <v>0.5</v>
      </c>
      <c r="H36" s="94">
        <f>'Input adatok'!AJ34</f>
        <v>0.5</v>
      </c>
      <c r="I36" s="94">
        <f>'Input adatok'!AK34</f>
        <v>0.5</v>
      </c>
      <c r="J36" s="94">
        <f>'Input adatok'!AL34</f>
        <v>0</v>
      </c>
      <c r="K36" s="94">
        <f>'Input adatok'!AM34</f>
        <v>1</v>
      </c>
      <c r="L36" s="94" t="b">
        <f>'Input adatok'!AN34</f>
        <v>0</v>
      </c>
      <c r="M36" s="94" t="b">
        <f>'Input adatok'!AO34</f>
        <v>0</v>
      </c>
      <c r="N36" s="134">
        <f>'Input adatok'!AQ34</f>
        <v>4</v>
      </c>
    </row>
    <row r="37" spans="1:14" hidden="1" x14ac:dyDescent="0.2">
      <c r="A37" s="375"/>
      <c r="B37" s="40" t="b">
        <f>'Input adatok'!AD35</f>
        <v>0</v>
      </c>
      <c r="C37" s="94" t="b">
        <f>'Input adatok'!AE35</f>
        <v>0</v>
      </c>
      <c r="D37" s="94" t="b">
        <f>'Input adatok'!AF35</f>
        <v>0</v>
      </c>
      <c r="E37" s="94" t="b">
        <f>'Input adatok'!AG35</f>
        <v>0</v>
      </c>
      <c r="F37" s="94" t="b">
        <f>'Input adatok'!AH35</f>
        <v>0</v>
      </c>
      <c r="G37" s="94" t="b">
        <f>'Input adatok'!AI35</f>
        <v>0</v>
      </c>
      <c r="H37" s="94" t="b">
        <f>'Input adatok'!AJ35</f>
        <v>0</v>
      </c>
      <c r="I37" s="94" t="b">
        <f>'Input adatok'!AK35</f>
        <v>0</v>
      </c>
      <c r="J37" s="94" t="b">
        <f>'Input adatok'!AL35</f>
        <v>0</v>
      </c>
      <c r="K37" s="94" t="b">
        <f>'Input adatok'!AM35</f>
        <v>0</v>
      </c>
      <c r="L37" s="94" t="b">
        <f>'Input adatok'!AN35</f>
        <v>0</v>
      </c>
      <c r="M37" s="94" t="b">
        <f>'Input adatok'!AO35</f>
        <v>0</v>
      </c>
      <c r="N37" s="134">
        <f>'Input adatok'!AQ35</f>
        <v>0</v>
      </c>
    </row>
    <row r="38" spans="1:14" hidden="1" x14ac:dyDescent="0.2">
      <c r="A38" s="375"/>
      <c r="B38" s="40" t="str">
        <f>'Input adatok'!AD36</f>
        <v>12_1</v>
      </c>
      <c r="C38" s="94" t="b">
        <f>'Input adatok'!AE36</f>
        <v>0</v>
      </c>
      <c r="D38" s="94" t="b">
        <f>'Input adatok'!AF36</f>
        <v>0</v>
      </c>
      <c r="E38" s="94" t="b">
        <f>'Input adatok'!AG36</f>
        <v>0</v>
      </c>
      <c r="F38" s="94" t="b">
        <f>'Input adatok'!AH36</f>
        <v>0</v>
      </c>
      <c r="G38" s="94" t="b">
        <f>'Input adatok'!AI36</f>
        <v>0</v>
      </c>
      <c r="H38" s="94" t="b">
        <f>'Input adatok'!AJ36</f>
        <v>0</v>
      </c>
      <c r="I38" s="94" t="b">
        <f>'Input adatok'!AK36</f>
        <v>0</v>
      </c>
      <c r="J38" s="94" t="b">
        <f>'Input adatok'!AL36</f>
        <v>0</v>
      </c>
      <c r="K38" s="94" t="b">
        <f>'Input adatok'!AM36</f>
        <v>0</v>
      </c>
      <c r="L38" s="94" t="b">
        <f>'Input adatok'!AN36</f>
        <v>0</v>
      </c>
      <c r="M38" s="94" t="b">
        <f>'Input adatok'!AO36</f>
        <v>0</v>
      </c>
      <c r="N38" s="134">
        <f>'Input adatok'!AQ36</f>
        <v>0</v>
      </c>
    </row>
    <row r="39" spans="1:14" hidden="1" x14ac:dyDescent="0.2">
      <c r="A39" s="375"/>
      <c r="B39" s="40" t="str">
        <f>'Input adatok'!AD37</f>
        <v>13_1</v>
      </c>
      <c r="C39" s="94" t="b">
        <f>'Input adatok'!AE37</f>
        <v>0</v>
      </c>
      <c r="D39" s="94" t="b">
        <f>'Input adatok'!AF37</f>
        <v>0</v>
      </c>
      <c r="E39" s="94" t="b">
        <f>'Input adatok'!AG37</f>
        <v>0</v>
      </c>
      <c r="F39" s="94" t="b">
        <f>'Input adatok'!AH37</f>
        <v>0</v>
      </c>
      <c r="G39" s="94" t="b">
        <f>'Input adatok'!AI37</f>
        <v>0</v>
      </c>
      <c r="H39" s="94" t="b">
        <f>'Input adatok'!AJ37</f>
        <v>0</v>
      </c>
      <c r="I39" s="94" t="b">
        <f>'Input adatok'!AK37</f>
        <v>0</v>
      </c>
      <c r="J39" s="94" t="b">
        <f>'Input adatok'!AL37</f>
        <v>0</v>
      </c>
      <c r="K39" s="94" t="b">
        <f>'Input adatok'!AM37</f>
        <v>0</v>
      </c>
      <c r="L39" s="94" t="b">
        <f>'Input adatok'!AN37</f>
        <v>0</v>
      </c>
      <c r="M39" s="94" t="b">
        <f>'Input adatok'!AO37</f>
        <v>0</v>
      </c>
      <c r="N39" s="134">
        <f>'Input adatok'!AQ37</f>
        <v>0</v>
      </c>
    </row>
    <row r="40" spans="1:14" hidden="1" x14ac:dyDescent="0.2">
      <c r="A40" s="375"/>
      <c r="B40" s="40" t="str">
        <f>'Input adatok'!AD38</f>
        <v>14_1</v>
      </c>
      <c r="C40" s="94" t="b">
        <f>'Input adatok'!AE38</f>
        <v>0</v>
      </c>
      <c r="D40" s="94" t="b">
        <f>'Input adatok'!AF38</f>
        <v>0</v>
      </c>
      <c r="E40" s="94" t="b">
        <f>'Input adatok'!AG38</f>
        <v>0</v>
      </c>
      <c r="F40" s="94" t="b">
        <f>'Input adatok'!AH38</f>
        <v>0</v>
      </c>
      <c r="G40" s="94" t="b">
        <f>'Input adatok'!AI38</f>
        <v>0</v>
      </c>
      <c r="H40" s="94" t="b">
        <f>'Input adatok'!AJ38</f>
        <v>0</v>
      </c>
      <c r="I40" s="94" t="b">
        <f>'Input adatok'!AK38</f>
        <v>0</v>
      </c>
      <c r="J40" s="94" t="b">
        <f>'Input adatok'!AL38</f>
        <v>0</v>
      </c>
      <c r="K40" s="94" t="b">
        <f>'Input adatok'!AM38</f>
        <v>0</v>
      </c>
      <c r="L40" s="94" t="b">
        <f>'Input adatok'!AN38</f>
        <v>0</v>
      </c>
      <c r="M40" s="94" t="b">
        <f>'Input adatok'!AO38</f>
        <v>0</v>
      </c>
      <c r="N40" s="134">
        <f>'Input adatok'!AQ38</f>
        <v>0</v>
      </c>
    </row>
    <row r="41" spans="1:14" hidden="1" x14ac:dyDescent="0.2">
      <c r="A41" s="375"/>
      <c r="B41" s="40" t="str">
        <f>'Input adatok'!AD39</f>
        <v>15_1</v>
      </c>
      <c r="C41" s="94" t="b">
        <f>'Input adatok'!AE39</f>
        <v>0</v>
      </c>
      <c r="D41" s="94" t="b">
        <f>'Input adatok'!AF39</f>
        <v>0</v>
      </c>
      <c r="E41" s="94" t="b">
        <f>'Input adatok'!AG39</f>
        <v>0</v>
      </c>
      <c r="F41" s="94" t="b">
        <f>'Input adatok'!AH39</f>
        <v>0</v>
      </c>
      <c r="G41" s="94" t="b">
        <f>'Input adatok'!AI39</f>
        <v>0</v>
      </c>
      <c r="H41" s="94" t="b">
        <f>'Input adatok'!AJ39</f>
        <v>0</v>
      </c>
      <c r="I41" s="94" t="b">
        <f>'Input adatok'!AK39</f>
        <v>0</v>
      </c>
      <c r="J41" s="94" t="b">
        <f>'Input adatok'!AL39</f>
        <v>0</v>
      </c>
      <c r="K41" s="94" t="b">
        <f>'Input adatok'!AM39</f>
        <v>0</v>
      </c>
      <c r="L41" s="94" t="b">
        <f>'Input adatok'!AN39</f>
        <v>0</v>
      </c>
      <c r="M41" s="94" t="b">
        <f>'Input adatok'!AO39</f>
        <v>0</v>
      </c>
      <c r="N41" s="134">
        <f>'Input adatok'!AQ39</f>
        <v>0</v>
      </c>
    </row>
    <row r="42" spans="1:14" hidden="1" x14ac:dyDescent="0.2">
      <c r="A42" s="375"/>
      <c r="B42" s="40" t="str">
        <f>'Input adatok'!AD40</f>
        <v>16_1</v>
      </c>
      <c r="C42" s="94" t="b">
        <f>'Input adatok'!AE40</f>
        <v>0</v>
      </c>
      <c r="D42" s="94" t="b">
        <f>'Input adatok'!AF40</f>
        <v>0</v>
      </c>
      <c r="E42" s="94" t="b">
        <f>'Input adatok'!AG40</f>
        <v>0</v>
      </c>
      <c r="F42" s="94" t="b">
        <f>'Input adatok'!AH40</f>
        <v>0</v>
      </c>
      <c r="G42" s="94" t="b">
        <f>'Input adatok'!AI40</f>
        <v>0</v>
      </c>
      <c r="H42" s="94" t="b">
        <f>'Input adatok'!AJ40</f>
        <v>0</v>
      </c>
      <c r="I42" s="94" t="b">
        <f>'Input adatok'!AK40</f>
        <v>0</v>
      </c>
      <c r="J42" s="94" t="b">
        <f>'Input adatok'!AL40</f>
        <v>0</v>
      </c>
      <c r="K42" s="94" t="b">
        <f>'Input adatok'!AM40</f>
        <v>0</v>
      </c>
      <c r="L42" s="94" t="b">
        <f>'Input adatok'!AN40</f>
        <v>0</v>
      </c>
      <c r="M42" s="94" t="b">
        <f>'Input adatok'!AO40</f>
        <v>0</v>
      </c>
      <c r="N42" s="134">
        <f>'Input adatok'!AQ40</f>
        <v>0</v>
      </c>
    </row>
    <row r="43" spans="1:14" hidden="1" x14ac:dyDescent="0.2">
      <c r="A43" s="375"/>
      <c r="B43" s="40" t="str">
        <f>'Input adatok'!AD41</f>
        <v>=M261</v>
      </c>
      <c r="C43" s="94" t="b">
        <f>'Input adatok'!AE41</f>
        <v>0</v>
      </c>
      <c r="D43" s="94" t="b">
        <f>'Input adatok'!AF41</f>
        <v>0</v>
      </c>
      <c r="E43" s="94" t="b">
        <f>'Input adatok'!AG41</f>
        <v>0</v>
      </c>
      <c r="F43" s="94" t="b">
        <f>'Input adatok'!AH41</f>
        <v>0</v>
      </c>
      <c r="G43" s="94" t="b">
        <f>'Input adatok'!AI41</f>
        <v>0</v>
      </c>
      <c r="H43" s="94" t="b">
        <f>'Input adatok'!AJ41</f>
        <v>0</v>
      </c>
      <c r="I43" s="94" t="b">
        <f>'Input adatok'!AK41</f>
        <v>0</v>
      </c>
      <c r="J43" s="94" t="b">
        <f>'Input adatok'!AL41</f>
        <v>0</v>
      </c>
      <c r="K43" s="94" t="b">
        <f>'Input adatok'!AM41</f>
        <v>0</v>
      </c>
      <c r="L43" s="94" t="b">
        <f>'Input adatok'!AN41</f>
        <v>0</v>
      </c>
      <c r="M43" s="94" t="b">
        <f>'Input adatok'!AO41</f>
        <v>0</v>
      </c>
      <c r="N43" s="134">
        <f>'Input adatok'!AQ41</f>
        <v>0</v>
      </c>
    </row>
    <row r="44" spans="1:14" hidden="1" x14ac:dyDescent="0.2">
      <c r="A44" s="375"/>
      <c r="B44" s="40" t="str">
        <f>'Input adatok'!AD42</f>
        <v>18_1</v>
      </c>
      <c r="C44" s="94" t="b">
        <f>'Input adatok'!AE42</f>
        <v>0</v>
      </c>
      <c r="D44" s="94" t="b">
        <f>'Input adatok'!AF42</f>
        <v>0</v>
      </c>
      <c r="E44" s="94" t="b">
        <f>'Input adatok'!AG42</f>
        <v>0</v>
      </c>
      <c r="F44" s="94" t="b">
        <f>'Input adatok'!AH42</f>
        <v>0</v>
      </c>
      <c r="G44" s="94" t="b">
        <f>'Input adatok'!AI42</f>
        <v>0</v>
      </c>
      <c r="H44" s="94" t="b">
        <f>'Input adatok'!AJ42</f>
        <v>0</v>
      </c>
      <c r="I44" s="94" t="b">
        <f>'Input adatok'!AK42</f>
        <v>0</v>
      </c>
      <c r="J44" s="94" t="b">
        <f>'Input adatok'!AL42</f>
        <v>0</v>
      </c>
      <c r="K44" s="94" t="b">
        <f>'Input adatok'!AM42</f>
        <v>0</v>
      </c>
      <c r="L44" s="94" t="b">
        <f>'Input adatok'!AN42</f>
        <v>0</v>
      </c>
      <c r="M44" s="94" t="b">
        <f>'Input adatok'!AO42</f>
        <v>0</v>
      </c>
      <c r="N44" s="134">
        <f>'Input adatok'!AQ42</f>
        <v>0</v>
      </c>
    </row>
    <row r="45" spans="1:14" hidden="1" x14ac:dyDescent="0.2">
      <c r="A45" s="375"/>
      <c r="B45" s="40" t="str">
        <f>'Input adatok'!AD43</f>
        <v>19_1</v>
      </c>
      <c r="C45" s="94" t="b">
        <f>'Input adatok'!AE43</f>
        <v>0</v>
      </c>
      <c r="D45" s="94" t="b">
        <f>'Input adatok'!AF43</f>
        <v>0</v>
      </c>
      <c r="E45" s="94" t="b">
        <f>'Input adatok'!AG43</f>
        <v>0</v>
      </c>
      <c r="F45" s="94" t="b">
        <f>'Input adatok'!AH43</f>
        <v>0</v>
      </c>
      <c r="G45" s="94" t="b">
        <f>'Input adatok'!AI43</f>
        <v>0</v>
      </c>
      <c r="H45" s="94" t="b">
        <f>'Input adatok'!AJ43</f>
        <v>0</v>
      </c>
      <c r="I45" s="94" t="b">
        <f>'Input adatok'!AK43</f>
        <v>0</v>
      </c>
      <c r="J45" s="94" t="b">
        <f>'Input adatok'!AL43</f>
        <v>0</v>
      </c>
      <c r="K45" s="94" t="b">
        <f>'Input adatok'!AM43</f>
        <v>0</v>
      </c>
      <c r="L45" s="94" t="b">
        <f>'Input adatok'!AN43</f>
        <v>0</v>
      </c>
      <c r="M45" s="94" t="b">
        <f>'Input adatok'!AO43</f>
        <v>0</v>
      </c>
      <c r="N45" s="134">
        <f>'Input adatok'!AQ43</f>
        <v>0</v>
      </c>
    </row>
    <row r="46" spans="1:14" ht="13.5" hidden="1" thickBot="1" x14ac:dyDescent="0.25">
      <c r="A46" s="376"/>
      <c r="B46" s="95" t="str">
        <f>'Input adatok'!AD44</f>
        <v>20_1</v>
      </c>
      <c r="C46" s="96" t="b">
        <f>'Input adatok'!AE44</f>
        <v>0</v>
      </c>
      <c r="D46" s="96" t="b">
        <f>'Input adatok'!AF44</f>
        <v>0</v>
      </c>
      <c r="E46" s="96" t="b">
        <f>'Input adatok'!AG44</f>
        <v>0</v>
      </c>
      <c r="F46" s="96" t="b">
        <f>'Input adatok'!AH44</f>
        <v>0</v>
      </c>
      <c r="G46" s="96" t="b">
        <f>'Input adatok'!AI44</f>
        <v>0</v>
      </c>
      <c r="H46" s="96" t="b">
        <f>'Input adatok'!AJ44</f>
        <v>0</v>
      </c>
      <c r="I46" s="96" t="b">
        <f>'Input adatok'!AK44</f>
        <v>0</v>
      </c>
      <c r="J46" s="96" t="b">
        <f>'Input adatok'!AL44</f>
        <v>0</v>
      </c>
      <c r="K46" s="96" t="b">
        <f>'Input adatok'!AM44</f>
        <v>0</v>
      </c>
      <c r="L46" s="96" t="b">
        <f>'Input adatok'!AN44</f>
        <v>0</v>
      </c>
      <c r="M46" s="96" t="b">
        <f>'Input adatok'!AO44</f>
        <v>0</v>
      </c>
      <c r="N46" s="135">
        <f>'Input adatok'!AQ44</f>
        <v>0</v>
      </c>
    </row>
    <row r="47" spans="1:14" ht="13.5" hidden="1" thickTop="1" x14ac:dyDescent="0.2">
      <c r="A47" s="371" t="s">
        <v>55</v>
      </c>
      <c r="B47" s="97" t="b">
        <f>'Input adatok'!AD45</f>
        <v>0</v>
      </c>
      <c r="C47" s="98">
        <f>'Input adatok'!AE45</f>
        <v>0</v>
      </c>
      <c r="D47" s="98">
        <f>'Input adatok'!AF45</f>
        <v>0</v>
      </c>
      <c r="E47" s="98">
        <f>'Input adatok'!AG45</f>
        <v>0</v>
      </c>
      <c r="F47" s="98">
        <f>'Input adatok'!AH45</f>
        <v>0</v>
      </c>
      <c r="G47" s="98">
        <f>'Input adatok'!AI45</f>
        <v>0</v>
      </c>
      <c r="H47" s="98">
        <f>'Input adatok'!AJ45</f>
        <v>0</v>
      </c>
      <c r="I47" s="98">
        <f>'Input adatok'!AK45</f>
        <v>0</v>
      </c>
      <c r="J47" s="98">
        <f>'Input adatok'!AL45</f>
        <v>0.5</v>
      </c>
      <c r="K47" s="98">
        <f>'Input adatok'!AM45</f>
        <v>0.5</v>
      </c>
      <c r="L47" s="98" t="b">
        <f>'Input adatok'!AN45</f>
        <v>0</v>
      </c>
      <c r="M47" s="98" t="b">
        <f>'Input adatok'!AO45</f>
        <v>0</v>
      </c>
      <c r="N47" s="136">
        <f>'Input adatok'!AQ45</f>
        <v>1</v>
      </c>
    </row>
    <row r="48" spans="1:14" hidden="1" x14ac:dyDescent="0.2">
      <c r="A48" s="372"/>
      <c r="B48" s="99" t="b">
        <f>'Input adatok'!AD46</f>
        <v>0</v>
      </c>
      <c r="C48" s="100">
        <f>'Input adatok'!AE46</f>
        <v>1</v>
      </c>
      <c r="D48" s="100">
        <f>'Input adatok'!AF46</f>
        <v>1</v>
      </c>
      <c r="E48" s="100">
        <f>'Input adatok'!AG46</f>
        <v>0.5</v>
      </c>
      <c r="F48" s="100">
        <f>'Input adatok'!AH46</f>
        <v>0.5</v>
      </c>
      <c r="G48" s="100">
        <f>'Input adatok'!AI46</f>
        <v>1</v>
      </c>
      <c r="H48" s="100">
        <f>'Input adatok'!AJ46</f>
        <v>1</v>
      </c>
      <c r="I48" s="100">
        <f>'Input adatok'!AK46</f>
        <v>0</v>
      </c>
      <c r="J48" s="100">
        <f>'Input adatok'!AL46</f>
        <v>1</v>
      </c>
      <c r="K48" s="100">
        <f>'Input adatok'!AM46</f>
        <v>0.5</v>
      </c>
      <c r="L48" s="100" t="b">
        <f>'Input adatok'!AN46</f>
        <v>0</v>
      </c>
      <c r="M48" s="100" t="b">
        <f>'Input adatok'!AO46</f>
        <v>0</v>
      </c>
      <c r="N48" s="137">
        <f>'Input adatok'!AQ46</f>
        <v>6.5</v>
      </c>
    </row>
    <row r="49" spans="1:14" hidden="1" x14ac:dyDescent="0.2">
      <c r="A49" s="372"/>
      <c r="B49" s="99" t="b">
        <f>'Input adatok'!AD47</f>
        <v>0</v>
      </c>
      <c r="C49" s="100">
        <f>'Input adatok'!AE47</f>
        <v>0.5</v>
      </c>
      <c r="D49" s="100">
        <f>'Input adatok'!AF47</f>
        <v>0</v>
      </c>
      <c r="E49" s="100">
        <f>'Input adatok'!AG47</f>
        <v>1</v>
      </c>
      <c r="F49" s="100">
        <f>'Input adatok'!AH47</f>
        <v>0.5</v>
      </c>
      <c r="G49" s="100">
        <f>'Input adatok'!AI47</f>
        <v>0.5</v>
      </c>
      <c r="H49" s="100">
        <f>'Input adatok'!AJ47</f>
        <v>1</v>
      </c>
      <c r="I49" s="100">
        <f>'Input adatok'!AK47</f>
        <v>1</v>
      </c>
      <c r="J49" s="100">
        <f>'Input adatok'!AL47</f>
        <v>1</v>
      </c>
      <c r="K49" s="100">
        <f>'Input adatok'!AM47</f>
        <v>0.5</v>
      </c>
      <c r="L49" s="100" t="b">
        <f>'Input adatok'!AN47</f>
        <v>0</v>
      </c>
      <c r="M49" s="100" t="b">
        <f>'Input adatok'!AO47</f>
        <v>0</v>
      </c>
      <c r="N49" s="137">
        <f>'Input adatok'!AQ47</f>
        <v>6</v>
      </c>
    </row>
    <row r="50" spans="1:14" hidden="1" x14ac:dyDescent="0.2">
      <c r="A50" s="372"/>
      <c r="B50" s="99" t="b">
        <f>'Input adatok'!AD48</f>
        <v>0</v>
      </c>
      <c r="C50" s="100">
        <f>'Input adatok'!AE48</f>
        <v>1</v>
      </c>
      <c r="D50" s="100">
        <f>'Input adatok'!AF48</f>
        <v>0.5</v>
      </c>
      <c r="E50" s="100">
        <f>'Input adatok'!AG48</f>
        <v>0</v>
      </c>
      <c r="F50" s="100">
        <f>'Input adatok'!AH48</f>
        <v>1</v>
      </c>
      <c r="G50" s="100">
        <f>'Input adatok'!AI48</f>
        <v>0</v>
      </c>
      <c r="H50" s="100">
        <f>'Input adatok'!AJ48</f>
        <v>0</v>
      </c>
      <c r="I50" s="100">
        <f>'Input adatok'!AK48</f>
        <v>0.5</v>
      </c>
      <c r="J50" s="100">
        <f>'Input adatok'!AL48</f>
        <v>0</v>
      </c>
      <c r="K50" s="100">
        <f>'Input adatok'!AM48</f>
        <v>0</v>
      </c>
      <c r="L50" s="100" t="b">
        <f>'Input adatok'!AN48</f>
        <v>0</v>
      </c>
      <c r="M50" s="100" t="b">
        <f>'Input adatok'!AO48</f>
        <v>0</v>
      </c>
      <c r="N50" s="137">
        <f>'Input adatok'!AQ48</f>
        <v>3</v>
      </c>
    </row>
    <row r="51" spans="1:14" hidden="1" x14ac:dyDescent="0.2">
      <c r="A51" s="372"/>
      <c r="B51" s="99" t="b">
        <f>'Input adatok'!AD49</f>
        <v>0</v>
      </c>
      <c r="C51" s="100">
        <f>'Input adatok'!AE49</f>
        <v>0.5</v>
      </c>
      <c r="D51" s="100">
        <f>'Input adatok'!AF49</f>
        <v>1</v>
      </c>
      <c r="E51" s="100">
        <f>'Input adatok'!AG49</f>
        <v>1</v>
      </c>
      <c r="F51" s="100">
        <f>'Input adatok'!AH49</f>
        <v>0.5</v>
      </c>
      <c r="G51" s="100">
        <f>'Input adatok'!AI49</f>
        <v>1</v>
      </c>
      <c r="H51" s="100">
        <f>'Input adatok'!AJ49</f>
        <v>0</v>
      </c>
      <c r="I51" s="100">
        <f>'Input adatok'!AK49</f>
        <v>0</v>
      </c>
      <c r="J51" s="100">
        <f>'Input adatok'!AL49</f>
        <v>1</v>
      </c>
      <c r="K51" s="100">
        <f>'Input adatok'!AM49</f>
        <v>1</v>
      </c>
      <c r="L51" s="100" t="b">
        <f>'Input adatok'!AN49</f>
        <v>0</v>
      </c>
      <c r="M51" s="100" t="b">
        <f>'Input adatok'!AO49</f>
        <v>0</v>
      </c>
      <c r="N51" s="137">
        <f>'Input adatok'!AQ49</f>
        <v>6</v>
      </c>
    </row>
    <row r="52" spans="1:14" hidden="1" x14ac:dyDescent="0.2">
      <c r="A52" s="372"/>
      <c r="B52" s="99" t="b">
        <f>'Input adatok'!AD50</f>
        <v>0</v>
      </c>
      <c r="C52" s="100">
        <f>'Input adatok'!AE50</f>
        <v>0.5</v>
      </c>
      <c r="D52" s="100">
        <f>'Input adatok'!AF50</f>
        <v>1</v>
      </c>
      <c r="E52" s="100">
        <f>'Input adatok'!AG50</f>
        <v>0.5</v>
      </c>
      <c r="F52" s="100">
        <f>'Input adatok'!AH50</f>
        <v>1</v>
      </c>
      <c r="G52" s="100">
        <f>'Input adatok'!AI50</f>
        <v>0</v>
      </c>
      <c r="H52" s="100">
        <f>'Input adatok'!AJ50</f>
        <v>1</v>
      </c>
      <c r="I52" s="100">
        <f>'Input adatok'!AK50</f>
        <v>1</v>
      </c>
      <c r="J52" s="100">
        <f>'Input adatok'!AL50</f>
        <v>0</v>
      </c>
      <c r="K52" s="100">
        <f>'Input adatok'!AM50</f>
        <v>1</v>
      </c>
      <c r="L52" s="100" t="b">
        <f>'Input adatok'!AN50</f>
        <v>0</v>
      </c>
      <c r="M52" s="100" t="b">
        <f>'Input adatok'!AO50</f>
        <v>0</v>
      </c>
      <c r="N52" s="137">
        <f>'Input adatok'!AQ50</f>
        <v>6</v>
      </c>
    </row>
    <row r="53" spans="1:14" hidden="1" x14ac:dyDescent="0.2">
      <c r="A53" s="372"/>
      <c r="B53" s="99" t="b">
        <f>'Input adatok'!AD51</f>
        <v>0</v>
      </c>
      <c r="C53" s="100">
        <f>'Input adatok'!AE51</f>
        <v>0</v>
      </c>
      <c r="D53" s="100">
        <f>'Input adatok'!AF51</f>
        <v>0</v>
      </c>
      <c r="E53" s="100">
        <f>'Input adatok'!AG51</f>
        <v>0.5</v>
      </c>
      <c r="F53" s="100">
        <f>'Input adatok'!AH51</f>
        <v>0</v>
      </c>
      <c r="G53" s="100">
        <f>'Input adatok'!AI51</f>
        <v>1</v>
      </c>
      <c r="H53" s="100">
        <f>'Input adatok'!AJ51</f>
        <v>1</v>
      </c>
      <c r="I53" s="100">
        <f>'Input adatok'!AK51</f>
        <v>1</v>
      </c>
      <c r="J53" s="100">
        <f>'Input adatok'!AL51</f>
        <v>0</v>
      </c>
      <c r="K53" s="100">
        <f>'Input adatok'!AM51</f>
        <v>0.5</v>
      </c>
      <c r="L53" s="100" t="b">
        <f>'Input adatok'!AN51</f>
        <v>0</v>
      </c>
      <c r="M53" s="100" t="b">
        <f>'Input adatok'!AO51</f>
        <v>0</v>
      </c>
      <c r="N53" s="137">
        <f>'Input adatok'!AQ51</f>
        <v>4</v>
      </c>
    </row>
    <row r="54" spans="1:14" hidden="1" x14ac:dyDescent="0.2">
      <c r="A54" s="372"/>
      <c r="B54" s="99" t="b">
        <f>'Input adatok'!AD52</f>
        <v>0</v>
      </c>
      <c r="C54" s="100">
        <f>'Input adatok'!AE52</f>
        <v>0.5</v>
      </c>
      <c r="D54" s="100">
        <f>'Input adatok'!AF52</f>
        <v>0.5</v>
      </c>
      <c r="E54" s="100">
        <f>'Input adatok'!AG52</f>
        <v>0</v>
      </c>
      <c r="F54" s="100">
        <f>'Input adatok'!AH52</f>
        <v>0</v>
      </c>
      <c r="G54" s="100">
        <f>'Input adatok'!AI52</f>
        <v>0</v>
      </c>
      <c r="H54" s="100">
        <f>'Input adatok'!AJ52</f>
        <v>0.5</v>
      </c>
      <c r="I54" s="100">
        <f>'Input adatok'!AK52</f>
        <v>0.5</v>
      </c>
      <c r="J54" s="100">
        <f>'Input adatok'!AL52</f>
        <v>0.5</v>
      </c>
      <c r="K54" s="100">
        <f>'Input adatok'!AM52</f>
        <v>0.5</v>
      </c>
      <c r="L54" s="100" t="b">
        <f>'Input adatok'!AN52</f>
        <v>0</v>
      </c>
      <c r="M54" s="100" t="b">
        <f>'Input adatok'!AO52</f>
        <v>0</v>
      </c>
      <c r="N54" s="137">
        <f>'Input adatok'!AQ52</f>
        <v>3</v>
      </c>
    </row>
    <row r="55" spans="1:14" hidden="1" x14ac:dyDescent="0.2">
      <c r="A55" s="372"/>
      <c r="B55" s="99" t="b">
        <f>'Input adatok'!AD53</f>
        <v>0</v>
      </c>
      <c r="C55" s="100">
        <f>'Input adatok'!AE53</f>
        <v>0</v>
      </c>
      <c r="D55" s="100">
        <f>'Input adatok'!AF53</f>
        <v>1</v>
      </c>
      <c r="E55" s="100">
        <f>'Input adatok'!AG53</f>
        <v>1</v>
      </c>
      <c r="F55" s="100">
        <f>'Input adatok'!AH53</f>
        <v>0.5</v>
      </c>
      <c r="G55" s="100">
        <f>'Input adatok'!AI53</f>
        <v>1</v>
      </c>
      <c r="H55" s="100">
        <f>'Input adatok'!AJ53</f>
        <v>0</v>
      </c>
      <c r="I55" s="100">
        <f>'Input adatok'!AK53</f>
        <v>0.5</v>
      </c>
      <c r="J55" s="100">
        <f>'Input adatok'!AL53</f>
        <v>0.5</v>
      </c>
      <c r="K55" s="100">
        <f>'Input adatok'!AM53</f>
        <v>0.5</v>
      </c>
      <c r="L55" s="100" t="b">
        <f>'Input adatok'!AN53</f>
        <v>0</v>
      </c>
      <c r="M55" s="100" t="b">
        <f>'Input adatok'!AO53</f>
        <v>0</v>
      </c>
      <c r="N55" s="137">
        <f>'Input adatok'!AQ53</f>
        <v>5</v>
      </c>
    </row>
    <row r="56" spans="1:14" hidden="1" x14ac:dyDescent="0.2">
      <c r="A56" s="372"/>
      <c r="B56" s="99" t="b">
        <f>'Input adatok'!AD54</f>
        <v>0</v>
      </c>
      <c r="C56" s="100">
        <f>'Input adatok'!AE54</f>
        <v>1</v>
      </c>
      <c r="D56" s="100">
        <f>'Input adatok'!AF54</f>
        <v>0</v>
      </c>
      <c r="E56" s="100">
        <f>'Input adatok'!AG54</f>
        <v>0.5</v>
      </c>
      <c r="F56" s="100">
        <f>'Input adatok'!AH54</f>
        <v>1</v>
      </c>
      <c r="G56" s="100">
        <f>'Input adatok'!AI54</f>
        <v>0.5</v>
      </c>
      <c r="H56" s="100">
        <f>'Input adatok'!AJ54</f>
        <v>0.5</v>
      </c>
      <c r="I56" s="100">
        <f>'Input adatok'!AK54</f>
        <v>0.5</v>
      </c>
      <c r="J56" s="100">
        <f>'Input adatok'!AL54</f>
        <v>0.5</v>
      </c>
      <c r="K56" s="100">
        <f>'Input adatok'!AM54</f>
        <v>0</v>
      </c>
      <c r="L56" s="100" t="b">
        <f>'Input adatok'!AN54</f>
        <v>0</v>
      </c>
      <c r="M56" s="100" t="b">
        <f>'Input adatok'!AO54</f>
        <v>0</v>
      </c>
      <c r="N56" s="137">
        <f>'Input adatok'!AQ54</f>
        <v>4.5</v>
      </c>
    </row>
    <row r="57" spans="1:14" hidden="1" x14ac:dyDescent="0.2">
      <c r="A57" s="372"/>
      <c r="B57" s="99" t="b">
        <f>'Input adatok'!AD55</f>
        <v>0</v>
      </c>
      <c r="C57" s="100" t="b">
        <f>'Input adatok'!AE55</f>
        <v>0</v>
      </c>
      <c r="D57" s="100" t="b">
        <f>'Input adatok'!AF55</f>
        <v>0</v>
      </c>
      <c r="E57" s="100" t="b">
        <f>'Input adatok'!AG55</f>
        <v>0</v>
      </c>
      <c r="F57" s="100" t="b">
        <f>'Input adatok'!AH55</f>
        <v>0</v>
      </c>
      <c r="G57" s="100" t="b">
        <f>'Input adatok'!AI55</f>
        <v>0</v>
      </c>
      <c r="H57" s="100" t="b">
        <f>'Input adatok'!AJ55</f>
        <v>0</v>
      </c>
      <c r="I57" s="100" t="b">
        <f>'Input adatok'!AK55</f>
        <v>0</v>
      </c>
      <c r="J57" s="100" t="b">
        <f>'Input adatok'!AL55</f>
        <v>0</v>
      </c>
      <c r="K57" s="100" t="b">
        <f>'Input adatok'!AM55</f>
        <v>0</v>
      </c>
      <c r="L57" s="100" t="b">
        <f>'Input adatok'!AN55</f>
        <v>0</v>
      </c>
      <c r="M57" s="100" t="b">
        <f>'Input adatok'!AO55</f>
        <v>0</v>
      </c>
      <c r="N57" s="137">
        <f>'Input adatok'!AQ55</f>
        <v>0</v>
      </c>
    </row>
    <row r="58" spans="1:14" hidden="1" x14ac:dyDescent="0.2">
      <c r="A58" s="372"/>
      <c r="B58" s="99" t="str">
        <f>'Input adatok'!AD56</f>
        <v>12_2</v>
      </c>
      <c r="C58" s="100" t="b">
        <f>'Input adatok'!AE56</f>
        <v>0</v>
      </c>
      <c r="D58" s="100" t="b">
        <f>'Input adatok'!AF56</f>
        <v>0</v>
      </c>
      <c r="E58" s="100" t="b">
        <f>'Input adatok'!AG56</f>
        <v>0</v>
      </c>
      <c r="F58" s="100" t="b">
        <f>'Input adatok'!AH56</f>
        <v>0</v>
      </c>
      <c r="G58" s="100" t="b">
        <f>'Input adatok'!AI56</f>
        <v>0</v>
      </c>
      <c r="H58" s="100" t="b">
        <f>'Input adatok'!AJ56</f>
        <v>0</v>
      </c>
      <c r="I58" s="100" t="b">
        <f>'Input adatok'!AK56</f>
        <v>0</v>
      </c>
      <c r="J58" s="100" t="b">
        <f>'Input adatok'!AL56</f>
        <v>0</v>
      </c>
      <c r="K58" s="100" t="b">
        <f>'Input adatok'!AM56</f>
        <v>0</v>
      </c>
      <c r="L58" s="100" t="b">
        <f>'Input adatok'!AN56</f>
        <v>0</v>
      </c>
      <c r="M58" s="100" t="b">
        <f>'Input adatok'!AO56</f>
        <v>0</v>
      </c>
      <c r="N58" s="137">
        <f>'Input adatok'!AQ56</f>
        <v>0</v>
      </c>
    </row>
    <row r="59" spans="1:14" hidden="1" x14ac:dyDescent="0.2">
      <c r="A59" s="372"/>
      <c r="B59" s="99" t="str">
        <f>'Input adatok'!AD57</f>
        <v>13_2</v>
      </c>
      <c r="C59" s="100" t="b">
        <f>'Input adatok'!AE57</f>
        <v>0</v>
      </c>
      <c r="D59" s="100" t="b">
        <f>'Input adatok'!AF57</f>
        <v>0</v>
      </c>
      <c r="E59" s="100" t="b">
        <f>'Input adatok'!AG57</f>
        <v>0</v>
      </c>
      <c r="F59" s="100" t="b">
        <f>'Input adatok'!AH57</f>
        <v>0</v>
      </c>
      <c r="G59" s="100" t="b">
        <f>'Input adatok'!AI57</f>
        <v>0</v>
      </c>
      <c r="H59" s="100" t="b">
        <f>'Input adatok'!AJ57</f>
        <v>0</v>
      </c>
      <c r="I59" s="100" t="b">
        <f>'Input adatok'!AK57</f>
        <v>0</v>
      </c>
      <c r="J59" s="100" t="b">
        <f>'Input adatok'!AL57</f>
        <v>0</v>
      </c>
      <c r="K59" s="100" t="b">
        <f>'Input adatok'!AM57</f>
        <v>0</v>
      </c>
      <c r="L59" s="100" t="b">
        <f>'Input adatok'!AN57</f>
        <v>0</v>
      </c>
      <c r="M59" s="100" t="b">
        <f>'Input adatok'!AO57</f>
        <v>0</v>
      </c>
      <c r="N59" s="137">
        <f>'Input adatok'!AQ57</f>
        <v>0</v>
      </c>
    </row>
    <row r="60" spans="1:14" hidden="1" x14ac:dyDescent="0.2">
      <c r="A60" s="372"/>
      <c r="B60" s="99" t="str">
        <f>'Input adatok'!AD58</f>
        <v>14_2</v>
      </c>
      <c r="C60" s="100" t="b">
        <f>'Input adatok'!AE58</f>
        <v>0</v>
      </c>
      <c r="D60" s="100" t="b">
        <f>'Input adatok'!AF58</f>
        <v>0</v>
      </c>
      <c r="E60" s="100" t="b">
        <f>'Input adatok'!AG58</f>
        <v>0</v>
      </c>
      <c r="F60" s="100" t="b">
        <f>'Input adatok'!AH58</f>
        <v>0</v>
      </c>
      <c r="G60" s="100" t="b">
        <f>'Input adatok'!AI58</f>
        <v>0</v>
      </c>
      <c r="H60" s="100" t="b">
        <f>'Input adatok'!AJ58</f>
        <v>0</v>
      </c>
      <c r="I60" s="100" t="b">
        <f>'Input adatok'!AK58</f>
        <v>0</v>
      </c>
      <c r="J60" s="100" t="b">
        <f>'Input adatok'!AL58</f>
        <v>0</v>
      </c>
      <c r="K60" s="100" t="b">
        <f>'Input adatok'!AM58</f>
        <v>0</v>
      </c>
      <c r="L60" s="100" t="b">
        <f>'Input adatok'!AN58</f>
        <v>0</v>
      </c>
      <c r="M60" s="100" t="b">
        <f>'Input adatok'!AO58</f>
        <v>0</v>
      </c>
      <c r="N60" s="137">
        <f>'Input adatok'!AQ58</f>
        <v>0</v>
      </c>
    </row>
    <row r="61" spans="1:14" hidden="1" x14ac:dyDescent="0.2">
      <c r="A61" s="372"/>
      <c r="B61" s="99" t="str">
        <f>'Input adatok'!AD59</f>
        <v>15_2</v>
      </c>
      <c r="C61" s="100" t="b">
        <f>'Input adatok'!AE59</f>
        <v>0</v>
      </c>
      <c r="D61" s="100" t="b">
        <f>'Input adatok'!AF59</f>
        <v>0</v>
      </c>
      <c r="E61" s="100" t="b">
        <f>'Input adatok'!AG59</f>
        <v>0</v>
      </c>
      <c r="F61" s="100" t="b">
        <f>'Input adatok'!AH59</f>
        <v>0</v>
      </c>
      <c r="G61" s="100" t="b">
        <f>'Input adatok'!AI59</f>
        <v>0</v>
      </c>
      <c r="H61" s="100" t="b">
        <f>'Input adatok'!AJ59</f>
        <v>0</v>
      </c>
      <c r="I61" s="100" t="b">
        <f>'Input adatok'!AK59</f>
        <v>0</v>
      </c>
      <c r="J61" s="100" t="b">
        <f>'Input adatok'!AL59</f>
        <v>0</v>
      </c>
      <c r="K61" s="100" t="b">
        <f>'Input adatok'!AM59</f>
        <v>0</v>
      </c>
      <c r="L61" s="100" t="b">
        <f>'Input adatok'!AN59</f>
        <v>0</v>
      </c>
      <c r="M61" s="100" t="b">
        <f>'Input adatok'!AO59</f>
        <v>0</v>
      </c>
      <c r="N61" s="137">
        <f>'Input adatok'!AQ59</f>
        <v>0</v>
      </c>
    </row>
    <row r="62" spans="1:14" hidden="1" x14ac:dyDescent="0.2">
      <c r="A62" s="372"/>
      <c r="B62" s="99" t="str">
        <f>'Input adatok'!AD60</f>
        <v>16_2</v>
      </c>
      <c r="C62" s="100" t="b">
        <f>'Input adatok'!AE60</f>
        <v>0</v>
      </c>
      <c r="D62" s="100" t="b">
        <f>'Input adatok'!AF60</f>
        <v>0</v>
      </c>
      <c r="E62" s="100" t="b">
        <f>'Input adatok'!AG60</f>
        <v>0</v>
      </c>
      <c r="F62" s="100" t="b">
        <f>'Input adatok'!AH60</f>
        <v>0</v>
      </c>
      <c r="G62" s="100" t="b">
        <f>'Input adatok'!AI60</f>
        <v>0</v>
      </c>
      <c r="H62" s="100" t="b">
        <f>'Input adatok'!AJ60</f>
        <v>0</v>
      </c>
      <c r="I62" s="100" t="b">
        <f>'Input adatok'!AK60</f>
        <v>0</v>
      </c>
      <c r="J62" s="100" t="b">
        <f>'Input adatok'!AL60</f>
        <v>0</v>
      </c>
      <c r="K62" s="100" t="b">
        <f>'Input adatok'!AM60</f>
        <v>0</v>
      </c>
      <c r="L62" s="100" t="b">
        <f>'Input adatok'!AN60</f>
        <v>0</v>
      </c>
      <c r="M62" s="100" t="b">
        <f>'Input adatok'!AO60</f>
        <v>0</v>
      </c>
      <c r="N62" s="137">
        <f>'Input adatok'!AQ60</f>
        <v>0</v>
      </c>
    </row>
    <row r="63" spans="1:14" hidden="1" x14ac:dyDescent="0.2">
      <c r="A63" s="372"/>
      <c r="B63" s="99" t="str">
        <f>'Input adatok'!AD61</f>
        <v>17_2</v>
      </c>
      <c r="C63" s="100" t="b">
        <f>'Input adatok'!AE61</f>
        <v>0</v>
      </c>
      <c r="D63" s="100" t="b">
        <f>'Input adatok'!AF61</f>
        <v>0</v>
      </c>
      <c r="E63" s="100" t="b">
        <f>'Input adatok'!AG61</f>
        <v>0</v>
      </c>
      <c r="F63" s="100" t="b">
        <f>'Input adatok'!AH61</f>
        <v>0</v>
      </c>
      <c r="G63" s="100" t="b">
        <f>'Input adatok'!AI61</f>
        <v>0</v>
      </c>
      <c r="H63" s="100" t="b">
        <f>'Input adatok'!AJ61</f>
        <v>0</v>
      </c>
      <c r="I63" s="100" t="b">
        <f>'Input adatok'!AK61</f>
        <v>0</v>
      </c>
      <c r="J63" s="100" t="b">
        <f>'Input adatok'!AL61</f>
        <v>0</v>
      </c>
      <c r="K63" s="100" t="b">
        <f>'Input adatok'!AM61</f>
        <v>0</v>
      </c>
      <c r="L63" s="100" t="b">
        <f>'Input adatok'!AN61</f>
        <v>0</v>
      </c>
      <c r="M63" s="100" t="b">
        <f>'Input adatok'!AO61</f>
        <v>0</v>
      </c>
      <c r="N63" s="137">
        <f>'Input adatok'!AQ61</f>
        <v>0</v>
      </c>
    </row>
    <row r="64" spans="1:14" hidden="1" x14ac:dyDescent="0.2">
      <c r="A64" s="372"/>
      <c r="B64" s="99" t="str">
        <f>'Input adatok'!AD62</f>
        <v>18_2</v>
      </c>
      <c r="C64" s="100" t="b">
        <f>'Input adatok'!AE62</f>
        <v>0</v>
      </c>
      <c r="D64" s="100" t="b">
        <f>'Input adatok'!AF62</f>
        <v>0</v>
      </c>
      <c r="E64" s="100" t="b">
        <f>'Input adatok'!AG62</f>
        <v>0</v>
      </c>
      <c r="F64" s="100" t="b">
        <f>'Input adatok'!AH62</f>
        <v>0</v>
      </c>
      <c r="G64" s="100" t="b">
        <f>'Input adatok'!AI62</f>
        <v>0</v>
      </c>
      <c r="H64" s="100" t="b">
        <f>'Input adatok'!AJ62</f>
        <v>0</v>
      </c>
      <c r="I64" s="100" t="b">
        <f>'Input adatok'!AK62</f>
        <v>0</v>
      </c>
      <c r="J64" s="100" t="b">
        <f>'Input adatok'!AL62</f>
        <v>0</v>
      </c>
      <c r="K64" s="100" t="b">
        <f>'Input adatok'!AM62</f>
        <v>0</v>
      </c>
      <c r="L64" s="100" t="b">
        <f>'Input adatok'!AN62</f>
        <v>0</v>
      </c>
      <c r="M64" s="100" t="b">
        <f>'Input adatok'!AO62</f>
        <v>0</v>
      </c>
      <c r="N64" s="137">
        <f>'Input adatok'!AQ62</f>
        <v>0</v>
      </c>
    </row>
    <row r="65" spans="1:14" hidden="1" x14ac:dyDescent="0.2">
      <c r="A65" s="372"/>
      <c r="B65" s="99" t="str">
        <f>'Input adatok'!AD63</f>
        <v>19_2</v>
      </c>
      <c r="C65" s="100" t="b">
        <f>'Input adatok'!AE63</f>
        <v>0</v>
      </c>
      <c r="D65" s="100" t="b">
        <f>'Input adatok'!AF63</f>
        <v>0</v>
      </c>
      <c r="E65" s="100" t="b">
        <f>'Input adatok'!AG63</f>
        <v>0</v>
      </c>
      <c r="F65" s="100" t="b">
        <f>'Input adatok'!AH63</f>
        <v>0</v>
      </c>
      <c r="G65" s="100" t="b">
        <f>'Input adatok'!AI63</f>
        <v>0</v>
      </c>
      <c r="H65" s="100" t="b">
        <f>'Input adatok'!AJ63</f>
        <v>0</v>
      </c>
      <c r="I65" s="100" t="b">
        <f>'Input adatok'!AK63</f>
        <v>0</v>
      </c>
      <c r="J65" s="100" t="b">
        <f>'Input adatok'!AL63</f>
        <v>0</v>
      </c>
      <c r="K65" s="100" t="b">
        <f>'Input adatok'!AM63</f>
        <v>0</v>
      </c>
      <c r="L65" s="100" t="b">
        <f>'Input adatok'!AN63</f>
        <v>0</v>
      </c>
      <c r="M65" s="100" t="b">
        <f>'Input adatok'!AO63</f>
        <v>0</v>
      </c>
      <c r="N65" s="137">
        <f>'Input adatok'!AQ63</f>
        <v>0</v>
      </c>
    </row>
    <row r="66" spans="1:14" ht="13.5" hidden="1" thickBot="1" x14ac:dyDescent="0.25">
      <c r="A66" s="373"/>
      <c r="B66" s="115" t="str">
        <f>'Input adatok'!AD64</f>
        <v>20_2</v>
      </c>
      <c r="C66" s="116" t="b">
        <f>'Input adatok'!AE64</f>
        <v>0</v>
      </c>
      <c r="D66" s="116" t="b">
        <f>'Input adatok'!AF64</f>
        <v>0</v>
      </c>
      <c r="E66" s="116" t="b">
        <f>'Input adatok'!AG64</f>
        <v>0</v>
      </c>
      <c r="F66" s="116" t="b">
        <f>'Input adatok'!AH64</f>
        <v>0</v>
      </c>
      <c r="G66" s="116" t="b">
        <f>'Input adatok'!AI64</f>
        <v>0</v>
      </c>
      <c r="H66" s="116" t="b">
        <f>'Input adatok'!AJ64</f>
        <v>0</v>
      </c>
      <c r="I66" s="116" t="b">
        <f>'Input adatok'!AK64</f>
        <v>0</v>
      </c>
      <c r="J66" s="116" t="b">
        <f>'Input adatok'!AL64</f>
        <v>0</v>
      </c>
      <c r="K66" s="116" t="b">
        <f>'Input adatok'!AM64</f>
        <v>0</v>
      </c>
      <c r="L66" s="116" t="b">
        <f>'Input adatok'!AN64</f>
        <v>0</v>
      </c>
      <c r="M66" s="116" t="b">
        <f>'Input adatok'!AO64</f>
        <v>0</v>
      </c>
      <c r="N66" s="138">
        <f>'Input adatok'!AQ64</f>
        <v>0</v>
      </c>
    </row>
    <row r="67" spans="1:14" ht="13.5" hidden="1" thickTop="1" x14ac:dyDescent="0.2">
      <c r="A67" s="368" t="s">
        <v>4</v>
      </c>
      <c r="B67" s="113" t="b">
        <f>'Input adatok'!AD65</f>
        <v>0</v>
      </c>
      <c r="C67" s="114">
        <f>'Input adatok'!AE65</f>
        <v>1</v>
      </c>
      <c r="D67" s="114">
        <f>'Input adatok'!AF65</f>
        <v>0</v>
      </c>
      <c r="E67" s="114">
        <f>'Input adatok'!AG65</f>
        <v>0</v>
      </c>
      <c r="F67" s="114">
        <f>'Input adatok'!AH65</f>
        <v>0</v>
      </c>
      <c r="G67" s="114">
        <f>'Input adatok'!AI65</f>
        <v>0</v>
      </c>
      <c r="H67" s="114">
        <f>'Input adatok'!AJ65</f>
        <v>0</v>
      </c>
      <c r="I67" s="114">
        <f>'Input adatok'!AK65</f>
        <v>0.5</v>
      </c>
      <c r="J67" s="114">
        <f>'Input adatok'!AL65</f>
        <v>0.5</v>
      </c>
      <c r="K67" s="114">
        <f>'Input adatok'!AM65</f>
        <v>0.5</v>
      </c>
      <c r="L67" s="114" t="b">
        <f>'Input adatok'!AN65</f>
        <v>0</v>
      </c>
      <c r="M67" s="114" t="b">
        <f>'Input adatok'!AO65</f>
        <v>0</v>
      </c>
      <c r="N67" s="139">
        <f>'Input adatok'!AQ65</f>
        <v>2.5</v>
      </c>
    </row>
    <row r="68" spans="1:14" hidden="1" x14ac:dyDescent="0.2">
      <c r="A68" s="369"/>
      <c r="B68" s="101" t="b">
        <f>'Input adatok'!AD66</f>
        <v>0</v>
      </c>
      <c r="C68" s="102">
        <f>'Input adatok'!AE66</f>
        <v>0.5</v>
      </c>
      <c r="D68" s="102">
        <f>'Input adatok'!AF66</f>
        <v>1</v>
      </c>
      <c r="E68" s="102">
        <f>'Input adatok'!AG66</f>
        <v>1</v>
      </c>
      <c r="F68" s="102">
        <f>'Input adatok'!AH66</f>
        <v>1</v>
      </c>
      <c r="G68" s="102">
        <f>'Input adatok'!AI66</f>
        <v>1</v>
      </c>
      <c r="H68" s="102">
        <f>'Input adatok'!AJ66</f>
        <v>1</v>
      </c>
      <c r="I68" s="102">
        <f>'Input adatok'!AK66</f>
        <v>1</v>
      </c>
      <c r="J68" s="102">
        <f>'Input adatok'!AL66</f>
        <v>1</v>
      </c>
      <c r="K68" s="102">
        <f>'Input adatok'!AM66</f>
        <v>0.5</v>
      </c>
      <c r="L68" s="102" t="b">
        <f>'Input adatok'!AN66</f>
        <v>0</v>
      </c>
      <c r="M68" s="102" t="b">
        <f>'Input adatok'!AO66</f>
        <v>0</v>
      </c>
      <c r="N68" s="140">
        <f>'Input adatok'!AQ66</f>
        <v>8</v>
      </c>
    </row>
    <row r="69" spans="1:14" hidden="1" x14ac:dyDescent="0.2">
      <c r="A69" s="369"/>
      <c r="B69" s="101" t="b">
        <f>'Input adatok'!AD67</f>
        <v>0</v>
      </c>
      <c r="C69" s="102">
        <f>'Input adatok'!AE67</f>
        <v>0.5</v>
      </c>
      <c r="D69" s="102">
        <f>'Input adatok'!AF67</f>
        <v>0.5</v>
      </c>
      <c r="E69" s="102">
        <f>'Input adatok'!AG67</f>
        <v>1</v>
      </c>
      <c r="F69" s="102">
        <f>'Input adatok'!AH67</f>
        <v>0</v>
      </c>
      <c r="G69" s="102">
        <f>'Input adatok'!AI67</f>
        <v>1</v>
      </c>
      <c r="H69" s="102">
        <f>'Input adatok'!AJ67</f>
        <v>0.5</v>
      </c>
      <c r="I69" s="102">
        <f>'Input adatok'!AK67</f>
        <v>0.5</v>
      </c>
      <c r="J69" s="102">
        <f>'Input adatok'!AL67</f>
        <v>0.5</v>
      </c>
      <c r="K69" s="102">
        <f>'Input adatok'!AM67</f>
        <v>1</v>
      </c>
      <c r="L69" s="102" t="b">
        <f>'Input adatok'!AN67</f>
        <v>0</v>
      </c>
      <c r="M69" s="102" t="b">
        <f>'Input adatok'!AO67</f>
        <v>0</v>
      </c>
      <c r="N69" s="140">
        <f>'Input adatok'!AQ67</f>
        <v>5.5</v>
      </c>
    </row>
    <row r="70" spans="1:14" hidden="1" x14ac:dyDescent="0.2">
      <c r="A70" s="369"/>
      <c r="B70" s="101" t="b">
        <f>'Input adatok'!AD68</f>
        <v>0</v>
      </c>
      <c r="C70" s="102">
        <f>'Input adatok'!AE68</f>
        <v>1</v>
      </c>
      <c r="D70" s="102">
        <f>'Input adatok'!AF68</f>
        <v>0.5</v>
      </c>
      <c r="E70" s="102">
        <f>'Input adatok'!AG68</f>
        <v>0.5</v>
      </c>
      <c r="F70" s="102">
        <f>'Input adatok'!AH68</f>
        <v>1</v>
      </c>
      <c r="G70" s="102">
        <f>'Input adatok'!AI68</f>
        <v>0</v>
      </c>
      <c r="H70" s="102">
        <f>'Input adatok'!AJ68</f>
        <v>0.5</v>
      </c>
      <c r="I70" s="102">
        <f>'Input adatok'!AK68</f>
        <v>0.5</v>
      </c>
      <c r="J70" s="102">
        <f>'Input adatok'!AL68</f>
        <v>0</v>
      </c>
      <c r="K70" s="102">
        <f>'Input adatok'!AM68</f>
        <v>0</v>
      </c>
      <c r="L70" s="102" t="b">
        <f>'Input adatok'!AN68</f>
        <v>0</v>
      </c>
      <c r="M70" s="102" t="b">
        <f>'Input adatok'!AO68</f>
        <v>0</v>
      </c>
      <c r="N70" s="140">
        <f>'Input adatok'!AQ68</f>
        <v>4</v>
      </c>
    </row>
    <row r="71" spans="1:14" hidden="1" x14ac:dyDescent="0.2">
      <c r="A71" s="369"/>
      <c r="B71" s="101" t="b">
        <f>'Input adatok'!AD69</f>
        <v>0</v>
      </c>
      <c r="C71" s="102">
        <f>'Input adatok'!AE69</f>
        <v>0.5</v>
      </c>
      <c r="D71" s="102">
        <f>'Input adatok'!AF69</f>
        <v>0.5</v>
      </c>
      <c r="E71" s="102">
        <f>'Input adatok'!AG69</f>
        <v>0</v>
      </c>
      <c r="F71" s="102">
        <f>'Input adatok'!AH69</f>
        <v>0.5</v>
      </c>
      <c r="G71" s="102">
        <f>'Input adatok'!AI69</f>
        <v>1</v>
      </c>
      <c r="H71" s="102">
        <f>'Input adatok'!AJ69</f>
        <v>0</v>
      </c>
      <c r="I71" s="102">
        <f>'Input adatok'!AK69</f>
        <v>0.5</v>
      </c>
      <c r="J71" s="102">
        <f>'Input adatok'!AL69</f>
        <v>1</v>
      </c>
      <c r="K71" s="102">
        <f>'Input adatok'!AM69</f>
        <v>0.5</v>
      </c>
      <c r="L71" s="102" t="b">
        <f>'Input adatok'!AN69</f>
        <v>0</v>
      </c>
      <c r="M71" s="102" t="b">
        <f>'Input adatok'!AO69</f>
        <v>0</v>
      </c>
      <c r="N71" s="140">
        <f>'Input adatok'!AQ69</f>
        <v>4.5</v>
      </c>
    </row>
    <row r="72" spans="1:14" hidden="1" x14ac:dyDescent="0.2">
      <c r="A72" s="369"/>
      <c r="B72" s="101" t="b">
        <f>'Input adatok'!AD70</f>
        <v>0</v>
      </c>
      <c r="C72" s="102">
        <f>'Input adatok'!AE70</f>
        <v>0.5</v>
      </c>
      <c r="D72" s="102">
        <f>'Input adatok'!AF70</f>
        <v>1</v>
      </c>
      <c r="E72" s="102">
        <f>'Input adatok'!AG70</f>
        <v>1</v>
      </c>
      <c r="F72" s="102">
        <f>'Input adatok'!AH70</f>
        <v>1</v>
      </c>
      <c r="G72" s="102">
        <f>'Input adatok'!AI70</f>
        <v>0</v>
      </c>
      <c r="H72" s="102">
        <f>'Input adatok'!AJ70</f>
        <v>1</v>
      </c>
      <c r="I72" s="102">
        <f>'Input adatok'!AK70</f>
        <v>0</v>
      </c>
      <c r="J72" s="102">
        <f>'Input adatok'!AL70</f>
        <v>0.5</v>
      </c>
      <c r="K72" s="102">
        <f>'Input adatok'!AM70</f>
        <v>1</v>
      </c>
      <c r="L72" s="102" t="b">
        <f>'Input adatok'!AN70</f>
        <v>0</v>
      </c>
      <c r="M72" s="102" t="b">
        <f>'Input adatok'!AO70</f>
        <v>0</v>
      </c>
      <c r="N72" s="140">
        <f>'Input adatok'!AQ70</f>
        <v>6</v>
      </c>
    </row>
    <row r="73" spans="1:14" hidden="1" x14ac:dyDescent="0.2">
      <c r="A73" s="369"/>
      <c r="B73" s="101" t="b">
        <f>'Input adatok'!AD71</f>
        <v>0</v>
      </c>
      <c r="C73" s="102">
        <f>'Input adatok'!AE71</f>
        <v>0</v>
      </c>
      <c r="D73" s="102">
        <f>'Input adatok'!AF71</f>
        <v>0.5</v>
      </c>
      <c r="E73" s="102">
        <f>'Input adatok'!AG71</f>
        <v>0</v>
      </c>
      <c r="F73" s="102">
        <f>'Input adatok'!AH71</f>
        <v>0</v>
      </c>
      <c r="G73" s="102">
        <f>'Input adatok'!AI71</f>
        <v>0.5</v>
      </c>
      <c r="H73" s="102">
        <f>'Input adatok'!AJ71</f>
        <v>1</v>
      </c>
      <c r="I73" s="102">
        <f>'Input adatok'!AK71</f>
        <v>0.5</v>
      </c>
      <c r="J73" s="102">
        <f>'Input adatok'!AL71</f>
        <v>0</v>
      </c>
      <c r="K73" s="102">
        <f>'Input adatok'!AM71</f>
        <v>0</v>
      </c>
      <c r="L73" s="102" t="b">
        <f>'Input adatok'!AN71</f>
        <v>0</v>
      </c>
      <c r="M73" s="102" t="b">
        <f>'Input adatok'!AO71</f>
        <v>0</v>
      </c>
      <c r="N73" s="140">
        <f>'Input adatok'!AQ71</f>
        <v>2.5</v>
      </c>
    </row>
    <row r="74" spans="1:14" hidden="1" x14ac:dyDescent="0.2">
      <c r="A74" s="369"/>
      <c r="B74" s="101" t="b">
        <f>'Input adatok'!AD72</f>
        <v>0</v>
      </c>
      <c r="C74" s="102">
        <f>'Input adatok'!AE72</f>
        <v>0.5</v>
      </c>
      <c r="D74" s="102">
        <f>'Input adatok'!AF72</f>
        <v>0.5</v>
      </c>
      <c r="E74" s="102">
        <f>'Input adatok'!AG72</f>
        <v>1</v>
      </c>
      <c r="F74" s="102">
        <f>'Input adatok'!AH72</f>
        <v>0</v>
      </c>
      <c r="G74" s="102">
        <f>'Input adatok'!AI72</f>
        <v>0.5</v>
      </c>
      <c r="H74" s="102">
        <f>'Input adatok'!AJ72</f>
        <v>1</v>
      </c>
      <c r="I74" s="102">
        <f>'Input adatok'!AK72</f>
        <v>0</v>
      </c>
      <c r="J74" s="102">
        <f>'Input adatok'!AL72</f>
        <v>0.5</v>
      </c>
      <c r="K74" s="102">
        <f>'Input adatok'!AM72</f>
        <v>0.5</v>
      </c>
      <c r="L74" s="102" t="b">
        <f>'Input adatok'!AN72</f>
        <v>0</v>
      </c>
      <c r="M74" s="102" t="b">
        <f>'Input adatok'!AO72</f>
        <v>0</v>
      </c>
      <c r="N74" s="140">
        <f>'Input adatok'!AQ72</f>
        <v>4.5</v>
      </c>
    </row>
    <row r="75" spans="1:14" hidden="1" x14ac:dyDescent="0.2">
      <c r="A75" s="369"/>
      <c r="B75" s="101" t="b">
        <f>'Input adatok'!AD73</f>
        <v>0</v>
      </c>
      <c r="C75" s="102">
        <f>'Input adatok'!AE73</f>
        <v>0.5</v>
      </c>
      <c r="D75" s="102">
        <f>'Input adatok'!AF73</f>
        <v>0.5</v>
      </c>
      <c r="E75" s="102">
        <f>'Input adatok'!AG73</f>
        <v>0.5</v>
      </c>
      <c r="F75" s="102">
        <f>'Input adatok'!AH73</f>
        <v>0.5</v>
      </c>
      <c r="G75" s="102">
        <f>'Input adatok'!AI73</f>
        <v>1</v>
      </c>
      <c r="H75" s="102">
        <f>'Input adatok'!AJ73</f>
        <v>0</v>
      </c>
      <c r="I75" s="102">
        <f>'Input adatok'!AK73</f>
        <v>1</v>
      </c>
      <c r="J75" s="102">
        <f>'Input adatok'!AL73</f>
        <v>1</v>
      </c>
      <c r="K75" s="102">
        <f>'Input adatok'!AM73</f>
        <v>0.5</v>
      </c>
      <c r="L75" s="102" t="b">
        <f>'Input adatok'!AN73</f>
        <v>0</v>
      </c>
      <c r="M75" s="102" t="b">
        <f>'Input adatok'!AO73</f>
        <v>0</v>
      </c>
      <c r="N75" s="140">
        <f>'Input adatok'!AQ73</f>
        <v>5.5</v>
      </c>
    </row>
    <row r="76" spans="1:14" hidden="1" x14ac:dyDescent="0.2">
      <c r="A76" s="369"/>
      <c r="B76" s="101" t="b">
        <f>'Input adatok'!AD74</f>
        <v>0</v>
      </c>
      <c r="C76" s="102">
        <f>'Input adatok'!AE74</f>
        <v>0</v>
      </c>
      <c r="D76" s="102">
        <f>'Input adatok'!AF74</f>
        <v>0</v>
      </c>
      <c r="E76" s="102">
        <f>'Input adatok'!AG74</f>
        <v>0</v>
      </c>
      <c r="F76" s="102">
        <f>'Input adatok'!AH74</f>
        <v>1</v>
      </c>
      <c r="G76" s="102">
        <f>'Input adatok'!AI74</f>
        <v>0</v>
      </c>
      <c r="H76" s="102">
        <f>'Input adatok'!AJ74</f>
        <v>0</v>
      </c>
      <c r="I76" s="102">
        <f>'Input adatok'!AK74</f>
        <v>0.5</v>
      </c>
      <c r="J76" s="102">
        <f>'Input adatok'!AL74</f>
        <v>0</v>
      </c>
      <c r="K76" s="102">
        <f>'Input adatok'!AM74</f>
        <v>0.5</v>
      </c>
      <c r="L76" s="102" t="b">
        <f>'Input adatok'!AN74</f>
        <v>0</v>
      </c>
      <c r="M76" s="102" t="b">
        <f>'Input adatok'!AO74</f>
        <v>0</v>
      </c>
      <c r="N76" s="140">
        <f>'Input adatok'!AQ74</f>
        <v>2</v>
      </c>
    </row>
    <row r="77" spans="1:14" hidden="1" x14ac:dyDescent="0.2">
      <c r="A77" s="369"/>
      <c r="B77" s="101" t="b">
        <f>'Input adatok'!AD75</f>
        <v>0</v>
      </c>
      <c r="C77" s="102" t="b">
        <f>'Input adatok'!AE75</f>
        <v>0</v>
      </c>
      <c r="D77" s="102" t="b">
        <f>'Input adatok'!AF75</f>
        <v>0</v>
      </c>
      <c r="E77" s="102" t="b">
        <f>'Input adatok'!AG75</f>
        <v>0</v>
      </c>
      <c r="F77" s="102" t="b">
        <f>'Input adatok'!AH75</f>
        <v>0</v>
      </c>
      <c r="G77" s="102" t="b">
        <f>'Input adatok'!AI75</f>
        <v>0</v>
      </c>
      <c r="H77" s="102" t="b">
        <f>'Input adatok'!AJ75</f>
        <v>0</v>
      </c>
      <c r="I77" s="102" t="b">
        <f>'Input adatok'!AK75</f>
        <v>0</v>
      </c>
      <c r="J77" s="102" t="b">
        <f>'Input adatok'!AL75</f>
        <v>0</v>
      </c>
      <c r="K77" s="102" t="b">
        <f>'Input adatok'!AM75</f>
        <v>0</v>
      </c>
      <c r="L77" s="102" t="b">
        <f>'Input adatok'!AN75</f>
        <v>0</v>
      </c>
      <c r="M77" s="102" t="b">
        <f>'Input adatok'!AO75</f>
        <v>0</v>
      </c>
      <c r="N77" s="140">
        <f>'Input adatok'!AQ75</f>
        <v>0</v>
      </c>
    </row>
    <row r="78" spans="1:14" hidden="1" x14ac:dyDescent="0.2">
      <c r="A78" s="369"/>
      <c r="B78" s="101" t="str">
        <f>'Input adatok'!AD76</f>
        <v>12_3</v>
      </c>
      <c r="C78" s="102" t="b">
        <f>'Input adatok'!AE76</f>
        <v>0</v>
      </c>
      <c r="D78" s="102" t="b">
        <f>'Input adatok'!AF76</f>
        <v>0</v>
      </c>
      <c r="E78" s="102" t="b">
        <f>'Input adatok'!AG76</f>
        <v>0</v>
      </c>
      <c r="F78" s="102" t="b">
        <f>'Input adatok'!AH76</f>
        <v>0</v>
      </c>
      <c r="G78" s="102" t="b">
        <f>'Input adatok'!AI76</f>
        <v>0</v>
      </c>
      <c r="H78" s="102" t="b">
        <f>'Input adatok'!AJ76</f>
        <v>0</v>
      </c>
      <c r="I78" s="102" t="b">
        <f>'Input adatok'!AK76</f>
        <v>0</v>
      </c>
      <c r="J78" s="102" t="b">
        <f>'Input adatok'!AL76</f>
        <v>0</v>
      </c>
      <c r="K78" s="102" t="b">
        <f>'Input adatok'!AM76</f>
        <v>0</v>
      </c>
      <c r="L78" s="102" t="b">
        <f>'Input adatok'!AN76</f>
        <v>0</v>
      </c>
      <c r="M78" s="102" t="b">
        <f>'Input adatok'!AO76</f>
        <v>0</v>
      </c>
      <c r="N78" s="140">
        <f>'Input adatok'!AQ76</f>
        <v>0</v>
      </c>
    </row>
    <row r="79" spans="1:14" hidden="1" x14ac:dyDescent="0.2">
      <c r="A79" s="369"/>
      <c r="B79" s="101" t="str">
        <f>'Input adatok'!AD77</f>
        <v>13_3</v>
      </c>
      <c r="C79" s="102" t="b">
        <f>'Input adatok'!AE77</f>
        <v>0</v>
      </c>
      <c r="D79" s="102" t="b">
        <f>'Input adatok'!AF77</f>
        <v>0</v>
      </c>
      <c r="E79" s="102" t="b">
        <f>'Input adatok'!AG77</f>
        <v>0</v>
      </c>
      <c r="F79" s="102" t="b">
        <f>'Input adatok'!AH77</f>
        <v>0</v>
      </c>
      <c r="G79" s="102" t="b">
        <f>'Input adatok'!AI77</f>
        <v>0</v>
      </c>
      <c r="H79" s="102" t="b">
        <f>'Input adatok'!AJ77</f>
        <v>0</v>
      </c>
      <c r="I79" s="102" t="b">
        <f>'Input adatok'!AK77</f>
        <v>0</v>
      </c>
      <c r="J79" s="102" t="b">
        <f>'Input adatok'!AL77</f>
        <v>0</v>
      </c>
      <c r="K79" s="102" t="b">
        <f>'Input adatok'!AM77</f>
        <v>0</v>
      </c>
      <c r="L79" s="102" t="b">
        <f>'Input adatok'!AN77</f>
        <v>0</v>
      </c>
      <c r="M79" s="102" t="b">
        <f>'Input adatok'!AO77</f>
        <v>0</v>
      </c>
      <c r="N79" s="140">
        <f>'Input adatok'!AQ77</f>
        <v>0</v>
      </c>
    </row>
    <row r="80" spans="1:14" hidden="1" x14ac:dyDescent="0.2">
      <c r="A80" s="369"/>
      <c r="B80" s="101" t="str">
        <f>'Input adatok'!AD78</f>
        <v>14_3</v>
      </c>
      <c r="C80" s="102" t="b">
        <f>'Input adatok'!AE78</f>
        <v>0</v>
      </c>
      <c r="D80" s="102" t="b">
        <f>'Input adatok'!AF78</f>
        <v>0</v>
      </c>
      <c r="E80" s="102" t="b">
        <f>'Input adatok'!AG78</f>
        <v>0</v>
      </c>
      <c r="F80" s="102" t="b">
        <f>'Input adatok'!AH78</f>
        <v>0</v>
      </c>
      <c r="G80" s="102" t="b">
        <f>'Input adatok'!AI78</f>
        <v>0</v>
      </c>
      <c r="H80" s="102" t="b">
        <f>'Input adatok'!AJ78</f>
        <v>0</v>
      </c>
      <c r="I80" s="102" t="b">
        <f>'Input adatok'!AK78</f>
        <v>0</v>
      </c>
      <c r="J80" s="102" t="b">
        <f>'Input adatok'!AL78</f>
        <v>0</v>
      </c>
      <c r="K80" s="102" t="b">
        <f>'Input adatok'!AM78</f>
        <v>0</v>
      </c>
      <c r="L80" s="102" t="b">
        <f>'Input adatok'!AN78</f>
        <v>0</v>
      </c>
      <c r="M80" s="102" t="b">
        <f>'Input adatok'!AO78</f>
        <v>0</v>
      </c>
      <c r="N80" s="140">
        <f>'Input adatok'!AQ78</f>
        <v>0</v>
      </c>
    </row>
    <row r="81" spans="1:14" hidden="1" x14ac:dyDescent="0.2">
      <c r="A81" s="369"/>
      <c r="B81" s="101" t="str">
        <f>'Input adatok'!AD79</f>
        <v>15_3</v>
      </c>
      <c r="C81" s="102" t="b">
        <f>'Input adatok'!AE79</f>
        <v>0</v>
      </c>
      <c r="D81" s="102" t="b">
        <f>'Input adatok'!AF79</f>
        <v>0</v>
      </c>
      <c r="E81" s="102" t="b">
        <f>'Input adatok'!AG79</f>
        <v>0</v>
      </c>
      <c r="F81" s="102" t="b">
        <f>'Input adatok'!AH79</f>
        <v>0</v>
      </c>
      <c r="G81" s="102" t="b">
        <f>'Input adatok'!AI79</f>
        <v>0</v>
      </c>
      <c r="H81" s="102" t="b">
        <f>'Input adatok'!AJ79</f>
        <v>0</v>
      </c>
      <c r="I81" s="102" t="b">
        <f>'Input adatok'!AK79</f>
        <v>0</v>
      </c>
      <c r="J81" s="102" t="b">
        <f>'Input adatok'!AL79</f>
        <v>0</v>
      </c>
      <c r="K81" s="102" t="b">
        <f>'Input adatok'!AM79</f>
        <v>0</v>
      </c>
      <c r="L81" s="102" t="b">
        <f>'Input adatok'!AN79</f>
        <v>0</v>
      </c>
      <c r="M81" s="102" t="b">
        <f>'Input adatok'!AO79</f>
        <v>0</v>
      </c>
      <c r="N81" s="140">
        <f>'Input adatok'!AQ79</f>
        <v>0</v>
      </c>
    </row>
    <row r="82" spans="1:14" hidden="1" x14ac:dyDescent="0.2">
      <c r="A82" s="369"/>
      <c r="B82" s="101" t="str">
        <f>'Input adatok'!AD80</f>
        <v>16_3</v>
      </c>
      <c r="C82" s="102" t="b">
        <f>'Input adatok'!AE80</f>
        <v>0</v>
      </c>
      <c r="D82" s="102" t="b">
        <f>'Input adatok'!AF80</f>
        <v>0</v>
      </c>
      <c r="E82" s="102" t="b">
        <f>'Input adatok'!AG80</f>
        <v>0</v>
      </c>
      <c r="F82" s="102" t="b">
        <f>'Input adatok'!AH80</f>
        <v>0</v>
      </c>
      <c r="G82" s="102" t="b">
        <f>'Input adatok'!AI80</f>
        <v>0</v>
      </c>
      <c r="H82" s="102" t="b">
        <f>'Input adatok'!AJ80</f>
        <v>0</v>
      </c>
      <c r="I82" s="102" t="b">
        <f>'Input adatok'!AK80</f>
        <v>0</v>
      </c>
      <c r="J82" s="102" t="b">
        <f>'Input adatok'!AL80</f>
        <v>0</v>
      </c>
      <c r="K82" s="102" t="b">
        <f>'Input adatok'!AM80</f>
        <v>0</v>
      </c>
      <c r="L82" s="102" t="b">
        <f>'Input adatok'!AN80</f>
        <v>0</v>
      </c>
      <c r="M82" s="102" t="b">
        <f>'Input adatok'!AO80</f>
        <v>0</v>
      </c>
      <c r="N82" s="140">
        <f>'Input adatok'!AQ80</f>
        <v>0</v>
      </c>
    </row>
    <row r="83" spans="1:14" hidden="1" x14ac:dyDescent="0.2">
      <c r="A83" s="369"/>
      <c r="B83" s="101" t="str">
        <f>'Input adatok'!AD81</f>
        <v>17_3</v>
      </c>
      <c r="C83" s="102" t="b">
        <f>'Input adatok'!AE81</f>
        <v>0</v>
      </c>
      <c r="D83" s="102" t="b">
        <f>'Input adatok'!AF81</f>
        <v>0</v>
      </c>
      <c r="E83" s="102" t="b">
        <f>'Input adatok'!AG81</f>
        <v>0</v>
      </c>
      <c r="F83" s="102" t="b">
        <f>'Input adatok'!AH81</f>
        <v>0</v>
      </c>
      <c r="G83" s="102" t="b">
        <f>'Input adatok'!AI81</f>
        <v>0</v>
      </c>
      <c r="H83" s="102" t="b">
        <f>'Input adatok'!AJ81</f>
        <v>0</v>
      </c>
      <c r="I83" s="102" t="b">
        <f>'Input adatok'!AK81</f>
        <v>0</v>
      </c>
      <c r="J83" s="102" t="b">
        <f>'Input adatok'!AL81</f>
        <v>0</v>
      </c>
      <c r="K83" s="102" t="b">
        <f>'Input adatok'!AM81</f>
        <v>0</v>
      </c>
      <c r="L83" s="102" t="b">
        <f>'Input adatok'!AN81</f>
        <v>0</v>
      </c>
      <c r="M83" s="102" t="b">
        <f>'Input adatok'!AO81</f>
        <v>0</v>
      </c>
      <c r="N83" s="140">
        <f>'Input adatok'!AQ81</f>
        <v>0</v>
      </c>
    </row>
    <row r="84" spans="1:14" hidden="1" x14ac:dyDescent="0.2">
      <c r="A84" s="369"/>
      <c r="B84" s="101" t="str">
        <f>'Input adatok'!AD82</f>
        <v>18_3</v>
      </c>
      <c r="C84" s="102" t="b">
        <f>'Input adatok'!AE82</f>
        <v>0</v>
      </c>
      <c r="D84" s="102" t="b">
        <f>'Input adatok'!AF82</f>
        <v>0</v>
      </c>
      <c r="E84" s="102" t="b">
        <f>'Input adatok'!AG82</f>
        <v>0</v>
      </c>
      <c r="F84" s="102" t="b">
        <f>'Input adatok'!AH82</f>
        <v>0</v>
      </c>
      <c r="G84" s="102" t="b">
        <f>'Input adatok'!AI82</f>
        <v>0</v>
      </c>
      <c r="H84" s="102" t="b">
        <f>'Input adatok'!AJ82</f>
        <v>0</v>
      </c>
      <c r="I84" s="102" t="b">
        <f>'Input adatok'!AK82</f>
        <v>0</v>
      </c>
      <c r="J84" s="102" t="b">
        <f>'Input adatok'!AL82</f>
        <v>0</v>
      </c>
      <c r="K84" s="102" t="b">
        <f>'Input adatok'!AM82</f>
        <v>0</v>
      </c>
      <c r="L84" s="102" t="b">
        <f>'Input adatok'!AN82</f>
        <v>0</v>
      </c>
      <c r="M84" s="102" t="b">
        <f>'Input adatok'!AO82</f>
        <v>0</v>
      </c>
      <c r="N84" s="140">
        <f>'Input adatok'!AQ82</f>
        <v>0</v>
      </c>
    </row>
    <row r="85" spans="1:14" hidden="1" x14ac:dyDescent="0.2">
      <c r="A85" s="369"/>
      <c r="B85" s="101" t="str">
        <f>'Input adatok'!AD83</f>
        <v>19_3</v>
      </c>
      <c r="C85" s="102" t="b">
        <f>'Input adatok'!AE83</f>
        <v>0</v>
      </c>
      <c r="D85" s="102" t="b">
        <f>'Input adatok'!AF83</f>
        <v>0</v>
      </c>
      <c r="E85" s="102" t="b">
        <f>'Input adatok'!AG83</f>
        <v>0</v>
      </c>
      <c r="F85" s="102" t="b">
        <f>'Input adatok'!AH83</f>
        <v>0</v>
      </c>
      <c r="G85" s="102" t="b">
        <f>'Input adatok'!AI83</f>
        <v>0</v>
      </c>
      <c r="H85" s="102" t="b">
        <f>'Input adatok'!AJ83</f>
        <v>0</v>
      </c>
      <c r="I85" s="102" t="b">
        <f>'Input adatok'!AK83</f>
        <v>0</v>
      </c>
      <c r="J85" s="102" t="b">
        <f>'Input adatok'!AL83</f>
        <v>0</v>
      </c>
      <c r="K85" s="102" t="b">
        <f>'Input adatok'!AM83</f>
        <v>0</v>
      </c>
      <c r="L85" s="102" t="b">
        <f>'Input adatok'!AN83</f>
        <v>0</v>
      </c>
      <c r="M85" s="102" t="b">
        <f>'Input adatok'!AO83</f>
        <v>0</v>
      </c>
      <c r="N85" s="140">
        <f>'Input adatok'!AQ83</f>
        <v>0</v>
      </c>
    </row>
    <row r="86" spans="1:14" ht="13.5" hidden="1" thickBot="1" x14ac:dyDescent="0.25">
      <c r="A86" s="370"/>
      <c r="B86" s="119" t="str">
        <f>'Input adatok'!AD84</f>
        <v>20_3</v>
      </c>
      <c r="C86" s="120" t="b">
        <f>'Input adatok'!AE84</f>
        <v>0</v>
      </c>
      <c r="D86" s="120" t="b">
        <f>'Input adatok'!AF84</f>
        <v>0</v>
      </c>
      <c r="E86" s="120" t="b">
        <f>'Input adatok'!AG84</f>
        <v>0</v>
      </c>
      <c r="F86" s="120" t="b">
        <f>'Input adatok'!AH84</f>
        <v>0</v>
      </c>
      <c r="G86" s="120" t="b">
        <f>'Input adatok'!AI84</f>
        <v>0</v>
      </c>
      <c r="H86" s="120" t="b">
        <f>'Input adatok'!AJ84</f>
        <v>0</v>
      </c>
      <c r="I86" s="120" t="b">
        <f>'Input adatok'!AK84</f>
        <v>0</v>
      </c>
      <c r="J86" s="120" t="b">
        <f>'Input adatok'!AL84</f>
        <v>0</v>
      </c>
      <c r="K86" s="120" t="b">
        <f>'Input adatok'!AM84</f>
        <v>0</v>
      </c>
      <c r="L86" s="120" t="b">
        <f>'Input adatok'!AN84</f>
        <v>0</v>
      </c>
      <c r="M86" s="120" t="b">
        <f>'Input adatok'!AO84</f>
        <v>0</v>
      </c>
      <c r="N86" s="141">
        <f>'Input adatok'!AQ84</f>
        <v>0</v>
      </c>
    </row>
    <row r="87" spans="1:14" ht="13.5" hidden="1" thickTop="1" x14ac:dyDescent="0.2">
      <c r="A87" s="365" t="s">
        <v>56</v>
      </c>
      <c r="B87" s="117" t="b">
        <f>'Input adatok'!AD85</f>
        <v>0</v>
      </c>
      <c r="C87" s="118">
        <f>'Input adatok'!AE85</f>
        <v>0</v>
      </c>
      <c r="D87" s="118">
        <f>'Input adatok'!AF85</f>
        <v>0</v>
      </c>
      <c r="E87" s="118">
        <f>'Input adatok'!AG85</f>
        <v>1</v>
      </c>
      <c r="F87" s="118">
        <f>'Input adatok'!AH85</f>
        <v>0</v>
      </c>
      <c r="G87" s="118">
        <f>'Input adatok'!AI85</f>
        <v>1</v>
      </c>
      <c r="H87" s="118">
        <f>'Input adatok'!AJ85</f>
        <v>0.5</v>
      </c>
      <c r="I87" s="118">
        <f>'Input adatok'!AK85</f>
        <v>0</v>
      </c>
      <c r="J87" s="118">
        <f>'Input adatok'!AL85</f>
        <v>0</v>
      </c>
      <c r="K87" s="118">
        <f>'Input adatok'!AM85</f>
        <v>0</v>
      </c>
      <c r="L87" s="118" t="b">
        <f>'Input adatok'!AN85</f>
        <v>0</v>
      </c>
      <c r="M87" s="118" t="b">
        <f>'Input adatok'!AO85</f>
        <v>0</v>
      </c>
      <c r="N87" s="142">
        <f>'Input adatok'!AQ85</f>
        <v>2.5</v>
      </c>
    </row>
    <row r="88" spans="1:14" hidden="1" x14ac:dyDescent="0.2">
      <c r="A88" s="366"/>
      <c r="B88" s="103" t="b">
        <f>'Input adatok'!AD86</f>
        <v>0</v>
      </c>
      <c r="C88" s="104">
        <f>'Input adatok'!AE86</f>
        <v>0.5</v>
      </c>
      <c r="D88" s="104">
        <f>'Input adatok'!AF86</f>
        <v>1</v>
      </c>
      <c r="E88" s="104">
        <f>'Input adatok'!AG86</f>
        <v>1</v>
      </c>
      <c r="F88" s="104">
        <f>'Input adatok'!AH86</f>
        <v>1</v>
      </c>
      <c r="G88" s="104">
        <f>'Input adatok'!AI86</f>
        <v>0.5</v>
      </c>
      <c r="H88" s="104">
        <f>'Input adatok'!AJ86</f>
        <v>1</v>
      </c>
      <c r="I88" s="104">
        <f>'Input adatok'!AK86</f>
        <v>1</v>
      </c>
      <c r="J88" s="104">
        <f>'Input adatok'!AL86</f>
        <v>1</v>
      </c>
      <c r="K88" s="104">
        <f>'Input adatok'!AM86</f>
        <v>1</v>
      </c>
      <c r="L88" s="104" t="b">
        <f>'Input adatok'!AN86</f>
        <v>0</v>
      </c>
      <c r="M88" s="104" t="b">
        <f>'Input adatok'!AO86</f>
        <v>0</v>
      </c>
      <c r="N88" s="143">
        <f>'Input adatok'!AQ86</f>
        <v>8</v>
      </c>
    </row>
    <row r="89" spans="1:14" hidden="1" x14ac:dyDescent="0.2">
      <c r="A89" s="366"/>
      <c r="B89" s="103" t="b">
        <f>'Input adatok'!AD87</f>
        <v>0</v>
      </c>
      <c r="C89" s="104">
        <f>'Input adatok'!AE87</f>
        <v>1</v>
      </c>
      <c r="D89" s="104">
        <f>'Input adatok'!AF87</f>
        <v>0</v>
      </c>
      <c r="E89" s="104">
        <f>'Input adatok'!AG87</f>
        <v>0</v>
      </c>
      <c r="F89" s="104">
        <f>'Input adatok'!AH87</f>
        <v>0</v>
      </c>
      <c r="G89" s="104">
        <f>'Input adatok'!AI87</f>
        <v>1</v>
      </c>
      <c r="H89" s="104">
        <f>'Input adatok'!AJ87</f>
        <v>1</v>
      </c>
      <c r="I89" s="104">
        <f>'Input adatok'!AK87</f>
        <v>0.5</v>
      </c>
      <c r="J89" s="104">
        <f>'Input adatok'!AL87</f>
        <v>0.5</v>
      </c>
      <c r="K89" s="104">
        <f>'Input adatok'!AM87</f>
        <v>0.5</v>
      </c>
      <c r="L89" s="104" t="b">
        <f>'Input adatok'!AN87</f>
        <v>0</v>
      </c>
      <c r="M89" s="104" t="b">
        <f>'Input adatok'!AO87</f>
        <v>0</v>
      </c>
      <c r="N89" s="143">
        <f>'Input adatok'!AQ87</f>
        <v>4.5</v>
      </c>
    </row>
    <row r="90" spans="1:14" hidden="1" x14ac:dyDescent="0.2">
      <c r="A90" s="366"/>
      <c r="B90" s="103" t="b">
        <f>'Input adatok'!AD88</f>
        <v>0</v>
      </c>
      <c r="C90" s="104">
        <f>'Input adatok'!AE88</f>
        <v>1</v>
      </c>
      <c r="D90" s="104">
        <f>'Input adatok'!AF88</f>
        <v>1</v>
      </c>
      <c r="E90" s="104">
        <f>'Input adatok'!AG88</f>
        <v>1</v>
      </c>
      <c r="F90" s="104">
        <f>'Input adatok'!AH88</f>
        <v>1</v>
      </c>
      <c r="G90" s="104">
        <f>'Input adatok'!AI88</f>
        <v>0.5</v>
      </c>
      <c r="H90" s="104">
        <f>'Input adatok'!AJ88</f>
        <v>0</v>
      </c>
      <c r="I90" s="104">
        <f>'Input adatok'!AK88</f>
        <v>0</v>
      </c>
      <c r="J90" s="104">
        <f>'Input adatok'!AL88</f>
        <v>0</v>
      </c>
      <c r="K90" s="104">
        <f>'Input adatok'!AM88</f>
        <v>0</v>
      </c>
      <c r="L90" s="104" t="b">
        <f>'Input adatok'!AN88</f>
        <v>0</v>
      </c>
      <c r="M90" s="104" t="b">
        <f>'Input adatok'!AO88</f>
        <v>0</v>
      </c>
      <c r="N90" s="143">
        <f>'Input adatok'!AQ88</f>
        <v>4.5</v>
      </c>
    </row>
    <row r="91" spans="1:14" hidden="1" x14ac:dyDescent="0.2">
      <c r="A91" s="366"/>
      <c r="B91" s="103" t="b">
        <f>'Input adatok'!AD89</f>
        <v>0</v>
      </c>
      <c r="C91" s="104">
        <f>'Input adatok'!AE89</f>
        <v>0.5</v>
      </c>
      <c r="D91" s="104">
        <f>'Input adatok'!AF89</f>
        <v>0</v>
      </c>
      <c r="E91" s="104">
        <f>'Input adatok'!AG89</f>
        <v>1</v>
      </c>
      <c r="F91" s="104">
        <f>'Input adatok'!AH89</f>
        <v>0.5</v>
      </c>
      <c r="G91" s="104">
        <f>'Input adatok'!AI89</f>
        <v>0</v>
      </c>
      <c r="H91" s="104">
        <f>'Input adatok'!AJ89</f>
        <v>0</v>
      </c>
      <c r="I91" s="104">
        <f>'Input adatok'!AK89</f>
        <v>0.5</v>
      </c>
      <c r="J91" s="104">
        <f>'Input adatok'!AL89</f>
        <v>1</v>
      </c>
      <c r="K91" s="104">
        <f>'Input adatok'!AM89</f>
        <v>1</v>
      </c>
      <c r="L91" s="104" t="b">
        <f>'Input adatok'!AN89</f>
        <v>0</v>
      </c>
      <c r="M91" s="104" t="b">
        <f>'Input adatok'!AO89</f>
        <v>0</v>
      </c>
      <c r="N91" s="143">
        <f>'Input adatok'!AQ89</f>
        <v>4.5</v>
      </c>
    </row>
    <row r="92" spans="1:14" hidden="1" x14ac:dyDescent="0.2">
      <c r="A92" s="366"/>
      <c r="B92" s="103" t="b">
        <f>'Input adatok'!AD90</f>
        <v>0</v>
      </c>
      <c r="C92" s="104">
        <f>'Input adatok'!AE90</f>
        <v>0.5</v>
      </c>
      <c r="D92" s="104">
        <f>'Input adatok'!AF90</f>
        <v>0.5</v>
      </c>
      <c r="E92" s="104">
        <f>'Input adatok'!AG90</f>
        <v>1</v>
      </c>
      <c r="F92" s="104">
        <f>'Input adatok'!AH90</f>
        <v>0.5</v>
      </c>
      <c r="G92" s="104">
        <f>'Input adatok'!AI90</f>
        <v>0.5</v>
      </c>
      <c r="H92" s="104">
        <f>'Input adatok'!AJ90</f>
        <v>0.5</v>
      </c>
      <c r="I92" s="104">
        <f>'Input adatok'!AK90</f>
        <v>0</v>
      </c>
      <c r="J92" s="104">
        <f>'Input adatok'!AL90</f>
        <v>0.5</v>
      </c>
      <c r="K92" s="104">
        <f>'Input adatok'!AM90</f>
        <v>1</v>
      </c>
      <c r="L92" s="104" t="b">
        <f>'Input adatok'!AN90</f>
        <v>0</v>
      </c>
      <c r="M92" s="104" t="b">
        <f>'Input adatok'!AO90</f>
        <v>0</v>
      </c>
      <c r="N92" s="143">
        <f>'Input adatok'!AQ90</f>
        <v>5</v>
      </c>
    </row>
    <row r="93" spans="1:14" hidden="1" x14ac:dyDescent="0.2">
      <c r="A93" s="366"/>
      <c r="B93" s="103" t="b">
        <f>'Input adatok'!AD91</f>
        <v>0</v>
      </c>
      <c r="C93" s="104">
        <f>'Input adatok'!AE91</f>
        <v>0</v>
      </c>
      <c r="D93" s="104">
        <f>'Input adatok'!AF91</f>
        <v>1</v>
      </c>
      <c r="E93" s="104">
        <f>'Input adatok'!AG91</f>
        <v>0</v>
      </c>
      <c r="F93" s="104">
        <f>'Input adatok'!AH91</f>
        <v>1</v>
      </c>
      <c r="G93" s="104">
        <f>'Input adatok'!AI91</f>
        <v>0.5</v>
      </c>
      <c r="H93" s="104">
        <f>'Input adatok'!AJ91</f>
        <v>0.5</v>
      </c>
      <c r="I93" s="104">
        <f>'Input adatok'!AK91</f>
        <v>1</v>
      </c>
      <c r="J93" s="104">
        <f>'Input adatok'!AL91</f>
        <v>0</v>
      </c>
      <c r="K93" s="104">
        <f>'Input adatok'!AM91</f>
        <v>0.5</v>
      </c>
      <c r="L93" s="104" t="b">
        <f>'Input adatok'!AN91</f>
        <v>0</v>
      </c>
      <c r="M93" s="104" t="b">
        <f>'Input adatok'!AO91</f>
        <v>0</v>
      </c>
      <c r="N93" s="143">
        <f>'Input adatok'!AQ91</f>
        <v>4.5</v>
      </c>
    </row>
    <row r="94" spans="1:14" hidden="1" x14ac:dyDescent="0.2">
      <c r="A94" s="366"/>
      <c r="B94" s="103" t="b">
        <f>'Input adatok'!AD92</f>
        <v>0</v>
      </c>
      <c r="C94" s="104">
        <f>'Input adatok'!AE92</f>
        <v>0</v>
      </c>
      <c r="D94" s="104">
        <f>'Input adatok'!AF92</f>
        <v>0</v>
      </c>
      <c r="E94" s="104">
        <f>'Input adatok'!AG92</f>
        <v>0</v>
      </c>
      <c r="F94" s="104">
        <f>'Input adatok'!AH92</f>
        <v>0.5</v>
      </c>
      <c r="G94" s="104">
        <f>'Input adatok'!AI92</f>
        <v>0.5</v>
      </c>
      <c r="H94" s="104">
        <f>'Input adatok'!AJ92</f>
        <v>1</v>
      </c>
      <c r="I94" s="104">
        <f>'Input adatok'!AK92</f>
        <v>0</v>
      </c>
      <c r="J94" s="104">
        <f>'Input adatok'!AL92</f>
        <v>1</v>
      </c>
      <c r="K94" s="104">
        <f>'Input adatok'!AM92</f>
        <v>0</v>
      </c>
      <c r="L94" s="104" t="b">
        <f>'Input adatok'!AN92</f>
        <v>0</v>
      </c>
      <c r="M94" s="104" t="b">
        <f>'Input adatok'!AO92</f>
        <v>0</v>
      </c>
      <c r="N94" s="143">
        <f>'Input adatok'!AQ92</f>
        <v>3</v>
      </c>
    </row>
    <row r="95" spans="1:14" hidden="1" x14ac:dyDescent="0.2">
      <c r="A95" s="366"/>
      <c r="B95" s="103" t="b">
        <f>'Input adatok'!AD93</f>
        <v>0</v>
      </c>
      <c r="C95" s="104">
        <f>'Input adatok'!AE93</f>
        <v>0.5</v>
      </c>
      <c r="D95" s="104">
        <f>'Input adatok'!AF93</f>
        <v>1</v>
      </c>
      <c r="E95" s="104">
        <f>'Input adatok'!AG93</f>
        <v>0</v>
      </c>
      <c r="F95" s="104">
        <f>'Input adatok'!AH93</f>
        <v>0.5</v>
      </c>
      <c r="G95" s="104">
        <f>'Input adatok'!AI93</f>
        <v>0.5</v>
      </c>
      <c r="H95" s="104">
        <f>'Input adatok'!AJ93</f>
        <v>0.5</v>
      </c>
      <c r="I95" s="104">
        <f>'Input adatok'!AK93</f>
        <v>1</v>
      </c>
      <c r="J95" s="104">
        <f>'Input adatok'!AL93</f>
        <v>1</v>
      </c>
      <c r="K95" s="104">
        <f>'Input adatok'!AM93</f>
        <v>1</v>
      </c>
      <c r="L95" s="104" t="b">
        <f>'Input adatok'!AN93</f>
        <v>0</v>
      </c>
      <c r="M95" s="104" t="b">
        <f>'Input adatok'!AO93</f>
        <v>0</v>
      </c>
      <c r="N95" s="143">
        <f>'Input adatok'!AQ93</f>
        <v>6</v>
      </c>
    </row>
    <row r="96" spans="1:14" hidden="1" x14ac:dyDescent="0.2">
      <c r="A96" s="366"/>
      <c r="B96" s="103" t="b">
        <f>'Input adatok'!AD94</f>
        <v>0</v>
      </c>
      <c r="C96" s="104">
        <f>'Input adatok'!AE94</f>
        <v>1</v>
      </c>
      <c r="D96" s="104">
        <f>'Input adatok'!AF94</f>
        <v>0.5</v>
      </c>
      <c r="E96" s="104">
        <f>'Input adatok'!AG94</f>
        <v>0</v>
      </c>
      <c r="F96" s="104">
        <f>'Input adatok'!AH94</f>
        <v>0</v>
      </c>
      <c r="G96" s="104">
        <f>'Input adatok'!AI94</f>
        <v>0</v>
      </c>
      <c r="H96" s="104">
        <f>'Input adatok'!AJ94</f>
        <v>0</v>
      </c>
      <c r="I96" s="104">
        <f>'Input adatok'!AK94</f>
        <v>1</v>
      </c>
      <c r="J96" s="104">
        <f>'Input adatok'!AL94</f>
        <v>0</v>
      </c>
      <c r="K96" s="104">
        <f>'Input adatok'!AM94</f>
        <v>0</v>
      </c>
      <c r="L96" s="104" t="b">
        <f>'Input adatok'!AN94</f>
        <v>0</v>
      </c>
      <c r="M96" s="104" t="b">
        <f>'Input adatok'!AO94</f>
        <v>0</v>
      </c>
      <c r="N96" s="143">
        <f>'Input adatok'!AQ94</f>
        <v>2.5</v>
      </c>
    </row>
    <row r="97" spans="1:14" hidden="1" x14ac:dyDescent="0.2">
      <c r="A97" s="366"/>
      <c r="B97" s="103" t="b">
        <f>'Input adatok'!AD95</f>
        <v>0</v>
      </c>
      <c r="C97" s="104" t="b">
        <f>'Input adatok'!AE95</f>
        <v>0</v>
      </c>
      <c r="D97" s="104" t="b">
        <f>'Input adatok'!AF95</f>
        <v>0</v>
      </c>
      <c r="E97" s="104" t="b">
        <f>'Input adatok'!AG95</f>
        <v>0</v>
      </c>
      <c r="F97" s="104" t="b">
        <f>'Input adatok'!AH95</f>
        <v>0</v>
      </c>
      <c r="G97" s="104" t="b">
        <f>'Input adatok'!AI95</f>
        <v>0</v>
      </c>
      <c r="H97" s="104" t="b">
        <f>'Input adatok'!AJ95</f>
        <v>0</v>
      </c>
      <c r="I97" s="104" t="b">
        <f>'Input adatok'!AK95</f>
        <v>0</v>
      </c>
      <c r="J97" s="104" t="b">
        <f>'Input adatok'!AL95</f>
        <v>0</v>
      </c>
      <c r="K97" s="104" t="b">
        <f>'Input adatok'!AM95</f>
        <v>0</v>
      </c>
      <c r="L97" s="104" t="b">
        <f>'Input adatok'!AN95</f>
        <v>0</v>
      </c>
      <c r="M97" s="104" t="b">
        <f>'Input adatok'!AO95</f>
        <v>0</v>
      </c>
      <c r="N97" s="143">
        <f>'Input adatok'!AQ95</f>
        <v>0</v>
      </c>
    </row>
    <row r="98" spans="1:14" hidden="1" x14ac:dyDescent="0.2">
      <c r="A98" s="366"/>
      <c r="B98" s="103" t="str">
        <f>'Input adatok'!AD96</f>
        <v>12_4</v>
      </c>
      <c r="C98" s="104" t="b">
        <f>'Input adatok'!AE96</f>
        <v>0</v>
      </c>
      <c r="D98" s="104" t="b">
        <f>'Input adatok'!AF96</f>
        <v>0</v>
      </c>
      <c r="E98" s="104" t="b">
        <f>'Input adatok'!AG96</f>
        <v>0</v>
      </c>
      <c r="F98" s="104" t="b">
        <f>'Input adatok'!AH96</f>
        <v>0</v>
      </c>
      <c r="G98" s="104" t="b">
        <f>'Input adatok'!AI96</f>
        <v>0</v>
      </c>
      <c r="H98" s="104" t="b">
        <f>'Input adatok'!AJ96</f>
        <v>0</v>
      </c>
      <c r="I98" s="104" t="b">
        <f>'Input adatok'!AK96</f>
        <v>0</v>
      </c>
      <c r="J98" s="104" t="b">
        <f>'Input adatok'!AL96</f>
        <v>0</v>
      </c>
      <c r="K98" s="104" t="b">
        <f>'Input adatok'!AM96</f>
        <v>0</v>
      </c>
      <c r="L98" s="104" t="b">
        <f>'Input adatok'!AN96</f>
        <v>0</v>
      </c>
      <c r="M98" s="104" t="b">
        <f>'Input adatok'!AO96</f>
        <v>0</v>
      </c>
      <c r="N98" s="143">
        <f>'Input adatok'!AQ96</f>
        <v>0</v>
      </c>
    </row>
    <row r="99" spans="1:14" hidden="1" x14ac:dyDescent="0.2">
      <c r="A99" s="366"/>
      <c r="B99" s="103" t="str">
        <f>'Input adatok'!AD97</f>
        <v>13_4</v>
      </c>
      <c r="C99" s="104" t="b">
        <f>'Input adatok'!AE97</f>
        <v>0</v>
      </c>
      <c r="D99" s="104" t="b">
        <f>'Input adatok'!AF97</f>
        <v>0</v>
      </c>
      <c r="E99" s="104" t="b">
        <f>'Input adatok'!AG97</f>
        <v>0</v>
      </c>
      <c r="F99" s="104" t="b">
        <f>'Input adatok'!AH97</f>
        <v>0</v>
      </c>
      <c r="G99" s="104" t="b">
        <f>'Input adatok'!AI97</f>
        <v>0</v>
      </c>
      <c r="H99" s="104" t="b">
        <f>'Input adatok'!AJ97</f>
        <v>0</v>
      </c>
      <c r="I99" s="104" t="b">
        <f>'Input adatok'!AK97</f>
        <v>0</v>
      </c>
      <c r="J99" s="104" t="b">
        <f>'Input adatok'!AL97</f>
        <v>0</v>
      </c>
      <c r="K99" s="104" t="b">
        <f>'Input adatok'!AM97</f>
        <v>0</v>
      </c>
      <c r="L99" s="104" t="b">
        <f>'Input adatok'!AN97</f>
        <v>0</v>
      </c>
      <c r="M99" s="104" t="b">
        <f>'Input adatok'!AO97</f>
        <v>0</v>
      </c>
      <c r="N99" s="143">
        <f>'Input adatok'!AQ97</f>
        <v>0</v>
      </c>
    </row>
    <row r="100" spans="1:14" hidden="1" x14ac:dyDescent="0.2">
      <c r="A100" s="366"/>
      <c r="B100" s="103" t="str">
        <f>'Input adatok'!AD98</f>
        <v>14_4</v>
      </c>
      <c r="C100" s="104" t="b">
        <f>'Input adatok'!AE98</f>
        <v>0</v>
      </c>
      <c r="D100" s="104" t="b">
        <f>'Input adatok'!AF98</f>
        <v>0</v>
      </c>
      <c r="E100" s="104" t="b">
        <f>'Input adatok'!AG98</f>
        <v>0</v>
      </c>
      <c r="F100" s="104" t="b">
        <f>'Input adatok'!AH98</f>
        <v>0</v>
      </c>
      <c r="G100" s="104" t="b">
        <f>'Input adatok'!AI98</f>
        <v>0</v>
      </c>
      <c r="H100" s="104" t="b">
        <f>'Input adatok'!AJ98</f>
        <v>0</v>
      </c>
      <c r="I100" s="104" t="b">
        <f>'Input adatok'!AK98</f>
        <v>0</v>
      </c>
      <c r="J100" s="104" t="b">
        <f>'Input adatok'!AL98</f>
        <v>0</v>
      </c>
      <c r="K100" s="104" t="b">
        <f>'Input adatok'!AM98</f>
        <v>0</v>
      </c>
      <c r="L100" s="104" t="b">
        <f>'Input adatok'!AN98</f>
        <v>0</v>
      </c>
      <c r="M100" s="104" t="b">
        <f>'Input adatok'!AO98</f>
        <v>0</v>
      </c>
      <c r="N100" s="143">
        <f>'Input adatok'!AQ98</f>
        <v>0</v>
      </c>
    </row>
    <row r="101" spans="1:14" hidden="1" x14ac:dyDescent="0.2">
      <c r="A101" s="366"/>
      <c r="B101" s="103" t="str">
        <f>'Input adatok'!AD99</f>
        <v>15_4</v>
      </c>
      <c r="C101" s="104" t="b">
        <f>'Input adatok'!AE99</f>
        <v>0</v>
      </c>
      <c r="D101" s="104" t="b">
        <f>'Input adatok'!AF99</f>
        <v>0</v>
      </c>
      <c r="E101" s="104" t="b">
        <f>'Input adatok'!AG99</f>
        <v>0</v>
      </c>
      <c r="F101" s="104" t="b">
        <f>'Input adatok'!AH99</f>
        <v>0</v>
      </c>
      <c r="G101" s="104" t="b">
        <f>'Input adatok'!AI99</f>
        <v>0</v>
      </c>
      <c r="H101" s="104" t="b">
        <f>'Input adatok'!AJ99</f>
        <v>0</v>
      </c>
      <c r="I101" s="104" t="b">
        <f>'Input adatok'!AK99</f>
        <v>0</v>
      </c>
      <c r="J101" s="104" t="b">
        <f>'Input adatok'!AL99</f>
        <v>0</v>
      </c>
      <c r="K101" s="104" t="b">
        <f>'Input adatok'!AM99</f>
        <v>0</v>
      </c>
      <c r="L101" s="104" t="b">
        <f>'Input adatok'!AN99</f>
        <v>0</v>
      </c>
      <c r="M101" s="104" t="b">
        <f>'Input adatok'!AO99</f>
        <v>0</v>
      </c>
      <c r="N101" s="143">
        <f>'Input adatok'!AQ99</f>
        <v>0</v>
      </c>
    </row>
    <row r="102" spans="1:14" hidden="1" x14ac:dyDescent="0.2">
      <c r="A102" s="366"/>
      <c r="B102" s="103" t="str">
        <f>'Input adatok'!AD100</f>
        <v>16_4</v>
      </c>
      <c r="C102" s="104" t="b">
        <f>'Input adatok'!AE100</f>
        <v>0</v>
      </c>
      <c r="D102" s="104" t="b">
        <f>'Input adatok'!AF100</f>
        <v>0</v>
      </c>
      <c r="E102" s="104" t="b">
        <f>'Input adatok'!AG100</f>
        <v>0</v>
      </c>
      <c r="F102" s="104" t="b">
        <f>'Input adatok'!AH100</f>
        <v>0</v>
      </c>
      <c r="G102" s="104" t="b">
        <f>'Input adatok'!AI100</f>
        <v>0</v>
      </c>
      <c r="H102" s="104" t="b">
        <f>'Input adatok'!AJ100</f>
        <v>0</v>
      </c>
      <c r="I102" s="104" t="b">
        <f>'Input adatok'!AK100</f>
        <v>0</v>
      </c>
      <c r="J102" s="104" t="b">
        <f>'Input adatok'!AL100</f>
        <v>0</v>
      </c>
      <c r="K102" s="104" t="b">
        <f>'Input adatok'!AM100</f>
        <v>0</v>
      </c>
      <c r="L102" s="104" t="b">
        <f>'Input adatok'!AN100</f>
        <v>0</v>
      </c>
      <c r="M102" s="104" t="b">
        <f>'Input adatok'!AO100</f>
        <v>0</v>
      </c>
      <c r="N102" s="143">
        <f>'Input adatok'!AQ100</f>
        <v>0</v>
      </c>
    </row>
    <row r="103" spans="1:14" hidden="1" x14ac:dyDescent="0.2">
      <c r="A103" s="366"/>
      <c r="B103" s="103" t="str">
        <f>'Input adatok'!AD101</f>
        <v>17_4</v>
      </c>
      <c r="C103" s="104" t="b">
        <f>'Input adatok'!AE101</f>
        <v>0</v>
      </c>
      <c r="D103" s="104" t="b">
        <f>'Input adatok'!AF101</f>
        <v>0</v>
      </c>
      <c r="E103" s="104" t="b">
        <f>'Input adatok'!AG101</f>
        <v>0</v>
      </c>
      <c r="F103" s="104" t="b">
        <f>'Input adatok'!AH101</f>
        <v>0</v>
      </c>
      <c r="G103" s="104" t="b">
        <f>'Input adatok'!AI101</f>
        <v>0</v>
      </c>
      <c r="H103" s="104" t="b">
        <f>'Input adatok'!AJ101</f>
        <v>0</v>
      </c>
      <c r="I103" s="104" t="b">
        <f>'Input adatok'!AK101</f>
        <v>0</v>
      </c>
      <c r="J103" s="104" t="b">
        <f>'Input adatok'!AL101</f>
        <v>0</v>
      </c>
      <c r="K103" s="104" t="b">
        <f>'Input adatok'!AM101</f>
        <v>0</v>
      </c>
      <c r="L103" s="104" t="b">
        <f>'Input adatok'!AN101</f>
        <v>0</v>
      </c>
      <c r="M103" s="104" t="b">
        <f>'Input adatok'!AO101</f>
        <v>0</v>
      </c>
      <c r="N103" s="143">
        <f>'Input adatok'!AQ101</f>
        <v>0</v>
      </c>
    </row>
    <row r="104" spans="1:14" hidden="1" x14ac:dyDescent="0.2">
      <c r="A104" s="366"/>
      <c r="B104" s="103" t="str">
        <f>'Input adatok'!AD102</f>
        <v>18_4</v>
      </c>
      <c r="C104" s="104" t="b">
        <f>'Input adatok'!AE102</f>
        <v>0</v>
      </c>
      <c r="D104" s="104" t="b">
        <f>'Input adatok'!AF102</f>
        <v>0</v>
      </c>
      <c r="E104" s="104" t="b">
        <f>'Input adatok'!AG102</f>
        <v>0</v>
      </c>
      <c r="F104" s="104" t="b">
        <f>'Input adatok'!AH102</f>
        <v>0</v>
      </c>
      <c r="G104" s="104" t="b">
        <f>'Input adatok'!AI102</f>
        <v>0</v>
      </c>
      <c r="H104" s="104" t="b">
        <f>'Input adatok'!AJ102</f>
        <v>0</v>
      </c>
      <c r="I104" s="104" t="b">
        <f>'Input adatok'!AK102</f>
        <v>0</v>
      </c>
      <c r="J104" s="104" t="b">
        <f>'Input adatok'!AL102</f>
        <v>0</v>
      </c>
      <c r="K104" s="104" t="b">
        <f>'Input adatok'!AM102</f>
        <v>0</v>
      </c>
      <c r="L104" s="104" t="b">
        <f>'Input adatok'!AN102</f>
        <v>0</v>
      </c>
      <c r="M104" s="104" t="b">
        <f>'Input adatok'!AO102</f>
        <v>0</v>
      </c>
      <c r="N104" s="143">
        <f>'Input adatok'!AQ102</f>
        <v>0</v>
      </c>
    </row>
    <row r="105" spans="1:14" hidden="1" x14ac:dyDescent="0.2">
      <c r="A105" s="366"/>
      <c r="B105" s="103" t="str">
        <f>'Input adatok'!AD103</f>
        <v>19_4</v>
      </c>
      <c r="C105" s="104" t="b">
        <f>'Input adatok'!AE103</f>
        <v>0</v>
      </c>
      <c r="D105" s="104" t="b">
        <f>'Input adatok'!AF103</f>
        <v>0</v>
      </c>
      <c r="E105" s="104" t="b">
        <f>'Input adatok'!AG103</f>
        <v>0</v>
      </c>
      <c r="F105" s="104" t="b">
        <f>'Input adatok'!AH103</f>
        <v>0</v>
      </c>
      <c r="G105" s="104" t="b">
        <f>'Input adatok'!AI103</f>
        <v>0</v>
      </c>
      <c r="H105" s="104" t="b">
        <f>'Input adatok'!AJ103</f>
        <v>0</v>
      </c>
      <c r="I105" s="104" t="b">
        <f>'Input adatok'!AK103</f>
        <v>0</v>
      </c>
      <c r="J105" s="104" t="b">
        <f>'Input adatok'!AL103</f>
        <v>0</v>
      </c>
      <c r="K105" s="104" t="b">
        <f>'Input adatok'!AM103</f>
        <v>0</v>
      </c>
      <c r="L105" s="104" t="b">
        <f>'Input adatok'!AN103</f>
        <v>0</v>
      </c>
      <c r="M105" s="104" t="b">
        <f>'Input adatok'!AO103</f>
        <v>0</v>
      </c>
      <c r="N105" s="143">
        <f>'Input adatok'!AQ103</f>
        <v>0</v>
      </c>
    </row>
    <row r="106" spans="1:14" ht="13.5" hidden="1" thickBot="1" x14ac:dyDescent="0.25">
      <c r="A106" s="367"/>
      <c r="B106" s="123" t="str">
        <f>'Input adatok'!AD104</f>
        <v>20_4</v>
      </c>
      <c r="C106" s="124" t="b">
        <f>'Input adatok'!AE104</f>
        <v>0</v>
      </c>
      <c r="D106" s="124" t="b">
        <f>'Input adatok'!AF104</f>
        <v>0</v>
      </c>
      <c r="E106" s="124" t="b">
        <f>'Input adatok'!AG104</f>
        <v>0</v>
      </c>
      <c r="F106" s="124" t="b">
        <f>'Input adatok'!AH104</f>
        <v>0</v>
      </c>
      <c r="G106" s="124" t="b">
        <f>'Input adatok'!AI104</f>
        <v>0</v>
      </c>
      <c r="H106" s="124" t="b">
        <f>'Input adatok'!AJ104</f>
        <v>0</v>
      </c>
      <c r="I106" s="124" t="b">
        <f>'Input adatok'!AK104</f>
        <v>0</v>
      </c>
      <c r="J106" s="124" t="b">
        <f>'Input adatok'!AL104</f>
        <v>0</v>
      </c>
      <c r="K106" s="124" t="b">
        <f>'Input adatok'!AM104</f>
        <v>0</v>
      </c>
      <c r="L106" s="124" t="b">
        <f>'Input adatok'!AN104</f>
        <v>0</v>
      </c>
      <c r="M106" s="124" t="b">
        <f>'Input adatok'!AO104</f>
        <v>0</v>
      </c>
      <c r="N106" s="144">
        <f>'Input adatok'!AQ104</f>
        <v>0</v>
      </c>
    </row>
    <row r="107" spans="1:14" ht="13.5" hidden="1" thickTop="1" x14ac:dyDescent="0.2">
      <c r="A107" s="362" t="s">
        <v>57</v>
      </c>
      <c r="B107" s="121" t="b">
        <f>'Input adatok'!AD105</f>
        <v>0</v>
      </c>
      <c r="C107" s="122">
        <f>'Input adatok'!AE105</f>
        <v>1</v>
      </c>
      <c r="D107" s="122">
        <f>'Input adatok'!AF105</f>
        <v>0</v>
      </c>
      <c r="E107" s="122">
        <f>'Input adatok'!AG105</f>
        <v>1</v>
      </c>
      <c r="F107" s="122">
        <f>'Input adatok'!AH105</f>
        <v>0</v>
      </c>
      <c r="G107" s="122">
        <f>'Input adatok'!AI105</f>
        <v>0</v>
      </c>
      <c r="H107" s="122">
        <f>'Input adatok'!AJ105</f>
        <v>0</v>
      </c>
      <c r="I107" s="122">
        <f>'Input adatok'!AK105</f>
        <v>1</v>
      </c>
      <c r="J107" s="122">
        <f>'Input adatok'!AL105</f>
        <v>1</v>
      </c>
      <c r="K107" s="122">
        <f>'Input adatok'!AM105</f>
        <v>0</v>
      </c>
      <c r="L107" s="122" t="b">
        <f>'Input adatok'!AN105</f>
        <v>0</v>
      </c>
      <c r="M107" s="122" t="b">
        <f>'Input adatok'!AO105</f>
        <v>0</v>
      </c>
      <c r="N107" s="145">
        <f>'Input adatok'!AQ105</f>
        <v>4</v>
      </c>
    </row>
    <row r="108" spans="1:14" hidden="1" x14ac:dyDescent="0.2">
      <c r="A108" s="363"/>
      <c r="B108" s="105" t="b">
        <f>'Input adatok'!AD106</f>
        <v>0</v>
      </c>
      <c r="C108" s="106">
        <f>'Input adatok'!AE106</f>
        <v>1</v>
      </c>
      <c r="D108" s="106">
        <f>'Input adatok'!AF106</f>
        <v>1</v>
      </c>
      <c r="E108" s="106">
        <f>'Input adatok'!AG106</f>
        <v>1</v>
      </c>
      <c r="F108" s="106">
        <f>'Input adatok'!AH106</f>
        <v>0</v>
      </c>
      <c r="G108" s="106">
        <f>'Input adatok'!AI106</f>
        <v>1</v>
      </c>
      <c r="H108" s="106">
        <f>'Input adatok'!AJ106</f>
        <v>0.5</v>
      </c>
      <c r="I108" s="106">
        <f>'Input adatok'!AK106</f>
        <v>1</v>
      </c>
      <c r="J108" s="106">
        <f>'Input adatok'!AL106</f>
        <v>0.5</v>
      </c>
      <c r="K108" s="106">
        <f>'Input adatok'!AM106</f>
        <v>1</v>
      </c>
      <c r="L108" s="106" t="b">
        <f>'Input adatok'!AN106</f>
        <v>0</v>
      </c>
      <c r="M108" s="106" t="b">
        <f>'Input adatok'!AO106</f>
        <v>0</v>
      </c>
      <c r="N108" s="146">
        <f>'Input adatok'!AQ106</f>
        <v>7</v>
      </c>
    </row>
    <row r="109" spans="1:14" hidden="1" x14ac:dyDescent="0.2">
      <c r="A109" s="363"/>
      <c r="B109" s="105" t="b">
        <f>'Input adatok'!AD107</f>
        <v>0</v>
      </c>
      <c r="C109" s="106">
        <f>'Input adatok'!AE107</f>
        <v>0</v>
      </c>
      <c r="D109" s="106">
        <f>'Input adatok'!AF107</f>
        <v>0.5</v>
      </c>
      <c r="E109" s="106">
        <f>'Input adatok'!AG107</f>
        <v>0</v>
      </c>
      <c r="F109" s="106">
        <f>'Input adatok'!AH107</f>
        <v>1</v>
      </c>
      <c r="G109" s="106">
        <f>'Input adatok'!AI107</f>
        <v>1</v>
      </c>
      <c r="H109" s="106">
        <f>'Input adatok'!AJ107</f>
        <v>0</v>
      </c>
      <c r="I109" s="106">
        <f>'Input adatok'!AK107</f>
        <v>1</v>
      </c>
      <c r="J109" s="106">
        <f>'Input adatok'!AL107</f>
        <v>0.5</v>
      </c>
      <c r="K109" s="106">
        <f>'Input adatok'!AM107</f>
        <v>1</v>
      </c>
      <c r="L109" s="106" t="b">
        <f>'Input adatok'!AN107</f>
        <v>0</v>
      </c>
      <c r="M109" s="106" t="b">
        <f>'Input adatok'!AO107</f>
        <v>0</v>
      </c>
      <c r="N109" s="146">
        <f>'Input adatok'!AQ107</f>
        <v>5</v>
      </c>
    </row>
    <row r="110" spans="1:14" hidden="1" x14ac:dyDescent="0.2">
      <c r="A110" s="363"/>
      <c r="B110" s="105" t="b">
        <f>'Input adatok'!AD108</f>
        <v>0</v>
      </c>
      <c r="C110" s="106">
        <f>'Input adatok'!AE108</f>
        <v>1</v>
      </c>
      <c r="D110" s="106">
        <f>'Input adatok'!AF108</f>
        <v>0</v>
      </c>
      <c r="E110" s="106">
        <f>'Input adatok'!AG108</f>
        <v>1</v>
      </c>
      <c r="F110" s="106">
        <f>'Input adatok'!AH108</f>
        <v>1</v>
      </c>
      <c r="G110" s="106">
        <f>'Input adatok'!AI108</f>
        <v>0</v>
      </c>
      <c r="H110" s="106">
        <f>'Input adatok'!AJ108</f>
        <v>1</v>
      </c>
      <c r="I110" s="106">
        <f>'Input adatok'!AK108</f>
        <v>0.5</v>
      </c>
      <c r="J110" s="106">
        <f>'Input adatok'!AL108</f>
        <v>0.5</v>
      </c>
      <c r="K110" s="106">
        <f>'Input adatok'!AM108</f>
        <v>1</v>
      </c>
      <c r="L110" s="106" t="b">
        <f>'Input adatok'!AN108</f>
        <v>0</v>
      </c>
      <c r="M110" s="106" t="b">
        <f>'Input adatok'!AO108</f>
        <v>0</v>
      </c>
      <c r="N110" s="146">
        <f>'Input adatok'!AQ108</f>
        <v>6</v>
      </c>
    </row>
    <row r="111" spans="1:14" hidden="1" x14ac:dyDescent="0.2">
      <c r="A111" s="363"/>
      <c r="B111" s="105" t="b">
        <f>'Input adatok'!AD109</f>
        <v>0</v>
      </c>
      <c r="C111" s="106">
        <f>'Input adatok'!AE109</f>
        <v>0.5</v>
      </c>
      <c r="D111" s="106">
        <f>'Input adatok'!AF109</f>
        <v>1</v>
      </c>
      <c r="E111" s="106">
        <f>'Input adatok'!AG109</f>
        <v>1</v>
      </c>
      <c r="F111" s="106">
        <f>'Input adatok'!AH109</f>
        <v>0.5</v>
      </c>
      <c r="G111" s="106">
        <f>'Input adatok'!AI109</f>
        <v>1</v>
      </c>
      <c r="H111" s="106">
        <f>'Input adatok'!AJ109</f>
        <v>0.5</v>
      </c>
      <c r="I111" s="106">
        <f>'Input adatok'!AK109</f>
        <v>0</v>
      </c>
      <c r="J111" s="106">
        <f>'Input adatok'!AL109</f>
        <v>0.5</v>
      </c>
      <c r="K111" s="106">
        <f>'Input adatok'!AM109</f>
        <v>1</v>
      </c>
      <c r="L111" s="106" t="b">
        <f>'Input adatok'!AN109</f>
        <v>0</v>
      </c>
      <c r="M111" s="106" t="b">
        <f>'Input adatok'!AO109</f>
        <v>0</v>
      </c>
      <c r="N111" s="146">
        <f>'Input adatok'!AQ109</f>
        <v>6</v>
      </c>
    </row>
    <row r="112" spans="1:14" hidden="1" x14ac:dyDescent="0.2">
      <c r="A112" s="363"/>
      <c r="B112" s="105" t="b">
        <f>'Input adatok'!AD110</f>
        <v>0</v>
      </c>
      <c r="C112" s="106">
        <f>'Input adatok'!AE110</f>
        <v>0.5</v>
      </c>
      <c r="D112" s="106">
        <f>'Input adatok'!AF110</f>
        <v>1</v>
      </c>
      <c r="E112" s="106">
        <f>'Input adatok'!AG110</f>
        <v>0.5</v>
      </c>
      <c r="F112" s="106">
        <f>'Input adatok'!AH110</f>
        <v>1</v>
      </c>
      <c r="G112" s="106">
        <f>'Input adatok'!AI110</f>
        <v>0.5</v>
      </c>
      <c r="H112" s="106">
        <f>'Input adatok'!AJ110</f>
        <v>1</v>
      </c>
      <c r="I112" s="106">
        <f>'Input adatok'!AK110</f>
        <v>0</v>
      </c>
      <c r="J112" s="106">
        <f>'Input adatok'!AL110</f>
        <v>0.5</v>
      </c>
      <c r="K112" s="106">
        <f>'Input adatok'!AM110</f>
        <v>0</v>
      </c>
      <c r="L112" s="106" t="b">
        <f>'Input adatok'!AN110</f>
        <v>0</v>
      </c>
      <c r="M112" s="106" t="b">
        <f>'Input adatok'!AO110</f>
        <v>0</v>
      </c>
      <c r="N112" s="146">
        <f>'Input adatok'!AQ110</f>
        <v>5</v>
      </c>
    </row>
    <row r="113" spans="1:14" hidden="1" x14ac:dyDescent="0.2">
      <c r="A113" s="363"/>
      <c r="B113" s="105" t="b">
        <f>'Input adatok'!AD111</f>
        <v>0</v>
      </c>
      <c r="C113" s="106">
        <f>'Input adatok'!AE111</f>
        <v>0</v>
      </c>
      <c r="D113" s="106">
        <f>'Input adatok'!AF111</f>
        <v>0</v>
      </c>
      <c r="E113" s="106">
        <f>'Input adatok'!AG111</f>
        <v>0.5</v>
      </c>
      <c r="F113" s="106">
        <f>'Input adatok'!AH111</f>
        <v>1</v>
      </c>
      <c r="G113" s="106">
        <f>'Input adatok'!AI111</f>
        <v>0</v>
      </c>
      <c r="H113" s="106">
        <f>'Input adatok'!AJ111</f>
        <v>1</v>
      </c>
      <c r="I113" s="106">
        <f>'Input adatok'!AK111</f>
        <v>0</v>
      </c>
      <c r="J113" s="106">
        <f>'Input adatok'!AL111</f>
        <v>0.5</v>
      </c>
      <c r="K113" s="106">
        <f>'Input adatok'!AM111</f>
        <v>0</v>
      </c>
      <c r="L113" s="106" t="b">
        <f>'Input adatok'!AN111</f>
        <v>0</v>
      </c>
      <c r="M113" s="106" t="b">
        <f>'Input adatok'!AO111</f>
        <v>0</v>
      </c>
      <c r="N113" s="146">
        <f>'Input adatok'!AQ111</f>
        <v>3</v>
      </c>
    </row>
    <row r="114" spans="1:14" hidden="1" x14ac:dyDescent="0.2">
      <c r="A114" s="363"/>
      <c r="B114" s="105" t="b">
        <f>'Input adatok'!AD112</f>
        <v>0</v>
      </c>
      <c r="C114" s="106">
        <f>'Input adatok'!AE112</f>
        <v>1</v>
      </c>
      <c r="D114" s="106">
        <f>'Input adatok'!AF112</f>
        <v>1</v>
      </c>
      <c r="E114" s="106">
        <f>'Input adatok'!AG112</f>
        <v>0</v>
      </c>
      <c r="F114" s="106">
        <f>'Input adatok'!AH112</f>
        <v>0</v>
      </c>
      <c r="G114" s="106">
        <f>'Input adatok'!AI112</f>
        <v>1</v>
      </c>
      <c r="H114" s="106">
        <f>'Input adatok'!AJ112</f>
        <v>0</v>
      </c>
      <c r="I114" s="106">
        <f>'Input adatok'!AK112</f>
        <v>0</v>
      </c>
      <c r="J114" s="106">
        <f>'Input adatok'!AL112</f>
        <v>0</v>
      </c>
      <c r="K114" s="106">
        <f>'Input adatok'!AM112</f>
        <v>0</v>
      </c>
      <c r="L114" s="106" t="b">
        <f>'Input adatok'!AN112</f>
        <v>0</v>
      </c>
      <c r="M114" s="106" t="b">
        <f>'Input adatok'!AO112</f>
        <v>0</v>
      </c>
      <c r="N114" s="146">
        <f>'Input adatok'!AQ112</f>
        <v>3</v>
      </c>
    </row>
    <row r="115" spans="1:14" hidden="1" x14ac:dyDescent="0.2">
      <c r="A115" s="363"/>
      <c r="B115" s="105" t="b">
        <f>'Input adatok'!AD113</f>
        <v>0</v>
      </c>
      <c r="C115" s="106">
        <f>'Input adatok'!AE113</f>
        <v>0</v>
      </c>
      <c r="D115" s="106">
        <f>'Input adatok'!AF113</f>
        <v>0.5</v>
      </c>
      <c r="E115" s="106">
        <f>'Input adatok'!AG113</f>
        <v>0</v>
      </c>
      <c r="F115" s="106">
        <f>'Input adatok'!AH113</f>
        <v>0.5</v>
      </c>
      <c r="G115" s="106">
        <f>'Input adatok'!AI113</f>
        <v>0.5</v>
      </c>
      <c r="H115" s="106">
        <f>'Input adatok'!AJ113</f>
        <v>0</v>
      </c>
      <c r="I115" s="106">
        <f>'Input adatok'!AK113</f>
        <v>1</v>
      </c>
      <c r="J115" s="106">
        <f>'Input adatok'!AL113</f>
        <v>0</v>
      </c>
      <c r="K115" s="106">
        <f>'Input adatok'!AM113</f>
        <v>1</v>
      </c>
      <c r="L115" s="106" t="b">
        <f>'Input adatok'!AN113</f>
        <v>0</v>
      </c>
      <c r="M115" s="106" t="b">
        <f>'Input adatok'!AO113</f>
        <v>0</v>
      </c>
      <c r="N115" s="146">
        <f>'Input adatok'!AQ113</f>
        <v>3.5</v>
      </c>
    </row>
    <row r="116" spans="1:14" hidden="1" x14ac:dyDescent="0.2">
      <c r="A116" s="363"/>
      <c r="B116" s="105" t="b">
        <f>'Input adatok'!AD114</f>
        <v>0</v>
      </c>
      <c r="C116" s="106">
        <f>'Input adatok'!AE114</f>
        <v>0</v>
      </c>
      <c r="D116" s="106">
        <f>'Input adatok'!AF114</f>
        <v>0</v>
      </c>
      <c r="E116" s="106">
        <f>'Input adatok'!AG114</f>
        <v>0</v>
      </c>
      <c r="F116" s="106">
        <f>'Input adatok'!AH114</f>
        <v>0</v>
      </c>
      <c r="G116" s="106">
        <f>'Input adatok'!AI114</f>
        <v>0</v>
      </c>
      <c r="H116" s="106">
        <f>'Input adatok'!AJ114</f>
        <v>1</v>
      </c>
      <c r="I116" s="106">
        <f>'Input adatok'!AK114</f>
        <v>0.5</v>
      </c>
      <c r="J116" s="106">
        <f>'Input adatok'!AL114</f>
        <v>1</v>
      </c>
      <c r="K116" s="106">
        <f>'Input adatok'!AM114</f>
        <v>0</v>
      </c>
      <c r="L116" s="106" t="b">
        <f>'Input adatok'!AN114</f>
        <v>0</v>
      </c>
      <c r="M116" s="106" t="b">
        <f>'Input adatok'!AO114</f>
        <v>0</v>
      </c>
      <c r="N116" s="146">
        <f>'Input adatok'!AQ114</f>
        <v>2.5</v>
      </c>
    </row>
    <row r="117" spans="1:14" hidden="1" x14ac:dyDescent="0.2">
      <c r="A117" s="363"/>
      <c r="B117" s="105" t="b">
        <f>'Input adatok'!AD115</f>
        <v>0</v>
      </c>
      <c r="C117" s="106" t="b">
        <f>'Input adatok'!AE115</f>
        <v>0</v>
      </c>
      <c r="D117" s="106" t="b">
        <f>'Input adatok'!AF115</f>
        <v>0</v>
      </c>
      <c r="E117" s="106" t="b">
        <f>'Input adatok'!AG115</f>
        <v>0</v>
      </c>
      <c r="F117" s="106" t="b">
        <f>'Input adatok'!AH115</f>
        <v>0</v>
      </c>
      <c r="G117" s="106" t="b">
        <f>'Input adatok'!AI115</f>
        <v>0</v>
      </c>
      <c r="H117" s="106" t="b">
        <f>'Input adatok'!AJ115</f>
        <v>0</v>
      </c>
      <c r="I117" s="106" t="b">
        <f>'Input adatok'!AK115</f>
        <v>0</v>
      </c>
      <c r="J117" s="106" t="b">
        <f>'Input adatok'!AL115</f>
        <v>0</v>
      </c>
      <c r="K117" s="106" t="b">
        <f>'Input adatok'!AM115</f>
        <v>0</v>
      </c>
      <c r="L117" s="106" t="b">
        <f>'Input adatok'!AN115</f>
        <v>0</v>
      </c>
      <c r="M117" s="106" t="b">
        <f>'Input adatok'!AO115</f>
        <v>0</v>
      </c>
      <c r="N117" s="146">
        <f>'Input adatok'!AQ115</f>
        <v>0</v>
      </c>
    </row>
    <row r="118" spans="1:14" hidden="1" x14ac:dyDescent="0.2">
      <c r="A118" s="363"/>
      <c r="B118" s="105" t="str">
        <f>'Input adatok'!AD116</f>
        <v>12_5</v>
      </c>
      <c r="C118" s="106" t="b">
        <f>'Input adatok'!AE116</f>
        <v>0</v>
      </c>
      <c r="D118" s="106" t="b">
        <f>'Input adatok'!AF116</f>
        <v>0</v>
      </c>
      <c r="E118" s="106" t="b">
        <f>'Input adatok'!AG116</f>
        <v>0</v>
      </c>
      <c r="F118" s="106" t="b">
        <f>'Input adatok'!AH116</f>
        <v>0</v>
      </c>
      <c r="G118" s="106" t="b">
        <f>'Input adatok'!AI116</f>
        <v>0</v>
      </c>
      <c r="H118" s="106" t="b">
        <f>'Input adatok'!AJ116</f>
        <v>0</v>
      </c>
      <c r="I118" s="106" t="b">
        <f>'Input adatok'!AK116</f>
        <v>0</v>
      </c>
      <c r="J118" s="106" t="b">
        <f>'Input adatok'!AL116</f>
        <v>0</v>
      </c>
      <c r="K118" s="106" t="b">
        <f>'Input adatok'!AM116</f>
        <v>0</v>
      </c>
      <c r="L118" s="106" t="b">
        <f>'Input adatok'!AN116</f>
        <v>0</v>
      </c>
      <c r="M118" s="106" t="b">
        <f>'Input adatok'!AO116</f>
        <v>0</v>
      </c>
      <c r="N118" s="146">
        <f>'Input adatok'!AQ116</f>
        <v>0</v>
      </c>
    </row>
    <row r="119" spans="1:14" hidden="1" x14ac:dyDescent="0.2">
      <c r="A119" s="363"/>
      <c r="B119" s="105" t="str">
        <f>'Input adatok'!AD117</f>
        <v>13_5</v>
      </c>
      <c r="C119" s="106" t="b">
        <f>'Input adatok'!AE117</f>
        <v>0</v>
      </c>
      <c r="D119" s="106" t="b">
        <f>'Input adatok'!AF117</f>
        <v>0</v>
      </c>
      <c r="E119" s="106" t="b">
        <f>'Input adatok'!AG117</f>
        <v>0</v>
      </c>
      <c r="F119" s="106" t="b">
        <f>'Input adatok'!AH117</f>
        <v>0</v>
      </c>
      <c r="G119" s="106" t="b">
        <f>'Input adatok'!AI117</f>
        <v>0</v>
      </c>
      <c r="H119" s="106" t="b">
        <f>'Input adatok'!AJ117</f>
        <v>0</v>
      </c>
      <c r="I119" s="106" t="b">
        <f>'Input adatok'!AK117</f>
        <v>0</v>
      </c>
      <c r="J119" s="106" t="b">
        <f>'Input adatok'!AL117</f>
        <v>0</v>
      </c>
      <c r="K119" s="106" t="b">
        <f>'Input adatok'!AM117</f>
        <v>0</v>
      </c>
      <c r="L119" s="106" t="b">
        <f>'Input adatok'!AN117</f>
        <v>0</v>
      </c>
      <c r="M119" s="106" t="b">
        <f>'Input adatok'!AO117</f>
        <v>0</v>
      </c>
      <c r="N119" s="146">
        <f>'Input adatok'!AQ117</f>
        <v>0</v>
      </c>
    </row>
    <row r="120" spans="1:14" hidden="1" x14ac:dyDescent="0.2">
      <c r="A120" s="363"/>
      <c r="B120" s="105" t="str">
        <f>'Input adatok'!AD118</f>
        <v>14_5</v>
      </c>
      <c r="C120" s="106" t="b">
        <f>'Input adatok'!AE118</f>
        <v>0</v>
      </c>
      <c r="D120" s="106" t="b">
        <f>'Input adatok'!AF118</f>
        <v>0</v>
      </c>
      <c r="E120" s="106" t="b">
        <f>'Input adatok'!AG118</f>
        <v>0</v>
      </c>
      <c r="F120" s="106" t="b">
        <f>'Input adatok'!AH118</f>
        <v>0</v>
      </c>
      <c r="G120" s="106" t="b">
        <f>'Input adatok'!AI118</f>
        <v>0</v>
      </c>
      <c r="H120" s="106" t="b">
        <f>'Input adatok'!AJ118</f>
        <v>0</v>
      </c>
      <c r="I120" s="106" t="b">
        <f>'Input adatok'!AK118</f>
        <v>0</v>
      </c>
      <c r="J120" s="106" t="b">
        <f>'Input adatok'!AL118</f>
        <v>0</v>
      </c>
      <c r="K120" s="106" t="b">
        <f>'Input adatok'!AM118</f>
        <v>0</v>
      </c>
      <c r="L120" s="106" t="b">
        <f>'Input adatok'!AN118</f>
        <v>0</v>
      </c>
      <c r="M120" s="106" t="b">
        <f>'Input adatok'!AO118</f>
        <v>0</v>
      </c>
      <c r="N120" s="146">
        <f>'Input adatok'!AQ118</f>
        <v>0</v>
      </c>
    </row>
    <row r="121" spans="1:14" hidden="1" x14ac:dyDescent="0.2">
      <c r="A121" s="363"/>
      <c r="B121" s="105" t="str">
        <f>'Input adatok'!AD119</f>
        <v>15_5</v>
      </c>
      <c r="C121" s="106" t="b">
        <f>'Input adatok'!AE119</f>
        <v>0</v>
      </c>
      <c r="D121" s="106" t="b">
        <f>'Input adatok'!AF119</f>
        <v>0</v>
      </c>
      <c r="E121" s="106" t="b">
        <f>'Input adatok'!AG119</f>
        <v>0</v>
      </c>
      <c r="F121" s="106" t="b">
        <f>'Input adatok'!AH119</f>
        <v>0</v>
      </c>
      <c r="G121" s="106" t="b">
        <f>'Input adatok'!AI119</f>
        <v>0</v>
      </c>
      <c r="H121" s="106" t="b">
        <f>'Input adatok'!AJ119</f>
        <v>0</v>
      </c>
      <c r="I121" s="106" t="b">
        <f>'Input adatok'!AK119</f>
        <v>0</v>
      </c>
      <c r="J121" s="106" t="b">
        <f>'Input adatok'!AL119</f>
        <v>0</v>
      </c>
      <c r="K121" s="106" t="b">
        <f>'Input adatok'!AM119</f>
        <v>0</v>
      </c>
      <c r="L121" s="106" t="b">
        <f>'Input adatok'!AN119</f>
        <v>0</v>
      </c>
      <c r="M121" s="106" t="b">
        <f>'Input adatok'!AO119</f>
        <v>0</v>
      </c>
      <c r="N121" s="146">
        <f>'Input adatok'!AQ119</f>
        <v>0</v>
      </c>
    </row>
    <row r="122" spans="1:14" hidden="1" x14ac:dyDescent="0.2">
      <c r="A122" s="363"/>
      <c r="B122" s="105" t="str">
        <f>'Input adatok'!AD120</f>
        <v>16_5</v>
      </c>
      <c r="C122" s="106" t="b">
        <f>'Input adatok'!AE120</f>
        <v>0</v>
      </c>
      <c r="D122" s="106" t="b">
        <f>'Input adatok'!AF120</f>
        <v>0</v>
      </c>
      <c r="E122" s="106" t="b">
        <f>'Input adatok'!AG120</f>
        <v>0</v>
      </c>
      <c r="F122" s="106" t="b">
        <f>'Input adatok'!AH120</f>
        <v>0</v>
      </c>
      <c r="G122" s="106" t="b">
        <f>'Input adatok'!AI120</f>
        <v>0</v>
      </c>
      <c r="H122" s="106" t="b">
        <f>'Input adatok'!AJ120</f>
        <v>0</v>
      </c>
      <c r="I122" s="106" t="b">
        <f>'Input adatok'!AK120</f>
        <v>0</v>
      </c>
      <c r="J122" s="106" t="b">
        <f>'Input adatok'!AL120</f>
        <v>0</v>
      </c>
      <c r="K122" s="106" t="b">
        <f>'Input adatok'!AM120</f>
        <v>0</v>
      </c>
      <c r="L122" s="106" t="b">
        <f>'Input adatok'!AN120</f>
        <v>0</v>
      </c>
      <c r="M122" s="106" t="b">
        <f>'Input adatok'!AO120</f>
        <v>0</v>
      </c>
      <c r="N122" s="146">
        <f>'Input adatok'!AQ120</f>
        <v>0</v>
      </c>
    </row>
    <row r="123" spans="1:14" hidden="1" x14ac:dyDescent="0.2">
      <c r="A123" s="363"/>
      <c r="B123" s="105" t="str">
        <f>'Input adatok'!AD121</f>
        <v>17_5</v>
      </c>
      <c r="C123" s="106" t="b">
        <f>'Input adatok'!AE121</f>
        <v>0</v>
      </c>
      <c r="D123" s="106" t="b">
        <f>'Input adatok'!AF121</f>
        <v>0</v>
      </c>
      <c r="E123" s="106" t="b">
        <f>'Input adatok'!AG121</f>
        <v>0</v>
      </c>
      <c r="F123" s="106" t="b">
        <f>'Input adatok'!AH121</f>
        <v>0</v>
      </c>
      <c r="G123" s="106" t="b">
        <f>'Input adatok'!AI121</f>
        <v>0</v>
      </c>
      <c r="H123" s="106" t="b">
        <f>'Input adatok'!AJ121</f>
        <v>0</v>
      </c>
      <c r="I123" s="106" t="b">
        <f>'Input adatok'!AK121</f>
        <v>0</v>
      </c>
      <c r="J123" s="106" t="b">
        <f>'Input adatok'!AL121</f>
        <v>0</v>
      </c>
      <c r="K123" s="106" t="b">
        <f>'Input adatok'!AM121</f>
        <v>0</v>
      </c>
      <c r="L123" s="106" t="b">
        <f>'Input adatok'!AN121</f>
        <v>0</v>
      </c>
      <c r="M123" s="106" t="b">
        <f>'Input adatok'!AO121</f>
        <v>0</v>
      </c>
      <c r="N123" s="146">
        <f>'Input adatok'!AQ121</f>
        <v>0</v>
      </c>
    </row>
    <row r="124" spans="1:14" hidden="1" x14ac:dyDescent="0.2">
      <c r="A124" s="363"/>
      <c r="B124" s="105" t="str">
        <f>'Input adatok'!AD122</f>
        <v>18_5</v>
      </c>
      <c r="C124" s="106" t="b">
        <f>'Input adatok'!AE122</f>
        <v>0</v>
      </c>
      <c r="D124" s="106" t="b">
        <f>'Input adatok'!AF122</f>
        <v>0</v>
      </c>
      <c r="E124" s="106" t="b">
        <f>'Input adatok'!AG122</f>
        <v>0</v>
      </c>
      <c r="F124" s="106" t="b">
        <f>'Input adatok'!AH122</f>
        <v>0</v>
      </c>
      <c r="G124" s="106" t="b">
        <f>'Input adatok'!AI122</f>
        <v>0</v>
      </c>
      <c r="H124" s="106" t="b">
        <f>'Input adatok'!AJ122</f>
        <v>0</v>
      </c>
      <c r="I124" s="106" t="b">
        <f>'Input adatok'!AK122</f>
        <v>0</v>
      </c>
      <c r="J124" s="106" t="b">
        <f>'Input adatok'!AL122</f>
        <v>0</v>
      </c>
      <c r="K124" s="106" t="b">
        <f>'Input adatok'!AM122</f>
        <v>0</v>
      </c>
      <c r="L124" s="106" t="b">
        <f>'Input adatok'!AN122</f>
        <v>0</v>
      </c>
      <c r="M124" s="106" t="b">
        <f>'Input adatok'!AO122</f>
        <v>0</v>
      </c>
      <c r="N124" s="146">
        <f>'Input adatok'!AQ122</f>
        <v>0</v>
      </c>
    </row>
    <row r="125" spans="1:14" hidden="1" x14ac:dyDescent="0.2">
      <c r="A125" s="363"/>
      <c r="B125" s="105" t="str">
        <f>'Input adatok'!AD123</f>
        <v>19_5</v>
      </c>
      <c r="C125" s="106" t="b">
        <f>'Input adatok'!AE123</f>
        <v>0</v>
      </c>
      <c r="D125" s="106" t="b">
        <f>'Input adatok'!AF123</f>
        <v>0</v>
      </c>
      <c r="E125" s="106" t="b">
        <f>'Input adatok'!AG123</f>
        <v>0</v>
      </c>
      <c r="F125" s="106" t="b">
        <f>'Input adatok'!AH123</f>
        <v>0</v>
      </c>
      <c r="G125" s="106" t="b">
        <f>'Input adatok'!AI123</f>
        <v>0</v>
      </c>
      <c r="H125" s="106" t="b">
        <f>'Input adatok'!AJ123</f>
        <v>0</v>
      </c>
      <c r="I125" s="106" t="b">
        <f>'Input adatok'!AK123</f>
        <v>0</v>
      </c>
      <c r="J125" s="106" t="b">
        <f>'Input adatok'!AL123</f>
        <v>0</v>
      </c>
      <c r="K125" s="106" t="b">
        <f>'Input adatok'!AM123</f>
        <v>0</v>
      </c>
      <c r="L125" s="106" t="b">
        <f>'Input adatok'!AN123</f>
        <v>0</v>
      </c>
      <c r="M125" s="106" t="b">
        <f>'Input adatok'!AO123</f>
        <v>0</v>
      </c>
      <c r="N125" s="146">
        <f>'Input adatok'!AQ123</f>
        <v>0</v>
      </c>
    </row>
    <row r="126" spans="1:14" ht="13.5" hidden="1" thickBot="1" x14ac:dyDescent="0.25">
      <c r="A126" s="364"/>
      <c r="B126" s="127" t="str">
        <f>'Input adatok'!AD124</f>
        <v>20_5</v>
      </c>
      <c r="C126" s="128" t="b">
        <f>'Input adatok'!AE124</f>
        <v>0</v>
      </c>
      <c r="D126" s="128" t="b">
        <f>'Input adatok'!AF124</f>
        <v>0</v>
      </c>
      <c r="E126" s="128" t="b">
        <f>'Input adatok'!AG124</f>
        <v>0</v>
      </c>
      <c r="F126" s="128" t="b">
        <f>'Input adatok'!AH124</f>
        <v>0</v>
      </c>
      <c r="G126" s="128" t="b">
        <f>'Input adatok'!AI124</f>
        <v>0</v>
      </c>
      <c r="H126" s="128" t="b">
        <f>'Input adatok'!AJ124</f>
        <v>0</v>
      </c>
      <c r="I126" s="128" t="b">
        <f>'Input adatok'!AK124</f>
        <v>0</v>
      </c>
      <c r="J126" s="128" t="b">
        <f>'Input adatok'!AL124</f>
        <v>0</v>
      </c>
      <c r="K126" s="128" t="b">
        <f>'Input adatok'!AM124</f>
        <v>0</v>
      </c>
      <c r="L126" s="128" t="b">
        <f>'Input adatok'!AN124</f>
        <v>0</v>
      </c>
      <c r="M126" s="128" t="b">
        <f>'Input adatok'!AO124</f>
        <v>0</v>
      </c>
      <c r="N126" s="147">
        <f>'Input adatok'!AQ124</f>
        <v>0</v>
      </c>
    </row>
    <row r="127" spans="1:14" ht="13.5" hidden="1" thickTop="1" x14ac:dyDescent="0.2">
      <c r="A127" s="356" t="s">
        <v>58</v>
      </c>
      <c r="B127" s="125" t="b">
        <f>'Input adatok'!AD125</f>
        <v>0</v>
      </c>
      <c r="C127" s="126">
        <f>'Input adatok'!AE125</f>
        <v>1</v>
      </c>
      <c r="D127" s="126">
        <f>'Input adatok'!AF125</f>
        <v>0</v>
      </c>
      <c r="E127" s="126">
        <f>'Input adatok'!AG125</f>
        <v>0.5</v>
      </c>
      <c r="F127" s="126">
        <f>'Input adatok'!AH125</f>
        <v>0.5</v>
      </c>
      <c r="G127" s="126">
        <f>'Input adatok'!AI125</f>
        <v>1</v>
      </c>
      <c r="H127" s="126">
        <f>'Input adatok'!AJ125</f>
        <v>0</v>
      </c>
      <c r="I127" s="126">
        <f>'Input adatok'!AK125</f>
        <v>0</v>
      </c>
      <c r="J127" s="126">
        <f>'Input adatok'!AL125</f>
        <v>0</v>
      </c>
      <c r="K127" s="126">
        <f>'Input adatok'!AM125</f>
        <v>0.5</v>
      </c>
      <c r="L127" s="126" t="b">
        <f>'Input adatok'!AN125</f>
        <v>0</v>
      </c>
      <c r="M127" s="126" t="b">
        <f>'Input adatok'!AO125</f>
        <v>0</v>
      </c>
      <c r="N127" s="148">
        <f>'Input adatok'!AQ125</f>
        <v>3.5</v>
      </c>
    </row>
    <row r="128" spans="1:14" hidden="1" x14ac:dyDescent="0.2">
      <c r="A128" s="357"/>
      <c r="B128" s="107" t="b">
        <f>'Input adatok'!AD126</f>
        <v>0</v>
      </c>
      <c r="C128" s="108">
        <f>'Input adatok'!AE126</f>
        <v>1</v>
      </c>
      <c r="D128" s="108">
        <f>'Input adatok'!AF126</f>
        <v>1</v>
      </c>
      <c r="E128" s="108">
        <f>'Input adatok'!AG126</f>
        <v>1</v>
      </c>
      <c r="F128" s="108">
        <f>'Input adatok'!AH126</f>
        <v>0.5</v>
      </c>
      <c r="G128" s="108">
        <f>'Input adatok'!AI126</f>
        <v>1</v>
      </c>
      <c r="H128" s="108">
        <f>'Input adatok'!AJ126</f>
        <v>0</v>
      </c>
      <c r="I128" s="108">
        <f>'Input adatok'!AK126</f>
        <v>0</v>
      </c>
      <c r="J128" s="108">
        <f>'Input adatok'!AL126</f>
        <v>1</v>
      </c>
      <c r="K128" s="108">
        <f>'Input adatok'!AM126</f>
        <v>0</v>
      </c>
      <c r="L128" s="108" t="b">
        <f>'Input adatok'!AN126</f>
        <v>0</v>
      </c>
      <c r="M128" s="108" t="b">
        <f>'Input adatok'!AO126</f>
        <v>0</v>
      </c>
      <c r="N128" s="149">
        <f>'Input adatok'!AQ126</f>
        <v>5.5</v>
      </c>
    </row>
    <row r="129" spans="1:18" hidden="1" x14ac:dyDescent="0.2">
      <c r="A129" s="357"/>
      <c r="B129" s="107" t="b">
        <f>'Input adatok'!AD127</f>
        <v>0</v>
      </c>
      <c r="C129" s="108">
        <f>'Input adatok'!AE127</f>
        <v>1</v>
      </c>
      <c r="D129" s="108">
        <f>'Input adatok'!AF127</f>
        <v>1</v>
      </c>
      <c r="E129" s="108">
        <f>'Input adatok'!AG127</f>
        <v>0.5</v>
      </c>
      <c r="F129" s="108">
        <f>'Input adatok'!AH127</f>
        <v>0.5</v>
      </c>
      <c r="G129" s="108">
        <f>'Input adatok'!AI127</f>
        <v>1</v>
      </c>
      <c r="H129" s="108">
        <f>'Input adatok'!AJ127</f>
        <v>0.5</v>
      </c>
      <c r="I129" s="108">
        <f>'Input adatok'!AK127</f>
        <v>1</v>
      </c>
      <c r="J129" s="108">
        <f>'Input adatok'!AL127</f>
        <v>0.5</v>
      </c>
      <c r="K129" s="108">
        <f>'Input adatok'!AM127</f>
        <v>1</v>
      </c>
      <c r="L129" s="108" t="b">
        <f>'Input adatok'!AN127</f>
        <v>0</v>
      </c>
      <c r="M129" s="108" t="b">
        <f>'Input adatok'!AO127</f>
        <v>0</v>
      </c>
      <c r="N129" s="149">
        <f>'Input adatok'!AQ127</f>
        <v>7</v>
      </c>
    </row>
    <row r="130" spans="1:18" hidden="1" x14ac:dyDescent="0.2">
      <c r="A130" s="357"/>
      <c r="B130" s="107" t="b">
        <f>'Input adatok'!AD128</f>
        <v>0</v>
      </c>
      <c r="C130" s="108">
        <f>'Input adatok'!AE128</f>
        <v>1</v>
      </c>
      <c r="D130" s="108">
        <f>'Input adatok'!AF128</f>
        <v>0.5</v>
      </c>
      <c r="E130" s="108">
        <f>'Input adatok'!AG128</f>
        <v>0</v>
      </c>
      <c r="F130" s="108">
        <f>'Input adatok'!AH128</f>
        <v>0.5</v>
      </c>
      <c r="G130" s="108">
        <f>'Input adatok'!AI128</f>
        <v>0</v>
      </c>
      <c r="H130" s="108">
        <f>'Input adatok'!AJ128</f>
        <v>0.5</v>
      </c>
      <c r="I130" s="108">
        <f>'Input adatok'!AK128</f>
        <v>0.5</v>
      </c>
      <c r="J130" s="108">
        <f>'Input adatok'!AL128</f>
        <v>1</v>
      </c>
      <c r="K130" s="108">
        <f>'Input adatok'!AM128</f>
        <v>0</v>
      </c>
      <c r="L130" s="108" t="b">
        <f>'Input adatok'!AN128</f>
        <v>0</v>
      </c>
      <c r="M130" s="108" t="b">
        <f>'Input adatok'!AO128</f>
        <v>0</v>
      </c>
      <c r="N130" s="149">
        <f>'Input adatok'!AQ128</f>
        <v>4</v>
      </c>
    </row>
    <row r="131" spans="1:18" hidden="1" x14ac:dyDescent="0.2">
      <c r="A131" s="357"/>
      <c r="B131" s="107" t="b">
        <f>'Input adatok'!AD129</f>
        <v>0</v>
      </c>
      <c r="C131" s="108">
        <f>'Input adatok'!AE129</f>
        <v>0.5</v>
      </c>
      <c r="D131" s="108">
        <f>'Input adatok'!AF129</f>
        <v>0.5</v>
      </c>
      <c r="E131" s="108">
        <f>'Input adatok'!AG129</f>
        <v>0.5</v>
      </c>
      <c r="F131" s="108">
        <f>'Input adatok'!AH129</f>
        <v>0.5</v>
      </c>
      <c r="G131" s="108">
        <f>'Input adatok'!AI129</f>
        <v>0</v>
      </c>
      <c r="H131" s="108">
        <f>'Input adatok'!AJ129</f>
        <v>1</v>
      </c>
      <c r="I131" s="108">
        <f>'Input adatok'!AK129</f>
        <v>0</v>
      </c>
      <c r="J131" s="108">
        <f>'Input adatok'!AL129</f>
        <v>0</v>
      </c>
      <c r="K131" s="108">
        <f>'Input adatok'!AM129</f>
        <v>1</v>
      </c>
      <c r="L131" s="108" t="b">
        <f>'Input adatok'!AN129</f>
        <v>0</v>
      </c>
      <c r="M131" s="108" t="b">
        <f>'Input adatok'!AO129</f>
        <v>0</v>
      </c>
      <c r="N131" s="149">
        <f>'Input adatok'!AQ129</f>
        <v>4</v>
      </c>
    </row>
    <row r="132" spans="1:18" hidden="1" x14ac:dyDescent="0.2">
      <c r="A132" s="357"/>
      <c r="B132" s="107" t="b">
        <f>'Input adatok'!AD130</f>
        <v>0</v>
      </c>
      <c r="C132" s="108">
        <f>'Input adatok'!AE130</f>
        <v>0.5</v>
      </c>
      <c r="D132" s="108">
        <f>'Input adatok'!AF130</f>
        <v>0.5</v>
      </c>
      <c r="E132" s="108">
        <f>'Input adatok'!AG130</f>
        <v>1</v>
      </c>
      <c r="F132" s="108">
        <f>'Input adatok'!AH130</f>
        <v>1</v>
      </c>
      <c r="G132" s="108">
        <f>'Input adatok'!AI130</f>
        <v>0</v>
      </c>
      <c r="H132" s="108">
        <f>'Input adatok'!AJ130</f>
        <v>1</v>
      </c>
      <c r="I132" s="108">
        <f>'Input adatok'!AK130</f>
        <v>1</v>
      </c>
      <c r="J132" s="108">
        <f>'Input adatok'!AL130</f>
        <v>0.5</v>
      </c>
      <c r="K132" s="108">
        <f>'Input adatok'!AM130</f>
        <v>1</v>
      </c>
      <c r="L132" s="108" t="b">
        <f>'Input adatok'!AN130</f>
        <v>0</v>
      </c>
      <c r="M132" s="108" t="b">
        <f>'Input adatok'!AO130</f>
        <v>0</v>
      </c>
      <c r="N132" s="149">
        <f>'Input adatok'!AQ130</f>
        <v>6.5</v>
      </c>
    </row>
    <row r="133" spans="1:18" hidden="1" x14ac:dyDescent="0.2">
      <c r="A133" s="357"/>
      <c r="B133" s="107" t="b">
        <f>'Input adatok'!AD131</f>
        <v>0</v>
      </c>
      <c r="C133" s="108">
        <f>'Input adatok'!AE131</f>
        <v>0</v>
      </c>
      <c r="D133" s="108">
        <f>'Input adatok'!AF131</f>
        <v>0.5</v>
      </c>
      <c r="E133" s="108">
        <f>'Input adatok'!AG131</f>
        <v>0</v>
      </c>
      <c r="F133" s="108">
        <f>'Input adatok'!AH131</f>
        <v>0</v>
      </c>
      <c r="G133" s="108">
        <f>'Input adatok'!AI131</f>
        <v>0</v>
      </c>
      <c r="H133" s="108">
        <f>'Input adatok'!AJ131</f>
        <v>0.5</v>
      </c>
      <c r="I133" s="108">
        <f>'Input adatok'!AK131</f>
        <v>1</v>
      </c>
      <c r="J133" s="108">
        <f>'Input adatok'!AL131</f>
        <v>0</v>
      </c>
      <c r="K133" s="108">
        <f>'Input adatok'!AM131</f>
        <v>0</v>
      </c>
      <c r="L133" s="108" t="b">
        <f>'Input adatok'!AN131</f>
        <v>0</v>
      </c>
      <c r="M133" s="108" t="b">
        <f>'Input adatok'!AO131</f>
        <v>0</v>
      </c>
      <c r="N133" s="149">
        <f>'Input adatok'!AQ131</f>
        <v>2</v>
      </c>
    </row>
    <row r="134" spans="1:18" hidden="1" x14ac:dyDescent="0.2">
      <c r="A134" s="357"/>
      <c r="B134" s="107" t="b">
        <f>'Input adatok'!AD132</f>
        <v>0</v>
      </c>
      <c r="C134" s="108">
        <f>'Input adatok'!AE132</f>
        <v>0</v>
      </c>
      <c r="D134" s="108">
        <f>'Input adatok'!AF132</f>
        <v>0.5</v>
      </c>
      <c r="E134" s="108">
        <f>'Input adatok'!AG132</f>
        <v>0.5</v>
      </c>
      <c r="F134" s="108">
        <f>'Input adatok'!AH132</f>
        <v>0</v>
      </c>
      <c r="G134" s="108">
        <f>'Input adatok'!AI132</f>
        <v>1</v>
      </c>
      <c r="H134" s="108">
        <f>'Input adatok'!AJ132</f>
        <v>1</v>
      </c>
      <c r="I134" s="108">
        <f>'Input adatok'!AK132</f>
        <v>0.5</v>
      </c>
      <c r="J134" s="108">
        <f>'Input adatok'!AL132</f>
        <v>1</v>
      </c>
      <c r="K134" s="108">
        <f>'Input adatok'!AM132</f>
        <v>1</v>
      </c>
      <c r="L134" s="108" t="b">
        <f>'Input adatok'!AN132</f>
        <v>0</v>
      </c>
      <c r="M134" s="108" t="b">
        <f>'Input adatok'!AO132</f>
        <v>0</v>
      </c>
      <c r="N134" s="149">
        <f>'Input adatok'!AQ132</f>
        <v>5.5</v>
      </c>
      <c r="R134" s="241"/>
    </row>
    <row r="135" spans="1:18" hidden="1" x14ac:dyDescent="0.2">
      <c r="A135" s="357"/>
      <c r="B135" s="107" t="b">
        <f>'Input adatok'!AD133</f>
        <v>0</v>
      </c>
      <c r="C135" s="108">
        <f>'Input adatok'!AE133</f>
        <v>0</v>
      </c>
      <c r="D135" s="108">
        <f>'Input adatok'!AF133</f>
        <v>0</v>
      </c>
      <c r="E135" s="108">
        <f>'Input adatok'!AG133</f>
        <v>1</v>
      </c>
      <c r="F135" s="108">
        <f>'Input adatok'!AH133</f>
        <v>0.5</v>
      </c>
      <c r="G135" s="108">
        <f>'Input adatok'!AI133</f>
        <v>1</v>
      </c>
      <c r="H135" s="108">
        <f>'Input adatok'!AJ133</f>
        <v>0.5</v>
      </c>
      <c r="I135" s="108">
        <f>'Input adatok'!AK133</f>
        <v>0.5</v>
      </c>
      <c r="J135" s="108">
        <f>'Input adatok'!AL133</f>
        <v>1</v>
      </c>
      <c r="K135" s="108">
        <f>'Input adatok'!AM133</f>
        <v>0.5</v>
      </c>
      <c r="L135" s="108" t="b">
        <f>'Input adatok'!AN133</f>
        <v>0</v>
      </c>
      <c r="M135" s="108" t="b">
        <f>'Input adatok'!AO133</f>
        <v>0</v>
      </c>
      <c r="N135" s="149">
        <f>'Input adatok'!AQ133</f>
        <v>5</v>
      </c>
      <c r="R135" s="241"/>
    </row>
    <row r="136" spans="1:18" hidden="1" x14ac:dyDescent="0.2">
      <c r="A136" s="357"/>
      <c r="B136" s="107" t="b">
        <f>'Input adatok'!AD134</f>
        <v>0</v>
      </c>
      <c r="C136" s="108">
        <f>'Input adatok'!AE134</f>
        <v>0</v>
      </c>
      <c r="D136" s="108">
        <f>'Input adatok'!AF134</f>
        <v>0.5</v>
      </c>
      <c r="E136" s="108">
        <f>'Input adatok'!AG134</f>
        <v>0</v>
      </c>
      <c r="F136" s="108">
        <f>'Input adatok'!AH134</f>
        <v>1</v>
      </c>
      <c r="G136" s="108">
        <f>'Input adatok'!AI134</f>
        <v>0</v>
      </c>
      <c r="H136" s="108">
        <f>'Input adatok'!AJ134</f>
        <v>0</v>
      </c>
      <c r="I136" s="108">
        <f>'Input adatok'!AK134</f>
        <v>0.5</v>
      </c>
      <c r="J136" s="108">
        <f>'Input adatok'!AL134</f>
        <v>0</v>
      </c>
      <c r="K136" s="108">
        <f>'Input adatok'!AM134</f>
        <v>0</v>
      </c>
      <c r="L136" s="108" t="b">
        <f>'Input adatok'!AN134</f>
        <v>0</v>
      </c>
      <c r="M136" s="108" t="b">
        <f>'Input adatok'!AO134</f>
        <v>0</v>
      </c>
      <c r="N136" s="149">
        <f>'Input adatok'!AQ134</f>
        <v>2</v>
      </c>
    </row>
    <row r="137" spans="1:18" hidden="1" x14ac:dyDescent="0.2">
      <c r="A137" s="357"/>
      <c r="B137" s="107" t="b">
        <f>'Input adatok'!AD135</f>
        <v>0</v>
      </c>
      <c r="C137" s="108" t="b">
        <f>'Input adatok'!AE135</f>
        <v>0</v>
      </c>
      <c r="D137" s="108" t="b">
        <f>'Input adatok'!AF135</f>
        <v>0</v>
      </c>
      <c r="E137" s="108" t="b">
        <f>'Input adatok'!AG135</f>
        <v>0</v>
      </c>
      <c r="F137" s="108" t="b">
        <f>'Input adatok'!AH135</f>
        <v>0</v>
      </c>
      <c r="G137" s="108" t="b">
        <f>'Input adatok'!AI135</f>
        <v>0</v>
      </c>
      <c r="H137" s="108" t="b">
        <f>'Input adatok'!AJ135</f>
        <v>0</v>
      </c>
      <c r="I137" s="108" t="b">
        <f>'Input adatok'!AK135</f>
        <v>0</v>
      </c>
      <c r="J137" s="108" t="b">
        <f>'Input adatok'!AL135</f>
        <v>0</v>
      </c>
      <c r="K137" s="108" t="b">
        <f>'Input adatok'!AM135</f>
        <v>0</v>
      </c>
      <c r="L137" s="108" t="b">
        <f>'Input adatok'!AN135</f>
        <v>0</v>
      </c>
      <c r="M137" s="108" t="b">
        <f>'Input adatok'!AO135</f>
        <v>0</v>
      </c>
      <c r="N137" s="149">
        <f>'Input adatok'!AQ135</f>
        <v>0</v>
      </c>
    </row>
    <row r="138" spans="1:18" hidden="1" x14ac:dyDescent="0.2">
      <c r="A138" s="357"/>
      <c r="B138" s="107" t="str">
        <f>'Input adatok'!AD136</f>
        <v>12_6</v>
      </c>
      <c r="C138" s="108" t="b">
        <f>'Input adatok'!AE136</f>
        <v>0</v>
      </c>
      <c r="D138" s="108" t="b">
        <f>'Input adatok'!AF136</f>
        <v>0</v>
      </c>
      <c r="E138" s="108" t="b">
        <f>'Input adatok'!AG136</f>
        <v>0</v>
      </c>
      <c r="F138" s="108" t="b">
        <f>'Input adatok'!AH136</f>
        <v>0</v>
      </c>
      <c r="G138" s="108" t="b">
        <f>'Input adatok'!AI136</f>
        <v>0</v>
      </c>
      <c r="H138" s="108" t="b">
        <f>'Input adatok'!AJ136</f>
        <v>0</v>
      </c>
      <c r="I138" s="108" t="b">
        <f>'Input adatok'!AK136</f>
        <v>0</v>
      </c>
      <c r="J138" s="108" t="b">
        <f>'Input adatok'!AL136</f>
        <v>0</v>
      </c>
      <c r="K138" s="108" t="b">
        <f>'Input adatok'!AM136</f>
        <v>0</v>
      </c>
      <c r="L138" s="108" t="b">
        <f>'Input adatok'!AN136</f>
        <v>0</v>
      </c>
      <c r="M138" s="108" t="b">
        <f>'Input adatok'!AO136</f>
        <v>0</v>
      </c>
      <c r="N138" s="149">
        <f>'Input adatok'!AQ136</f>
        <v>0</v>
      </c>
    </row>
    <row r="139" spans="1:18" hidden="1" x14ac:dyDescent="0.2">
      <c r="A139" s="357"/>
      <c r="B139" s="107" t="str">
        <f>'Input adatok'!AD137</f>
        <v>13_6</v>
      </c>
      <c r="C139" s="108" t="b">
        <f>'Input adatok'!AE137</f>
        <v>0</v>
      </c>
      <c r="D139" s="108" t="b">
        <f>'Input adatok'!AF137</f>
        <v>0</v>
      </c>
      <c r="E139" s="108" t="b">
        <f>'Input adatok'!AG137</f>
        <v>0</v>
      </c>
      <c r="F139" s="108" t="b">
        <f>'Input adatok'!AH137</f>
        <v>0</v>
      </c>
      <c r="G139" s="108" t="b">
        <f>'Input adatok'!AI137</f>
        <v>0</v>
      </c>
      <c r="H139" s="108" t="b">
        <f>'Input adatok'!AJ137</f>
        <v>0</v>
      </c>
      <c r="I139" s="108" t="b">
        <f>'Input adatok'!AK137</f>
        <v>0</v>
      </c>
      <c r="J139" s="108" t="b">
        <f>'Input adatok'!AL137</f>
        <v>0</v>
      </c>
      <c r="K139" s="108" t="b">
        <f>'Input adatok'!AM137</f>
        <v>0</v>
      </c>
      <c r="L139" s="108" t="b">
        <f>'Input adatok'!AN137</f>
        <v>0</v>
      </c>
      <c r="M139" s="108" t="b">
        <f>'Input adatok'!AO137</f>
        <v>0</v>
      </c>
      <c r="N139" s="149">
        <f>'Input adatok'!AQ137</f>
        <v>0</v>
      </c>
    </row>
    <row r="140" spans="1:18" hidden="1" x14ac:dyDescent="0.2">
      <c r="A140" s="357"/>
      <c r="B140" s="107" t="str">
        <f>'Input adatok'!AD138</f>
        <v>14_6</v>
      </c>
      <c r="C140" s="108" t="b">
        <f>'Input adatok'!AE138</f>
        <v>0</v>
      </c>
      <c r="D140" s="108" t="b">
        <f>'Input adatok'!AF138</f>
        <v>0</v>
      </c>
      <c r="E140" s="108" t="b">
        <f>'Input adatok'!AG138</f>
        <v>0</v>
      </c>
      <c r="F140" s="108" t="b">
        <f>'Input adatok'!AH138</f>
        <v>0</v>
      </c>
      <c r="G140" s="108" t="b">
        <f>'Input adatok'!AI138</f>
        <v>0</v>
      </c>
      <c r="H140" s="108" t="b">
        <f>'Input adatok'!AJ138</f>
        <v>0</v>
      </c>
      <c r="I140" s="108" t="b">
        <f>'Input adatok'!AK138</f>
        <v>0</v>
      </c>
      <c r="J140" s="108" t="b">
        <f>'Input adatok'!AL138</f>
        <v>0</v>
      </c>
      <c r="K140" s="108" t="b">
        <f>'Input adatok'!AM138</f>
        <v>0</v>
      </c>
      <c r="L140" s="108" t="b">
        <f>'Input adatok'!AN138</f>
        <v>0</v>
      </c>
      <c r="M140" s="108" t="b">
        <f>'Input adatok'!AO138</f>
        <v>0</v>
      </c>
      <c r="N140" s="149">
        <f>'Input adatok'!AQ138</f>
        <v>0</v>
      </c>
    </row>
    <row r="141" spans="1:18" hidden="1" x14ac:dyDescent="0.2">
      <c r="A141" s="357"/>
      <c r="B141" s="107" t="str">
        <f>'Input adatok'!AD139</f>
        <v>15_6</v>
      </c>
      <c r="C141" s="108" t="b">
        <f>'Input adatok'!AE139</f>
        <v>0</v>
      </c>
      <c r="D141" s="108" t="b">
        <f>'Input adatok'!AF139</f>
        <v>0</v>
      </c>
      <c r="E141" s="108" t="b">
        <f>'Input adatok'!AG139</f>
        <v>0</v>
      </c>
      <c r="F141" s="108" t="b">
        <f>'Input adatok'!AH139</f>
        <v>0</v>
      </c>
      <c r="G141" s="108" t="b">
        <f>'Input adatok'!AI139</f>
        <v>0</v>
      </c>
      <c r="H141" s="108" t="b">
        <f>'Input adatok'!AJ139</f>
        <v>0</v>
      </c>
      <c r="I141" s="108" t="b">
        <f>'Input adatok'!AK139</f>
        <v>0</v>
      </c>
      <c r="J141" s="108" t="b">
        <f>'Input adatok'!AL139</f>
        <v>0</v>
      </c>
      <c r="K141" s="108" t="b">
        <f>'Input adatok'!AM139</f>
        <v>0</v>
      </c>
      <c r="L141" s="108" t="b">
        <f>'Input adatok'!AN139</f>
        <v>0</v>
      </c>
      <c r="M141" s="108" t="b">
        <f>'Input adatok'!AO139</f>
        <v>0</v>
      </c>
      <c r="N141" s="149">
        <f>'Input adatok'!AQ139</f>
        <v>0</v>
      </c>
    </row>
    <row r="142" spans="1:18" hidden="1" x14ac:dyDescent="0.2">
      <c r="A142" s="357"/>
      <c r="B142" s="107" t="str">
        <f>'Input adatok'!AD140</f>
        <v>16_6</v>
      </c>
      <c r="C142" s="108" t="b">
        <f>'Input adatok'!AE140</f>
        <v>0</v>
      </c>
      <c r="D142" s="108" t="b">
        <f>'Input adatok'!AF140</f>
        <v>0</v>
      </c>
      <c r="E142" s="108" t="b">
        <f>'Input adatok'!AG140</f>
        <v>0</v>
      </c>
      <c r="F142" s="108" t="b">
        <f>'Input adatok'!AH140</f>
        <v>0</v>
      </c>
      <c r="G142" s="108" t="b">
        <f>'Input adatok'!AI140</f>
        <v>0</v>
      </c>
      <c r="H142" s="108" t="b">
        <f>'Input adatok'!AJ140</f>
        <v>0</v>
      </c>
      <c r="I142" s="108" t="b">
        <f>'Input adatok'!AK140</f>
        <v>0</v>
      </c>
      <c r="J142" s="108" t="b">
        <f>'Input adatok'!AL140</f>
        <v>0</v>
      </c>
      <c r="K142" s="108" t="b">
        <f>'Input adatok'!AM140</f>
        <v>0</v>
      </c>
      <c r="L142" s="108" t="b">
        <f>'Input adatok'!AN140</f>
        <v>0</v>
      </c>
      <c r="M142" s="108" t="b">
        <f>'Input adatok'!AO140</f>
        <v>0</v>
      </c>
      <c r="N142" s="149">
        <f>'Input adatok'!AQ140</f>
        <v>0</v>
      </c>
    </row>
    <row r="143" spans="1:18" hidden="1" x14ac:dyDescent="0.2">
      <c r="A143" s="357"/>
      <c r="B143" s="107" t="str">
        <f>'Input adatok'!AD141</f>
        <v>17_6</v>
      </c>
      <c r="C143" s="108" t="b">
        <f>'Input adatok'!AE141</f>
        <v>0</v>
      </c>
      <c r="D143" s="108" t="b">
        <f>'Input adatok'!AF141</f>
        <v>0</v>
      </c>
      <c r="E143" s="108" t="b">
        <f>'Input adatok'!AG141</f>
        <v>0</v>
      </c>
      <c r="F143" s="108" t="b">
        <f>'Input adatok'!AH141</f>
        <v>0</v>
      </c>
      <c r="G143" s="108" t="b">
        <f>'Input adatok'!AI141</f>
        <v>0</v>
      </c>
      <c r="H143" s="108" t="b">
        <f>'Input adatok'!AJ141</f>
        <v>0</v>
      </c>
      <c r="I143" s="108" t="b">
        <f>'Input adatok'!AK141</f>
        <v>0</v>
      </c>
      <c r="J143" s="108" t="b">
        <f>'Input adatok'!AL141</f>
        <v>0</v>
      </c>
      <c r="K143" s="108" t="b">
        <f>'Input adatok'!AM141</f>
        <v>0</v>
      </c>
      <c r="L143" s="108" t="b">
        <f>'Input adatok'!AN141</f>
        <v>0</v>
      </c>
      <c r="M143" s="108" t="b">
        <f>'Input adatok'!AO141</f>
        <v>0</v>
      </c>
      <c r="N143" s="149">
        <f>'Input adatok'!AQ141</f>
        <v>0</v>
      </c>
    </row>
    <row r="144" spans="1:18" hidden="1" x14ac:dyDescent="0.2">
      <c r="A144" s="357"/>
      <c r="B144" s="107" t="str">
        <f>'Input adatok'!AD142</f>
        <v>18_6</v>
      </c>
      <c r="C144" s="108" t="b">
        <f>'Input adatok'!AE142</f>
        <v>0</v>
      </c>
      <c r="D144" s="108" t="b">
        <f>'Input adatok'!AF142</f>
        <v>0</v>
      </c>
      <c r="E144" s="108" t="b">
        <f>'Input adatok'!AG142</f>
        <v>0</v>
      </c>
      <c r="F144" s="108" t="b">
        <f>'Input adatok'!AH142</f>
        <v>0</v>
      </c>
      <c r="G144" s="108" t="b">
        <f>'Input adatok'!AI142</f>
        <v>0</v>
      </c>
      <c r="H144" s="108" t="b">
        <f>'Input adatok'!AJ142</f>
        <v>0</v>
      </c>
      <c r="I144" s="108" t="b">
        <f>'Input adatok'!AK142</f>
        <v>0</v>
      </c>
      <c r="J144" s="108" t="b">
        <f>'Input adatok'!AL142</f>
        <v>0</v>
      </c>
      <c r="K144" s="108" t="b">
        <f>'Input adatok'!AM142</f>
        <v>0</v>
      </c>
      <c r="L144" s="108" t="b">
        <f>'Input adatok'!AN142</f>
        <v>0</v>
      </c>
      <c r="M144" s="108" t="b">
        <f>'Input adatok'!AO142</f>
        <v>0</v>
      </c>
      <c r="N144" s="149">
        <f>'Input adatok'!AQ142</f>
        <v>0</v>
      </c>
    </row>
    <row r="145" spans="1:16" hidden="1" x14ac:dyDescent="0.2">
      <c r="A145" s="357"/>
      <c r="B145" s="107" t="str">
        <f>'Input adatok'!AD143</f>
        <v>19_6</v>
      </c>
      <c r="C145" s="108" t="b">
        <f>'Input adatok'!AE143</f>
        <v>0</v>
      </c>
      <c r="D145" s="108" t="b">
        <f>'Input adatok'!AF143</f>
        <v>0</v>
      </c>
      <c r="E145" s="108" t="b">
        <f>'Input adatok'!AG143</f>
        <v>0</v>
      </c>
      <c r="F145" s="108" t="b">
        <f>'Input adatok'!AH143</f>
        <v>0</v>
      </c>
      <c r="G145" s="108" t="b">
        <f>'Input adatok'!AI143</f>
        <v>0</v>
      </c>
      <c r="H145" s="108" t="b">
        <f>'Input adatok'!AJ143</f>
        <v>0</v>
      </c>
      <c r="I145" s="108" t="b">
        <f>'Input adatok'!AK143</f>
        <v>0</v>
      </c>
      <c r="J145" s="108" t="b">
        <f>'Input adatok'!AL143</f>
        <v>0</v>
      </c>
      <c r="K145" s="108" t="b">
        <f>'Input adatok'!AM143</f>
        <v>0</v>
      </c>
      <c r="L145" s="108" t="b">
        <f>'Input adatok'!AN143</f>
        <v>0</v>
      </c>
      <c r="M145" s="108" t="b">
        <f>'Input adatok'!AO143</f>
        <v>0</v>
      </c>
      <c r="N145" s="149">
        <f>'Input adatok'!AQ143</f>
        <v>0</v>
      </c>
    </row>
    <row r="146" spans="1:16" ht="13.5" hidden="1" thickBot="1" x14ac:dyDescent="0.25">
      <c r="A146" s="358"/>
      <c r="B146" s="129" t="str">
        <f>'Input adatok'!AD144</f>
        <v>20_6</v>
      </c>
      <c r="C146" s="130" t="b">
        <f>'Input adatok'!AE144</f>
        <v>0</v>
      </c>
      <c r="D146" s="130" t="b">
        <f>'Input adatok'!AF144</f>
        <v>0</v>
      </c>
      <c r="E146" s="130" t="b">
        <f>'Input adatok'!AG144</f>
        <v>0</v>
      </c>
      <c r="F146" s="130" t="b">
        <f>'Input adatok'!AH144</f>
        <v>0</v>
      </c>
      <c r="G146" s="130" t="b">
        <f>'Input adatok'!AI144</f>
        <v>0</v>
      </c>
      <c r="H146" s="130" t="b">
        <f>'Input adatok'!AJ144</f>
        <v>0</v>
      </c>
      <c r="I146" s="130" t="b">
        <f>'Input adatok'!AK144</f>
        <v>0</v>
      </c>
      <c r="J146" s="130" t="b">
        <f>'Input adatok'!AL144</f>
        <v>0</v>
      </c>
      <c r="K146" s="130" t="b">
        <f>'Input adatok'!AM144</f>
        <v>0</v>
      </c>
      <c r="L146" s="130" t="b">
        <f>'Input adatok'!AN144</f>
        <v>0</v>
      </c>
      <c r="M146" s="130" t="b">
        <f>'Input adatok'!AO144</f>
        <v>0</v>
      </c>
      <c r="N146" s="150">
        <f>'Input adatok'!AQ144</f>
        <v>0</v>
      </c>
    </row>
    <row r="147" spans="1:16" ht="13.5" hidden="1" thickTop="1" x14ac:dyDescent="0.2">
      <c r="A147" s="347" t="s">
        <v>174</v>
      </c>
      <c r="B147" s="214" t="b">
        <f>'Input adatok'!AD145</f>
        <v>0</v>
      </c>
      <c r="C147" s="215">
        <f>'Input adatok'!AE145</f>
        <v>0.5</v>
      </c>
      <c r="D147" s="215">
        <f>'Input adatok'!AF145</f>
        <v>1</v>
      </c>
      <c r="E147" s="215">
        <f>'Input adatok'!AG145</f>
        <v>1</v>
      </c>
      <c r="F147" s="215">
        <f>'Input adatok'!AH145</f>
        <v>1</v>
      </c>
      <c r="G147" s="215">
        <f>'Input adatok'!AI145</f>
        <v>0.5</v>
      </c>
      <c r="H147" s="215">
        <f>'Input adatok'!AJ145</f>
        <v>0.5</v>
      </c>
      <c r="I147" s="215">
        <f>'Input adatok'!AK145</f>
        <v>1</v>
      </c>
      <c r="J147" s="215">
        <f>'Input adatok'!AL145</f>
        <v>0</v>
      </c>
      <c r="K147" s="215">
        <f>'Input adatok'!AM145</f>
        <v>0</v>
      </c>
      <c r="L147" s="215" t="b">
        <f>'Input adatok'!AN145</f>
        <v>0</v>
      </c>
      <c r="M147" s="215" t="b">
        <f>'Input adatok'!AO145</f>
        <v>0</v>
      </c>
      <c r="N147" s="216">
        <f>'Input adatok'!AQ145</f>
        <v>5.5</v>
      </c>
      <c r="O147" s="3"/>
      <c r="P147" s="3"/>
    </row>
    <row r="148" spans="1:16" hidden="1" x14ac:dyDescent="0.2">
      <c r="A148" s="348"/>
      <c r="B148" s="217" t="b">
        <f>'Input adatok'!AD146</f>
        <v>0</v>
      </c>
      <c r="C148" s="218">
        <f>'Input adatok'!AE146</f>
        <v>0</v>
      </c>
      <c r="D148" s="218">
        <f>'Input adatok'!AF146</f>
        <v>0</v>
      </c>
      <c r="E148" s="218">
        <f>'Input adatok'!AG146</f>
        <v>1</v>
      </c>
      <c r="F148" s="218">
        <f>'Input adatok'!AH146</f>
        <v>1</v>
      </c>
      <c r="G148" s="218">
        <f>'Input adatok'!AI146</f>
        <v>0</v>
      </c>
      <c r="H148" s="218">
        <f>'Input adatok'!AJ146</f>
        <v>0</v>
      </c>
      <c r="I148" s="218">
        <f>'Input adatok'!AK146</f>
        <v>1</v>
      </c>
      <c r="J148" s="218">
        <f>'Input adatok'!AL146</f>
        <v>1</v>
      </c>
      <c r="K148" s="218">
        <f>'Input adatok'!AM146</f>
        <v>1</v>
      </c>
      <c r="L148" s="218" t="b">
        <f>'Input adatok'!AN146</f>
        <v>0</v>
      </c>
      <c r="M148" s="218" t="b">
        <f>'Input adatok'!AO146</f>
        <v>0</v>
      </c>
      <c r="N148" s="219">
        <f>'Input adatok'!AQ146</f>
        <v>5</v>
      </c>
    </row>
    <row r="149" spans="1:16" hidden="1" x14ac:dyDescent="0.2">
      <c r="A149" s="348"/>
      <c r="B149" s="217" t="b">
        <f>'Input adatok'!AD147</f>
        <v>0</v>
      </c>
      <c r="C149" s="218">
        <f>'Input adatok'!AE147</f>
        <v>1</v>
      </c>
      <c r="D149" s="218">
        <f>'Input adatok'!AF147</f>
        <v>0</v>
      </c>
      <c r="E149" s="218">
        <f>'Input adatok'!AG147</f>
        <v>0</v>
      </c>
      <c r="F149" s="218">
        <f>'Input adatok'!AH147</f>
        <v>0</v>
      </c>
      <c r="G149" s="218">
        <f>'Input adatok'!AI147</f>
        <v>1</v>
      </c>
      <c r="H149" s="218">
        <f>'Input adatok'!AJ147</f>
        <v>1</v>
      </c>
      <c r="I149" s="218">
        <f>'Input adatok'!AK147</f>
        <v>0</v>
      </c>
      <c r="J149" s="218">
        <f>'Input adatok'!AL147</f>
        <v>0.5</v>
      </c>
      <c r="K149" s="218">
        <f>'Input adatok'!AM147</f>
        <v>1</v>
      </c>
      <c r="L149" s="218" t="b">
        <f>'Input adatok'!AN147</f>
        <v>0</v>
      </c>
      <c r="M149" s="218" t="b">
        <f>'Input adatok'!AO147</f>
        <v>0</v>
      </c>
      <c r="N149" s="219">
        <f>'Input adatok'!AQ147</f>
        <v>4.5</v>
      </c>
    </row>
    <row r="150" spans="1:16" hidden="1" x14ac:dyDescent="0.2">
      <c r="A150" s="348"/>
      <c r="B150" s="217" t="b">
        <f>'Input adatok'!AD148</f>
        <v>0</v>
      </c>
      <c r="C150" s="218">
        <f>'Input adatok'!AE148</f>
        <v>1</v>
      </c>
      <c r="D150" s="218">
        <f>'Input adatok'!AF148</f>
        <v>1</v>
      </c>
      <c r="E150" s="218">
        <f>'Input adatok'!AG148</f>
        <v>0</v>
      </c>
      <c r="F150" s="218">
        <f>'Input adatok'!AH148</f>
        <v>0</v>
      </c>
      <c r="G150" s="218">
        <f>'Input adatok'!AI148</f>
        <v>1</v>
      </c>
      <c r="H150" s="218">
        <f>'Input adatok'!AJ148</f>
        <v>0</v>
      </c>
      <c r="I150" s="218">
        <f>'Input adatok'!AK148</f>
        <v>1</v>
      </c>
      <c r="J150" s="218">
        <f>'Input adatok'!AL148</f>
        <v>1</v>
      </c>
      <c r="K150" s="218">
        <f>'Input adatok'!AM148</f>
        <v>0</v>
      </c>
      <c r="L150" s="218" t="b">
        <f>'Input adatok'!AN148</f>
        <v>0</v>
      </c>
      <c r="M150" s="218" t="b">
        <f>'Input adatok'!AO148</f>
        <v>0</v>
      </c>
      <c r="N150" s="219">
        <f>'Input adatok'!AQ148</f>
        <v>5</v>
      </c>
    </row>
    <row r="151" spans="1:16" hidden="1" x14ac:dyDescent="0.2">
      <c r="A151" s="348"/>
      <c r="B151" s="217" t="b">
        <f>'Input adatok'!AD149</f>
        <v>0</v>
      </c>
      <c r="C151" s="218">
        <f>'Input adatok'!AE149</f>
        <v>0</v>
      </c>
      <c r="D151" s="218">
        <f>'Input adatok'!AF149</f>
        <v>1</v>
      </c>
      <c r="E151" s="218">
        <f>'Input adatok'!AG149</f>
        <v>1</v>
      </c>
      <c r="F151" s="218">
        <f>'Input adatok'!AH149</f>
        <v>1</v>
      </c>
      <c r="G151" s="218">
        <f>'Input adatok'!AI149</f>
        <v>0.5</v>
      </c>
      <c r="H151" s="218">
        <f>'Input adatok'!AJ149</f>
        <v>1</v>
      </c>
      <c r="I151" s="218">
        <f>'Input adatok'!AK149</f>
        <v>1</v>
      </c>
      <c r="J151" s="218">
        <f>'Input adatok'!AL149</f>
        <v>0</v>
      </c>
      <c r="K151" s="218">
        <f>'Input adatok'!AM149</f>
        <v>1</v>
      </c>
      <c r="L151" s="218" t="b">
        <f>'Input adatok'!AN149</f>
        <v>0</v>
      </c>
      <c r="M151" s="218" t="b">
        <f>'Input adatok'!AO149</f>
        <v>0</v>
      </c>
      <c r="N151" s="219">
        <f>'Input adatok'!AQ149</f>
        <v>6.5</v>
      </c>
    </row>
    <row r="152" spans="1:16" hidden="1" x14ac:dyDescent="0.2">
      <c r="A152" s="348"/>
      <c r="B152" s="217" t="b">
        <f>'Input adatok'!AD150</f>
        <v>0</v>
      </c>
      <c r="C152" s="218">
        <f>'Input adatok'!AE150</f>
        <v>1</v>
      </c>
      <c r="D152" s="218">
        <f>'Input adatok'!AF150</f>
        <v>1</v>
      </c>
      <c r="E152" s="218">
        <f>'Input adatok'!AG150</f>
        <v>1</v>
      </c>
      <c r="F152" s="218">
        <f>'Input adatok'!AH150</f>
        <v>1</v>
      </c>
      <c r="G152" s="218">
        <f>'Input adatok'!AI150</f>
        <v>0</v>
      </c>
      <c r="H152" s="218">
        <f>'Input adatok'!AJ150</f>
        <v>0.5</v>
      </c>
      <c r="I152" s="218">
        <f>'Input adatok'!AK150</f>
        <v>0</v>
      </c>
      <c r="J152" s="218">
        <f>'Input adatok'!AL150</f>
        <v>0.5</v>
      </c>
      <c r="K152" s="218">
        <f>'Input adatok'!AM150</f>
        <v>1</v>
      </c>
      <c r="L152" s="218" t="b">
        <f>'Input adatok'!AN150</f>
        <v>0</v>
      </c>
      <c r="M152" s="218" t="b">
        <f>'Input adatok'!AO150</f>
        <v>0</v>
      </c>
      <c r="N152" s="219">
        <f>'Input adatok'!AQ150</f>
        <v>6</v>
      </c>
    </row>
    <row r="153" spans="1:16" hidden="1" x14ac:dyDescent="0.2">
      <c r="A153" s="348"/>
      <c r="B153" s="217" t="b">
        <f>'Input adatok'!AD151</f>
        <v>0</v>
      </c>
      <c r="C153" s="218">
        <f>'Input adatok'!AE151</f>
        <v>0</v>
      </c>
      <c r="D153" s="218">
        <f>'Input adatok'!AF151</f>
        <v>0</v>
      </c>
      <c r="E153" s="218">
        <f>'Input adatok'!AG151</f>
        <v>0</v>
      </c>
      <c r="F153" s="218">
        <f>'Input adatok'!AH151</f>
        <v>1</v>
      </c>
      <c r="G153" s="218">
        <f>'Input adatok'!AI151</f>
        <v>0</v>
      </c>
      <c r="H153" s="218">
        <f>'Input adatok'!AJ151</f>
        <v>0</v>
      </c>
      <c r="I153" s="218">
        <f>'Input adatok'!AK151</f>
        <v>0</v>
      </c>
      <c r="J153" s="218">
        <f>'Input adatok'!AL151</f>
        <v>0</v>
      </c>
      <c r="K153" s="218">
        <f>'Input adatok'!AM151</f>
        <v>0</v>
      </c>
      <c r="L153" s="218" t="b">
        <f>'Input adatok'!AN151</f>
        <v>0</v>
      </c>
      <c r="M153" s="218" t="b">
        <f>'Input adatok'!AO151</f>
        <v>0</v>
      </c>
      <c r="N153" s="219">
        <f>'Input adatok'!AQ151</f>
        <v>1</v>
      </c>
    </row>
    <row r="154" spans="1:16" hidden="1" x14ac:dyDescent="0.2">
      <c r="A154" s="348"/>
      <c r="B154" s="217" t="b">
        <f>'Input adatok'!AD152</f>
        <v>0</v>
      </c>
      <c r="C154" s="218">
        <f>'Input adatok'!AE152</f>
        <v>0</v>
      </c>
      <c r="D154" s="218">
        <f>'Input adatok'!AF152</f>
        <v>0</v>
      </c>
      <c r="E154" s="218">
        <f>'Input adatok'!AG152</f>
        <v>0</v>
      </c>
      <c r="F154" s="218">
        <f>'Input adatok'!AH152</f>
        <v>0</v>
      </c>
      <c r="G154" s="218">
        <f>'Input adatok'!AI152</f>
        <v>1</v>
      </c>
      <c r="H154" s="218">
        <f>'Input adatok'!AJ152</f>
        <v>1</v>
      </c>
      <c r="I154" s="218">
        <f>'Input adatok'!AK152</f>
        <v>1</v>
      </c>
      <c r="J154" s="218">
        <f>'Input adatok'!AL152</f>
        <v>1</v>
      </c>
      <c r="K154" s="218">
        <f>'Input adatok'!AM152</f>
        <v>0</v>
      </c>
      <c r="L154" s="218" t="b">
        <f>'Input adatok'!AN152</f>
        <v>0</v>
      </c>
      <c r="M154" s="218" t="b">
        <f>'Input adatok'!AO152</f>
        <v>0</v>
      </c>
      <c r="N154" s="219">
        <f>'Input adatok'!AQ152</f>
        <v>4</v>
      </c>
    </row>
    <row r="155" spans="1:16" hidden="1" x14ac:dyDescent="0.2">
      <c r="A155" s="348"/>
      <c r="B155" s="217" t="b">
        <f>'Input adatok'!AD153</f>
        <v>0</v>
      </c>
      <c r="C155" s="218">
        <f>'Input adatok'!AE153</f>
        <v>1</v>
      </c>
      <c r="D155" s="218">
        <f>'Input adatok'!AF153</f>
        <v>1</v>
      </c>
      <c r="E155" s="218">
        <f>'Input adatok'!AG153</f>
        <v>1</v>
      </c>
      <c r="F155" s="218">
        <f>'Input adatok'!AH153</f>
        <v>0</v>
      </c>
      <c r="G155" s="218">
        <f>'Input adatok'!AI153</f>
        <v>1</v>
      </c>
      <c r="H155" s="218">
        <f>'Input adatok'!AJ153</f>
        <v>1</v>
      </c>
      <c r="I155" s="218">
        <f>'Input adatok'!AK153</f>
        <v>0</v>
      </c>
      <c r="J155" s="218">
        <f>'Input adatok'!AL153</f>
        <v>1</v>
      </c>
      <c r="K155" s="218">
        <f>'Input adatok'!AM153</f>
        <v>1</v>
      </c>
      <c r="L155" s="218" t="b">
        <f>'Input adatok'!AN153</f>
        <v>0</v>
      </c>
      <c r="M155" s="218" t="b">
        <f>'Input adatok'!AO153</f>
        <v>0</v>
      </c>
      <c r="N155" s="219">
        <f>'Input adatok'!AQ153</f>
        <v>7</v>
      </c>
    </row>
    <row r="156" spans="1:16" hidden="1" x14ac:dyDescent="0.2">
      <c r="A156" s="348"/>
      <c r="B156" s="217" t="b">
        <f>'Input adatok'!AD154</f>
        <v>0</v>
      </c>
      <c r="C156" s="218">
        <f>'Input adatok'!AE154</f>
        <v>0.5</v>
      </c>
      <c r="D156" s="218">
        <f>'Input adatok'!AF154</f>
        <v>0</v>
      </c>
      <c r="E156" s="218">
        <f>'Input adatok'!AG154</f>
        <v>0</v>
      </c>
      <c r="F156" s="218">
        <f>'Input adatok'!AH154</f>
        <v>0</v>
      </c>
      <c r="G156" s="218">
        <f>'Input adatok'!AI154</f>
        <v>0</v>
      </c>
      <c r="H156" s="218">
        <f>'Input adatok'!AJ154</f>
        <v>0</v>
      </c>
      <c r="I156" s="218">
        <f>'Input adatok'!AK154</f>
        <v>0</v>
      </c>
      <c r="J156" s="218">
        <f>'Input adatok'!AL154</f>
        <v>0</v>
      </c>
      <c r="K156" s="218">
        <f>'Input adatok'!AM154</f>
        <v>0</v>
      </c>
      <c r="L156" s="218" t="b">
        <f>'Input adatok'!AN154</f>
        <v>0</v>
      </c>
      <c r="M156" s="218" t="b">
        <f>'Input adatok'!AO154</f>
        <v>0</v>
      </c>
      <c r="N156" s="219">
        <f>'Input adatok'!AQ154</f>
        <v>0.5</v>
      </c>
    </row>
    <row r="157" spans="1:16" hidden="1" x14ac:dyDescent="0.2">
      <c r="A157" s="348"/>
      <c r="B157" s="217" t="b">
        <f>'Input adatok'!AD155</f>
        <v>0</v>
      </c>
      <c r="C157" s="218" t="b">
        <f>'Input adatok'!AE155</f>
        <v>0</v>
      </c>
      <c r="D157" s="218" t="b">
        <f>'Input adatok'!AF155</f>
        <v>0</v>
      </c>
      <c r="E157" s="218" t="b">
        <f>'Input adatok'!AG155</f>
        <v>0</v>
      </c>
      <c r="F157" s="218" t="b">
        <f>'Input adatok'!AH155</f>
        <v>0</v>
      </c>
      <c r="G157" s="218" t="b">
        <f>'Input adatok'!AI155</f>
        <v>0</v>
      </c>
      <c r="H157" s="218" t="b">
        <f>'Input adatok'!AJ155</f>
        <v>0</v>
      </c>
      <c r="I157" s="218" t="b">
        <f>'Input adatok'!AK155</f>
        <v>0</v>
      </c>
      <c r="J157" s="218" t="b">
        <f>'Input adatok'!AL155</f>
        <v>0</v>
      </c>
      <c r="K157" s="218" t="b">
        <f>'Input adatok'!AM155</f>
        <v>0</v>
      </c>
      <c r="L157" s="218" t="b">
        <f>'Input adatok'!AN155</f>
        <v>0</v>
      </c>
      <c r="M157" s="218" t="b">
        <f>'Input adatok'!AO155</f>
        <v>0</v>
      </c>
      <c r="N157" s="219">
        <f>'Input adatok'!AQ155</f>
        <v>0</v>
      </c>
    </row>
    <row r="158" spans="1:16" hidden="1" x14ac:dyDescent="0.2">
      <c r="A158" s="348"/>
      <c r="B158" s="217" t="str">
        <f>'Input adatok'!AD156</f>
        <v>12_7</v>
      </c>
      <c r="C158" s="218" t="b">
        <f>'Input adatok'!AE156</f>
        <v>0</v>
      </c>
      <c r="D158" s="218" t="b">
        <f>'Input adatok'!AF156</f>
        <v>0</v>
      </c>
      <c r="E158" s="218" t="b">
        <f>'Input adatok'!AG156</f>
        <v>0</v>
      </c>
      <c r="F158" s="218" t="b">
        <f>'Input adatok'!AH156</f>
        <v>0</v>
      </c>
      <c r="G158" s="218" t="b">
        <f>'Input adatok'!AI156</f>
        <v>0</v>
      </c>
      <c r="H158" s="218" t="b">
        <f>'Input adatok'!AJ156</f>
        <v>0</v>
      </c>
      <c r="I158" s="218" t="b">
        <f>'Input adatok'!AK156</f>
        <v>0</v>
      </c>
      <c r="J158" s="218" t="b">
        <f>'Input adatok'!AL156</f>
        <v>0</v>
      </c>
      <c r="K158" s="218" t="b">
        <f>'Input adatok'!AM156</f>
        <v>0</v>
      </c>
      <c r="L158" s="218" t="b">
        <f>'Input adatok'!AN156</f>
        <v>0</v>
      </c>
      <c r="M158" s="218" t="b">
        <f>'Input adatok'!AO156</f>
        <v>0</v>
      </c>
      <c r="N158" s="219">
        <f>'Input adatok'!AQ156</f>
        <v>0</v>
      </c>
    </row>
    <row r="159" spans="1:16" hidden="1" x14ac:dyDescent="0.2">
      <c r="A159" s="348"/>
      <c r="B159" s="217" t="str">
        <f>'Input adatok'!AD157</f>
        <v>13_7</v>
      </c>
      <c r="C159" s="218" t="b">
        <f>'Input adatok'!AE157</f>
        <v>0</v>
      </c>
      <c r="D159" s="218" t="b">
        <f>'Input adatok'!AF157</f>
        <v>0</v>
      </c>
      <c r="E159" s="218" t="b">
        <f>'Input adatok'!AG157</f>
        <v>0</v>
      </c>
      <c r="F159" s="218" t="b">
        <f>'Input adatok'!AH157</f>
        <v>0</v>
      </c>
      <c r="G159" s="218" t="b">
        <f>'Input adatok'!AI157</f>
        <v>0</v>
      </c>
      <c r="H159" s="218" t="b">
        <f>'Input adatok'!AJ157</f>
        <v>0</v>
      </c>
      <c r="I159" s="218" t="b">
        <f>'Input adatok'!AK157</f>
        <v>0</v>
      </c>
      <c r="J159" s="218" t="b">
        <f>'Input adatok'!AL157</f>
        <v>0</v>
      </c>
      <c r="K159" s="218" t="b">
        <f>'Input adatok'!AM157</f>
        <v>0</v>
      </c>
      <c r="L159" s="218" t="b">
        <f>'Input adatok'!AN157</f>
        <v>0</v>
      </c>
      <c r="M159" s="218" t="b">
        <f>'Input adatok'!AO157</f>
        <v>0</v>
      </c>
      <c r="N159" s="219">
        <f>'Input adatok'!AQ157</f>
        <v>0</v>
      </c>
    </row>
    <row r="160" spans="1:16" hidden="1" x14ac:dyDescent="0.2">
      <c r="A160" s="348"/>
      <c r="B160" s="217" t="str">
        <f>'Input adatok'!AD158</f>
        <v>14_7</v>
      </c>
      <c r="C160" s="218" t="b">
        <f>'Input adatok'!AE158</f>
        <v>0</v>
      </c>
      <c r="D160" s="218" t="b">
        <f>'Input adatok'!AF158</f>
        <v>0</v>
      </c>
      <c r="E160" s="218" t="b">
        <f>'Input adatok'!AG158</f>
        <v>0</v>
      </c>
      <c r="F160" s="218" t="b">
        <f>'Input adatok'!AH158</f>
        <v>0</v>
      </c>
      <c r="G160" s="218" t="b">
        <f>'Input adatok'!AI158</f>
        <v>0</v>
      </c>
      <c r="H160" s="218" t="b">
        <f>'Input adatok'!AJ158</f>
        <v>0</v>
      </c>
      <c r="I160" s="218" t="b">
        <f>'Input adatok'!AK158</f>
        <v>0</v>
      </c>
      <c r="J160" s="218" t="b">
        <f>'Input adatok'!AL158</f>
        <v>0</v>
      </c>
      <c r="K160" s="218" t="b">
        <f>'Input adatok'!AM158</f>
        <v>0</v>
      </c>
      <c r="L160" s="218" t="b">
        <f>'Input adatok'!AN158</f>
        <v>0</v>
      </c>
      <c r="M160" s="218" t="b">
        <f>'Input adatok'!AO158</f>
        <v>0</v>
      </c>
      <c r="N160" s="219">
        <f>'Input adatok'!AQ158</f>
        <v>0</v>
      </c>
    </row>
    <row r="161" spans="1:14" hidden="1" x14ac:dyDescent="0.2">
      <c r="A161" s="348"/>
      <c r="B161" s="217" t="str">
        <f>'Input adatok'!AD159</f>
        <v>15_7</v>
      </c>
      <c r="C161" s="218" t="b">
        <f>'Input adatok'!AE159</f>
        <v>0</v>
      </c>
      <c r="D161" s="218" t="b">
        <f>'Input adatok'!AF159</f>
        <v>0</v>
      </c>
      <c r="E161" s="218" t="b">
        <f>'Input adatok'!AG159</f>
        <v>0</v>
      </c>
      <c r="F161" s="218" t="b">
        <f>'Input adatok'!AH159</f>
        <v>0</v>
      </c>
      <c r="G161" s="218" t="b">
        <f>'Input adatok'!AI159</f>
        <v>0</v>
      </c>
      <c r="H161" s="218" t="b">
        <f>'Input adatok'!AJ159</f>
        <v>0</v>
      </c>
      <c r="I161" s="218" t="b">
        <f>'Input adatok'!AK159</f>
        <v>0</v>
      </c>
      <c r="J161" s="218" t="b">
        <f>'Input adatok'!AL159</f>
        <v>0</v>
      </c>
      <c r="K161" s="218" t="b">
        <f>'Input adatok'!AM159</f>
        <v>0</v>
      </c>
      <c r="L161" s="218" t="b">
        <f>'Input adatok'!AN159</f>
        <v>0</v>
      </c>
      <c r="M161" s="218" t="b">
        <f>'Input adatok'!AO159</f>
        <v>0</v>
      </c>
      <c r="N161" s="219">
        <f>'Input adatok'!AQ159</f>
        <v>0</v>
      </c>
    </row>
    <row r="162" spans="1:14" hidden="1" x14ac:dyDescent="0.2">
      <c r="A162" s="348"/>
      <c r="B162" s="217" t="str">
        <f>'Input adatok'!AD160</f>
        <v>16_7</v>
      </c>
      <c r="C162" s="218" t="b">
        <f>'Input adatok'!AE160</f>
        <v>0</v>
      </c>
      <c r="D162" s="218" t="b">
        <f>'Input adatok'!AF160</f>
        <v>0</v>
      </c>
      <c r="E162" s="218" t="b">
        <f>'Input adatok'!AG160</f>
        <v>0</v>
      </c>
      <c r="F162" s="218" t="b">
        <f>'Input adatok'!AH160</f>
        <v>0</v>
      </c>
      <c r="G162" s="218" t="b">
        <f>'Input adatok'!AI160</f>
        <v>0</v>
      </c>
      <c r="H162" s="218" t="b">
        <f>'Input adatok'!AJ160</f>
        <v>0</v>
      </c>
      <c r="I162" s="218" t="b">
        <f>'Input adatok'!AK160</f>
        <v>0</v>
      </c>
      <c r="J162" s="218" t="b">
        <f>'Input adatok'!AL160</f>
        <v>0</v>
      </c>
      <c r="K162" s="218" t="b">
        <f>'Input adatok'!AM160</f>
        <v>0</v>
      </c>
      <c r="L162" s="218" t="b">
        <f>'Input adatok'!AN160</f>
        <v>0</v>
      </c>
      <c r="M162" s="218" t="b">
        <f>'Input adatok'!AO160</f>
        <v>0</v>
      </c>
      <c r="N162" s="219">
        <f>'Input adatok'!AQ160</f>
        <v>0</v>
      </c>
    </row>
    <row r="163" spans="1:14" hidden="1" x14ac:dyDescent="0.2">
      <c r="A163" s="348"/>
      <c r="B163" s="217" t="str">
        <f>'Input adatok'!AD161</f>
        <v>17_7</v>
      </c>
      <c r="C163" s="218" t="b">
        <f>'Input adatok'!AE161</f>
        <v>0</v>
      </c>
      <c r="D163" s="218" t="b">
        <f>'Input adatok'!AF161</f>
        <v>0</v>
      </c>
      <c r="E163" s="218" t="b">
        <f>'Input adatok'!AG161</f>
        <v>0</v>
      </c>
      <c r="F163" s="218" t="b">
        <f>'Input adatok'!AH161</f>
        <v>0</v>
      </c>
      <c r="G163" s="218" t="b">
        <f>'Input adatok'!AI161</f>
        <v>0</v>
      </c>
      <c r="H163" s="218" t="b">
        <f>'Input adatok'!AJ161</f>
        <v>0</v>
      </c>
      <c r="I163" s="218" t="b">
        <f>'Input adatok'!AK161</f>
        <v>0</v>
      </c>
      <c r="J163" s="218" t="b">
        <f>'Input adatok'!AL161</f>
        <v>0</v>
      </c>
      <c r="K163" s="218" t="b">
        <f>'Input adatok'!AM161</f>
        <v>0</v>
      </c>
      <c r="L163" s="218" t="b">
        <f>'Input adatok'!AN161</f>
        <v>0</v>
      </c>
      <c r="M163" s="218" t="b">
        <f>'Input adatok'!AO161</f>
        <v>0</v>
      </c>
      <c r="N163" s="219">
        <f>'Input adatok'!AQ161</f>
        <v>0</v>
      </c>
    </row>
    <row r="164" spans="1:14" hidden="1" x14ac:dyDescent="0.2">
      <c r="A164" s="348"/>
      <c r="B164" s="217" t="str">
        <f>'Input adatok'!AD162</f>
        <v>18_7</v>
      </c>
      <c r="C164" s="218" t="b">
        <f>'Input adatok'!AE162</f>
        <v>0</v>
      </c>
      <c r="D164" s="218" t="b">
        <f>'Input adatok'!AF162</f>
        <v>0</v>
      </c>
      <c r="E164" s="218" t="b">
        <f>'Input adatok'!AG162</f>
        <v>0</v>
      </c>
      <c r="F164" s="218" t="b">
        <f>'Input adatok'!AH162</f>
        <v>0</v>
      </c>
      <c r="G164" s="218" t="b">
        <f>'Input adatok'!AI162</f>
        <v>0</v>
      </c>
      <c r="H164" s="218" t="b">
        <f>'Input adatok'!AJ162</f>
        <v>0</v>
      </c>
      <c r="I164" s="218" t="b">
        <f>'Input adatok'!AK162</f>
        <v>0</v>
      </c>
      <c r="J164" s="218" t="b">
        <f>'Input adatok'!AL162</f>
        <v>0</v>
      </c>
      <c r="K164" s="218" t="b">
        <f>'Input adatok'!AM162</f>
        <v>0</v>
      </c>
      <c r="L164" s="218" t="b">
        <f>'Input adatok'!AN162</f>
        <v>0</v>
      </c>
      <c r="M164" s="218" t="b">
        <f>'Input adatok'!AO162</f>
        <v>0</v>
      </c>
      <c r="N164" s="219">
        <f>'Input adatok'!AQ162</f>
        <v>0</v>
      </c>
    </row>
    <row r="165" spans="1:14" hidden="1" x14ac:dyDescent="0.2">
      <c r="A165" s="348"/>
      <c r="B165" s="217" t="str">
        <f>'Input adatok'!AD163</f>
        <v>19_7</v>
      </c>
      <c r="C165" s="218" t="b">
        <f>'Input adatok'!AE163</f>
        <v>0</v>
      </c>
      <c r="D165" s="218" t="b">
        <f>'Input adatok'!AF163</f>
        <v>0</v>
      </c>
      <c r="E165" s="218" t="b">
        <f>'Input adatok'!AG163</f>
        <v>0</v>
      </c>
      <c r="F165" s="218" t="b">
        <f>'Input adatok'!AH163</f>
        <v>0</v>
      </c>
      <c r="G165" s="218" t="b">
        <f>'Input adatok'!AI163</f>
        <v>0</v>
      </c>
      <c r="H165" s="218" t="b">
        <f>'Input adatok'!AJ163</f>
        <v>0</v>
      </c>
      <c r="I165" s="218" t="b">
        <f>'Input adatok'!AK163</f>
        <v>0</v>
      </c>
      <c r="J165" s="218" t="b">
        <f>'Input adatok'!AL163</f>
        <v>0</v>
      </c>
      <c r="K165" s="218" t="b">
        <f>'Input adatok'!AM163</f>
        <v>0</v>
      </c>
      <c r="L165" s="218" t="b">
        <f>'Input adatok'!AN163</f>
        <v>0</v>
      </c>
      <c r="M165" s="218" t="b">
        <f>'Input adatok'!AO163</f>
        <v>0</v>
      </c>
      <c r="N165" s="219">
        <f>'Input adatok'!AQ163</f>
        <v>0</v>
      </c>
    </row>
    <row r="166" spans="1:14" ht="13.5" hidden="1" thickBot="1" x14ac:dyDescent="0.25">
      <c r="A166" s="349"/>
      <c r="B166" s="220" t="str">
        <f>'Input adatok'!AD164</f>
        <v>20_7</v>
      </c>
      <c r="C166" s="221" t="b">
        <f>'Input adatok'!AE164</f>
        <v>0</v>
      </c>
      <c r="D166" s="221" t="b">
        <f>'Input adatok'!AF164</f>
        <v>0</v>
      </c>
      <c r="E166" s="221" t="b">
        <f>'Input adatok'!AG164</f>
        <v>0</v>
      </c>
      <c r="F166" s="221" t="b">
        <f>'Input adatok'!AH164</f>
        <v>0</v>
      </c>
      <c r="G166" s="221" t="b">
        <f>'Input adatok'!AI164</f>
        <v>0</v>
      </c>
      <c r="H166" s="221" t="b">
        <f>'Input adatok'!AJ164</f>
        <v>0</v>
      </c>
      <c r="I166" s="221" t="b">
        <f>'Input adatok'!AK164</f>
        <v>0</v>
      </c>
      <c r="J166" s="221" t="b">
        <f>'Input adatok'!AL164</f>
        <v>0</v>
      </c>
      <c r="K166" s="221" t="b">
        <f>'Input adatok'!AM164</f>
        <v>0</v>
      </c>
      <c r="L166" s="221" t="b">
        <f>'Input adatok'!AN164</f>
        <v>0</v>
      </c>
      <c r="M166" s="221" t="b">
        <f>'Input adatok'!AO164</f>
        <v>0</v>
      </c>
      <c r="N166" s="222">
        <f>'Input adatok'!AQ164</f>
        <v>0</v>
      </c>
    </row>
    <row r="167" spans="1:14" ht="13.5" hidden="1" thickTop="1" x14ac:dyDescent="0.2">
      <c r="A167" s="350" t="s">
        <v>175</v>
      </c>
      <c r="B167" s="223" t="b">
        <f>'Input adatok'!AD165</f>
        <v>0</v>
      </c>
      <c r="C167" s="224">
        <f>'Input adatok'!AE165</f>
        <v>1</v>
      </c>
      <c r="D167" s="224">
        <f>'Input adatok'!AF165</f>
        <v>0</v>
      </c>
      <c r="E167" s="224">
        <f>'Input adatok'!AG165</f>
        <v>1</v>
      </c>
      <c r="F167" s="224">
        <f>'Input adatok'!AH165</f>
        <v>1</v>
      </c>
      <c r="G167" s="224">
        <f>'Input adatok'!AI165</f>
        <v>1</v>
      </c>
      <c r="H167" s="224">
        <f>'Input adatok'!AJ165</f>
        <v>1</v>
      </c>
      <c r="I167" s="224">
        <f>'Input adatok'!AK165</f>
        <v>0.5</v>
      </c>
      <c r="J167" s="224">
        <f>'Input adatok'!AL165</f>
        <v>0.5</v>
      </c>
      <c r="K167" s="224">
        <f>'Input adatok'!AM165</f>
        <v>1</v>
      </c>
      <c r="L167" s="224" t="b">
        <f>'Input adatok'!AN165</f>
        <v>0</v>
      </c>
      <c r="M167" s="224" t="b">
        <f>'Input adatok'!AO165</f>
        <v>0</v>
      </c>
      <c r="N167" s="225">
        <f>'Input adatok'!AQ165</f>
        <v>7</v>
      </c>
    </row>
    <row r="168" spans="1:14" hidden="1" x14ac:dyDescent="0.2">
      <c r="A168" s="351"/>
      <c r="B168" s="226" t="b">
        <f>'Input adatok'!AD166</f>
        <v>0</v>
      </c>
      <c r="C168" s="227">
        <f>'Input adatok'!AE166</f>
        <v>0.5</v>
      </c>
      <c r="D168" s="227">
        <f>'Input adatok'!AF166</f>
        <v>1</v>
      </c>
      <c r="E168" s="227">
        <f>'Input adatok'!AG166</f>
        <v>0.5</v>
      </c>
      <c r="F168" s="227">
        <f>'Input adatok'!AH166</f>
        <v>1</v>
      </c>
      <c r="G168" s="227">
        <f>'Input adatok'!AI166</f>
        <v>1</v>
      </c>
      <c r="H168" s="227">
        <f>'Input adatok'!AJ166</f>
        <v>0</v>
      </c>
      <c r="I168" s="227">
        <f>'Input adatok'!AK166</f>
        <v>0</v>
      </c>
      <c r="J168" s="227">
        <f>'Input adatok'!AL166</f>
        <v>1</v>
      </c>
      <c r="K168" s="227">
        <f>'Input adatok'!AM166</f>
        <v>1</v>
      </c>
      <c r="L168" s="227" t="b">
        <f>'Input adatok'!AN166</f>
        <v>0</v>
      </c>
      <c r="M168" s="227" t="b">
        <f>'Input adatok'!AO166</f>
        <v>0</v>
      </c>
      <c r="N168" s="228">
        <f>'Input adatok'!AQ166</f>
        <v>6</v>
      </c>
    </row>
    <row r="169" spans="1:14" hidden="1" x14ac:dyDescent="0.2">
      <c r="A169" s="351"/>
      <c r="B169" s="226" t="b">
        <f>'Input adatok'!AD167</f>
        <v>0</v>
      </c>
      <c r="C169" s="227">
        <f>'Input adatok'!AE167</f>
        <v>0</v>
      </c>
      <c r="D169" s="227">
        <f>'Input adatok'!AF167</f>
        <v>0</v>
      </c>
      <c r="E169" s="227">
        <f>'Input adatok'!AG167</f>
        <v>0</v>
      </c>
      <c r="F169" s="227">
        <f>'Input adatok'!AH167</f>
        <v>0</v>
      </c>
      <c r="G169" s="227">
        <f>'Input adatok'!AI167</f>
        <v>1</v>
      </c>
      <c r="H169" s="227">
        <f>'Input adatok'!AJ167</f>
        <v>1</v>
      </c>
      <c r="I169" s="227">
        <f>'Input adatok'!AK167</f>
        <v>0</v>
      </c>
      <c r="J169" s="227">
        <f>'Input adatok'!AL167</f>
        <v>0</v>
      </c>
      <c r="K169" s="227">
        <f>'Input adatok'!AM167</f>
        <v>0</v>
      </c>
      <c r="L169" s="227" t="b">
        <f>'Input adatok'!AN167</f>
        <v>0</v>
      </c>
      <c r="M169" s="227" t="b">
        <f>'Input adatok'!AO167</f>
        <v>0</v>
      </c>
      <c r="N169" s="228">
        <f>'Input adatok'!AQ167</f>
        <v>2</v>
      </c>
    </row>
    <row r="170" spans="1:14" hidden="1" x14ac:dyDescent="0.2">
      <c r="A170" s="351"/>
      <c r="B170" s="226" t="b">
        <f>'Input adatok'!AD168</f>
        <v>0</v>
      </c>
      <c r="C170" s="227">
        <f>'Input adatok'!AE168</f>
        <v>1</v>
      </c>
      <c r="D170" s="227">
        <f>'Input adatok'!AF168</f>
        <v>0.5</v>
      </c>
      <c r="E170" s="227">
        <f>'Input adatok'!AG168</f>
        <v>1</v>
      </c>
      <c r="F170" s="227">
        <f>'Input adatok'!AH168</f>
        <v>0</v>
      </c>
      <c r="G170" s="227">
        <f>'Input adatok'!AI168</f>
        <v>0</v>
      </c>
      <c r="H170" s="227">
        <f>'Input adatok'!AJ168</f>
        <v>0</v>
      </c>
      <c r="I170" s="227">
        <f>'Input adatok'!AK168</f>
        <v>1</v>
      </c>
      <c r="J170" s="227">
        <f>'Input adatok'!AL168</f>
        <v>0</v>
      </c>
      <c r="K170" s="227">
        <f>'Input adatok'!AM168</f>
        <v>0</v>
      </c>
      <c r="L170" s="227" t="b">
        <f>'Input adatok'!AN168</f>
        <v>0</v>
      </c>
      <c r="M170" s="227" t="b">
        <f>'Input adatok'!AO168</f>
        <v>0</v>
      </c>
      <c r="N170" s="228">
        <f>'Input adatok'!AQ168</f>
        <v>3.5</v>
      </c>
    </row>
    <row r="171" spans="1:14" hidden="1" x14ac:dyDescent="0.2">
      <c r="A171" s="351"/>
      <c r="B171" s="226" t="b">
        <f>'Input adatok'!AD169</f>
        <v>0</v>
      </c>
      <c r="C171" s="227">
        <f>'Input adatok'!AE169</f>
        <v>1</v>
      </c>
      <c r="D171" s="227">
        <f>'Input adatok'!AF169</f>
        <v>1</v>
      </c>
      <c r="E171" s="227">
        <f>'Input adatok'!AG169</f>
        <v>0.5</v>
      </c>
      <c r="F171" s="227">
        <f>'Input adatok'!AH169</f>
        <v>1</v>
      </c>
      <c r="G171" s="227">
        <f>'Input adatok'!AI169</f>
        <v>0</v>
      </c>
      <c r="H171" s="227">
        <f>'Input adatok'!AJ169</f>
        <v>1</v>
      </c>
      <c r="I171" s="227">
        <f>'Input adatok'!AK169</f>
        <v>1</v>
      </c>
      <c r="J171" s="227">
        <f>'Input adatok'!AL169</f>
        <v>1</v>
      </c>
      <c r="K171" s="227">
        <f>'Input adatok'!AM169</f>
        <v>1</v>
      </c>
      <c r="L171" s="227" t="b">
        <f>'Input adatok'!AN169</f>
        <v>0</v>
      </c>
      <c r="M171" s="227" t="b">
        <f>'Input adatok'!AO169</f>
        <v>0</v>
      </c>
      <c r="N171" s="228">
        <f>'Input adatok'!AQ169</f>
        <v>7.5</v>
      </c>
    </row>
    <row r="172" spans="1:14" hidden="1" x14ac:dyDescent="0.2">
      <c r="A172" s="351"/>
      <c r="B172" s="226" t="b">
        <f>'Input adatok'!AD170</f>
        <v>0</v>
      </c>
      <c r="C172" s="227">
        <f>'Input adatok'!AE170</f>
        <v>0</v>
      </c>
      <c r="D172" s="227">
        <f>'Input adatok'!AF170</f>
        <v>0.5</v>
      </c>
      <c r="E172" s="227">
        <f>'Input adatok'!AG170</f>
        <v>1</v>
      </c>
      <c r="F172" s="227">
        <f>'Input adatok'!AH170</f>
        <v>0.5</v>
      </c>
      <c r="G172" s="227">
        <f>'Input adatok'!AI170</f>
        <v>0.5</v>
      </c>
      <c r="H172" s="227">
        <f>'Input adatok'!AJ170</f>
        <v>0</v>
      </c>
      <c r="I172" s="227">
        <f>'Input adatok'!AK170</f>
        <v>1</v>
      </c>
      <c r="J172" s="227">
        <f>'Input adatok'!AL170</f>
        <v>1</v>
      </c>
      <c r="K172" s="227">
        <f>'Input adatok'!AM170</f>
        <v>1</v>
      </c>
      <c r="L172" s="227" t="b">
        <f>'Input adatok'!AN170</f>
        <v>0</v>
      </c>
      <c r="M172" s="227" t="b">
        <f>'Input adatok'!AO170</f>
        <v>0</v>
      </c>
      <c r="N172" s="228">
        <f>'Input adatok'!AQ170</f>
        <v>5.5</v>
      </c>
    </row>
    <row r="173" spans="1:14" hidden="1" x14ac:dyDescent="0.2">
      <c r="A173" s="351"/>
      <c r="B173" s="226" t="b">
        <f>'Input adatok'!AD171</f>
        <v>0</v>
      </c>
      <c r="C173" s="227">
        <f>'Input adatok'!AE171</f>
        <v>0</v>
      </c>
      <c r="D173" s="227">
        <f>'Input adatok'!AF171</f>
        <v>0</v>
      </c>
      <c r="E173" s="227">
        <f>'Input adatok'!AG171</f>
        <v>0</v>
      </c>
      <c r="F173" s="227">
        <f>'Input adatok'!AH171</f>
        <v>1</v>
      </c>
      <c r="G173" s="227">
        <f>'Input adatok'!AI171</f>
        <v>0</v>
      </c>
      <c r="H173" s="227">
        <f>'Input adatok'!AJ171</f>
        <v>0</v>
      </c>
      <c r="I173" s="227">
        <f>'Input adatok'!AK171</f>
        <v>0.5</v>
      </c>
      <c r="J173" s="227">
        <f>'Input adatok'!AL171</f>
        <v>0</v>
      </c>
      <c r="K173" s="227">
        <f>'Input adatok'!AM171</f>
        <v>1</v>
      </c>
      <c r="L173" s="227" t="b">
        <f>'Input adatok'!AN171</f>
        <v>0</v>
      </c>
      <c r="M173" s="227" t="b">
        <f>'Input adatok'!AO171</f>
        <v>0</v>
      </c>
      <c r="N173" s="228">
        <f>'Input adatok'!AQ171</f>
        <v>2.5</v>
      </c>
    </row>
    <row r="174" spans="1:14" hidden="1" x14ac:dyDescent="0.2">
      <c r="A174" s="351"/>
      <c r="B174" s="226" t="b">
        <f>'Input adatok'!AD172</f>
        <v>0</v>
      </c>
      <c r="C174" s="227">
        <f>'Input adatok'!AE172</f>
        <v>1</v>
      </c>
      <c r="D174" s="227">
        <f>'Input adatok'!AF172</f>
        <v>0.5</v>
      </c>
      <c r="E174" s="227">
        <f>'Input adatok'!AG172</f>
        <v>0.5</v>
      </c>
      <c r="F174" s="227">
        <f>'Input adatok'!AH172</f>
        <v>0.5</v>
      </c>
      <c r="G174" s="227">
        <f>'Input adatok'!AI172</f>
        <v>1</v>
      </c>
      <c r="H174" s="227">
        <f>'Input adatok'!AJ172</f>
        <v>1</v>
      </c>
      <c r="I174" s="227">
        <f>'Input adatok'!AK172</f>
        <v>0</v>
      </c>
      <c r="J174" s="227">
        <f>'Input adatok'!AL172</f>
        <v>0.5</v>
      </c>
      <c r="K174" s="227">
        <f>'Input adatok'!AM172</f>
        <v>0</v>
      </c>
      <c r="L174" s="227" t="b">
        <f>'Input adatok'!AN172</f>
        <v>0</v>
      </c>
      <c r="M174" s="227" t="b">
        <f>'Input adatok'!AO172</f>
        <v>0</v>
      </c>
      <c r="N174" s="228">
        <f>'Input adatok'!AQ172</f>
        <v>5</v>
      </c>
    </row>
    <row r="175" spans="1:14" hidden="1" x14ac:dyDescent="0.2">
      <c r="A175" s="351"/>
      <c r="B175" s="226" t="b">
        <f>'Input adatok'!AD173</f>
        <v>0</v>
      </c>
      <c r="C175" s="227">
        <f>'Input adatok'!AE173</f>
        <v>0.5</v>
      </c>
      <c r="D175" s="227">
        <f>'Input adatok'!AF173</f>
        <v>1</v>
      </c>
      <c r="E175" s="227">
        <f>'Input adatok'!AG173</f>
        <v>0</v>
      </c>
      <c r="F175" s="227">
        <f>'Input adatok'!AH173</f>
        <v>0</v>
      </c>
      <c r="G175" s="227">
        <f>'Input adatok'!AI173</f>
        <v>0.5</v>
      </c>
      <c r="H175" s="227">
        <f>'Input adatok'!AJ173</f>
        <v>1</v>
      </c>
      <c r="I175" s="227">
        <f>'Input adatok'!AK173</f>
        <v>1</v>
      </c>
      <c r="J175" s="227">
        <f>'Input adatok'!AL173</f>
        <v>1</v>
      </c>
      <c r="K175" s="227">
        <f>'Input adatok'!AM173</f>
        <v>0</v>
      </c>
      <c r="L175" s="227" t="b">
        <f>'Input adatok'!AN173</f>
        <v>0</v>
      </c>
      <c r="M175" s="227" t="b">
        <f>'Input adatok'!AO173</f>
        <v>0</v>
      </c>
      <c r="N175" s="228">
        <f>'Input adatok'!AQ173</f>
        <v>5</v>
      </c>
    </row>
    <row r="176" spans="1:14" hidden="1" x14ac:dyDescent="0.2">
      <c r="A176" s="351"/>
      <c r="B176" s="226" t="b">
        <f>'Input adatok'!AD174</f>
        <v>0</v>
      </c>
      <c r="C176" s="227">
        <f>'Input adatok'!AE174</f>
        <v>0</v>
      </c>
      <c r="D176" s="227">
        <f>'Input adatok'!AF174</f>
        <v>0.5</v>
      </c>
      <c r="E176" s="227">
        <f>'Input adatok'!AG174</f>
        <v>0.5</v>
      </c>
      <c r="F176" s="227">
        <f>'Input adatok'!AH174</f>
        <v>0</v>
      </c>
      <c r="G176" s="227">
        <f>'Input adatok'!AI174</f>
        <v>0</v>
      </c>
      <c r="H176" s="227">
        <f>'Input adatok'!AJ174</f>
        <v>0</v>
      </c>
      <c r="I176" s="227">
        <f>'Input adatok'!AK174</f>
        <v>0</v>
      </c>
      <c r="J176" s="227">
        <f>'Input adatok'!AL174</f>
        <v>0</v>
      </c>
      <c r="K176" s="227">
        <f>'Input adatok'!AM174</f>
        <v>0</v>
      </c>
      <c r="L176" s="227" t="b">
        <f>'Input adatok'!AN174</f>
        <v>0</v>
      </c>
      <c r="M176" s="227" t="b">
        <f>'Input adatok'!AO174</f>
        <v>0</v>
      </c>
      <c r="N176" s="228">
        <f>'Input adatok'!AQ174</f>
        <v>1</v>
      </c>
    </row>
    <row r="177" spans="1:14" hidden="1" x14ac:dyDescent="0.2">
      <c r="A177" s="351"/>
      <c r="B177" s="226" t="b">
        <f>'Input adatok'!AD175</f>
        <v>0</v>
      </c>
      <c r="C177" s="227" t="b">
        <f>'Input adatok'!AE175</f>
        <v>0</v>
      </c>
      <c r="D177" s="227" t="b">
        <f>'Input adatok'!AF175</f>
        <v>0</v>
      </c>
      <c r="E177" s="227" t="b">
        <f>'Input adatok'!AG175</f>
        <v>0</v>
      </c>
      <c r="F177" s="227" t="b">
        <f>'Input adatok'!AH175</f>
        <v>0</v>
      </c>
      <c r="G177" s="227" t="b">
        <f>'Input adatok'!AI175</f>
        <v>0</v>
      </c>
      <c r="H177" s="227" t="b">
        <f>'Input adatok'!AJ175</f>
        <v>0</v>
      </c>
      <c r="I177" s="227" t="b">
        <f>'Input adatok'!AK175</f>
        <v>0</v>
      </c>
      <c r="J177" s="227" t="b">
        <f>'Input adatok'!AL175</f>
        <v>0</v>
      </c>
      <c r="K177" s="227" t="b">
        <f>'Input adatok'!AM175</f>
        <v>0</v>
      </c>
      <c r="L177" s="227" t="b">
        <f>'Input adatok'!AN175</f>
        <v>0</v>
      </c>
      <c r="M177" s="227" t="b">
        <f>'Input adatok'!AO175</f>
        <v>0</v>
      </c>
      <c r="N177" s="228">
        <f>'Input adatok'!AQ175</f>
        <v>0</v>
      </c>
    </row>
    <row r="178" spans="1:14" hidden="1" x14ac:dyDescent="0.2">
      <c r="A178" s="351"/>
      <c r="B178" s="226" t="str">
        <f>'Input adatok'!AD176</f>
        <v>12_8</v>
      </c>
      <c r="C178" s="227" t="b">
        <f>'Input adatok'!AE176</f>
        <v>0</v>
      </c>
      <c r="D178" s="227" t="b">
        <f>'Input adatok'!AF176</f>
        <v>0</v>
      </c>
      <c r="E178" s="227" t="b">
        <f>'Input adatok'!AG176</f>
        <v>0</v>
      </c>
      <c r="F178" s="227" t="b">
        <f>'Input adatok'!AH176</f>
        <v>0</v>
      </c>
      <c r="G178" s="227" t="b">
        <f>'Input adatok'!AI176</f>
        <v>0</v>
      </c>
      <c r="H178" s="227" t="b">
        <f>'Input adatok'!AJ176</f>
        <v>0</v>
      </c>
      <c r="I178" s="227" t="b">
        <f>'Input adatok'!AK176</f>
        <v>0</v>
      </c>
      <c r="J178" s="227" t="b">
        <f>'Input adatok'!AL176</f>
        <v>0</v>
      </c>
      <c r="K178" s="227" t="b">
        <f>'Input adatok'!AM176</f>
        <v>0</v>
      </c>
      <c r="L178" s="227" t="b">
        <f>'Input adatok'!AN176</f>
        <v>0</v>
      </c>
      <c r="M178" s="227" t="b">
        <f>'Input adatok'!AO176</f>
        <v>0</v>
      </c>
      <c r="N178" s="228">
        <f>'Input adatok'!AQ176</f>
        <v>0</v>
      </c>
    </row>
    <row r="179" spans="1:14" hidden="1" x14ac:dyDescent="0.2">
      <c r="A179" s="351"/>
      <c r="B179" s="226" t="str">
        <f>'Input adatok'!AD177</f>
        <v>13_8</v>
      </c>
      <c r="C179" s="227" t="b">
        <f>'Input adatok'!AE177</f>
        <v>0</v>
      </c>
      <c r="D179" s="227" t="b">
        <f>'Input adatok'!AF177</f>
        <v>0</v>
      </c>
      <c r="E179" s="227" t="b">
        <f>'Input adatok'!AG177</f>
        <v>0</v>
      </c>
      <c r="F179" s="227" t="b">
        <f>'Input adatok'!AH177</f>
        <v>0</v>
      </c>
      <c r="G179" s="227" t="b">
        <f>'Input adatok'!AI177</f>
        <v>0</v>
      </c>
      <c r="H179" s="227" t="b">
        <f>'Input adatok'!AJ177</f>
        <v>0</v>
      </c>
      <c r="I179" s="227" t="b">
        <f>'Input adatok'!AK177</f>
        <v>0</v>
      </c>
      <c r="J179" s="227" t="b">
        <f>'Input adatok'!AL177</f>
        <v>0</v>
      </c>
      <c r="K179" s="227" t="b">
        <f>'Input adatok'!AM177</f>
        <v>0</v>
      </c>
      <c r="L179" s="227" t="b">
        <f>'Input adatok'!AN177</f>
        <v>0</v>
      </c>
      <c r="M179" s="227" t="b">
        <f>'Input adatok'!AO177</f>
        <v>0</v>
      </c>
      <c r="N179" s="228">
        <f>'Input adatok'!AQ177</f>
        <v>0</v>
      </c>
    </row>
    <row r="180" spans="1:14" hidden="1" x14ac:dyDescent="0.2">
      <c r="A180" s="351"/>
      <c r="B180" s="226" t="str">
        <f>'Input adatok'!AD178</f>
        <v>14_8</v>
      </c>
      <c r="C180" s="227" t="b">
        <f>'Input adatok'!AE178</f>
        <v>0</v>
      </c>
      <c r="D180" s="227" t="b">
        <f>'Input adatok'!AF178</f>
        <v>0</v>
      </c>
      <c r="E180" s="227" t="b">
        <f>'Input adatok'!AG178</f>
        <v>0</v>
      </c>
      <c r="F180" s="227" t="b">
        <f>'Input adatok'!AH178</f>
        <v>0</v>
      </c>
      <c r="G180" s="227" t="b">
        <f>'Input adatok'!AI178</f>
        <v>0</v>
      </c>
      <c r="H180" s="227" t="b">
        <f>'Input adatok'!AJ178</f>
        <v>0</v>
      </c>
      <c r="I180" s="227" t="b">
        <f>'Input adatok'!AK178</f>
        <v>0</v>
      </c>
      <c r="J180" s="227" t="b">
        <f>'Input adatok'!AL178</f>
        <v>0</v>
      </c>
      <c r="K180" s="227" t="b">
        <f>'Input adatok'!AM178</f>
        <v>0</v>
      </c>
      <c r="L180" s="227" t="b">
        <f>'Input adatok'!AN178</f>
        <v>0</v>
      </c>
      <c r="M180" s="227" t="b">
        <f>'Input adatok'!AO178</f>
        <v>0</v>
      </c>
      <c r="N180" s="228">
        <f>'Input adatok'!AQ178</f>
        <v>0</v>
      </c>
    </row>
    <row r="181" spans="1:14" hidden="1" x14ac:dyDescent="0.2">
      <c r="A181" s="351"/>
      <c r="B181" s="226" t="str">
        <f>'Input adatok'!AD179</f>
        <v>15_8</v>
      </c>
      <c r="C181" s="227" t="b">
        <f>'Input adatok'!AE179</f>
        <v>0</v>
      </c>
      <c r="D181" s="227" t="b">
        <f>'Input adatok'!AF179</f>
        <v>0</v>
      </c>
      <c r="E181" s="227" t="b">
        <f>'Input adatok'!AG179</f>
        <v>0</v>
      </c>
      <c r="F181" s="227" t="b">
        <f>'Input adatok'!AH179</f>
        <v>0</v>
      </c>
      <c r="G181" s="227" t="b">
        <f>'Input adatok'!AI179</f>
        <v>0</v>
      </c>
      <c r="H181" s="227" t="b">
        <f>'Input adatok'!AJ179</f>
        <v>0</v>
      </c>
      <c r="I181" s="227" t="b">
        <f>'Input adatok'!AK179</f>
        <v>0</v>
      </c>
      <c r="J181" s="227" t="b">
        <f>'Input adatok'!AL179</f>
        <v>0</v>
      </c>
      <c r="K181" s="227" t="b">
        <f>'Input adatok'!AM179</f>
        <v>0</v>
      </c>
      <c r="L181" s="227" t="b">
        <f>'Input adatok'!AN179</f>
        <v>0</v>
      </c>
      <c r="M181" s="227" t="b">
        <f>'Input adatok'!AO179</f>
        <v>0</v>
      </c>
      <c r="N181" s="228">
        <f>'Input adatok'!AQ179</f>
        <v>0</v>
      </c>
    </row>
    <row r="182" spans="1:14" hidden="1" x14ac:dyDescent="0.2">
      <c r="A182" s="351"/>
      <c r="B182" s="226" t="str">
        <f>'Input adatok'!AD180</f>
        <v>16_8</v>
      </c>
      <c r="C182" s="227" t="b">
        <f>'Input adatok'!AE180</f>
        <v>0</v>
      </c>
      <c r="D182" s="227" t="b">
        <f>'Input adatok'!AF180</f>
        <v>0</v>
      </c>
      <c r="E182" s="227" t="b">
        <f>'Input adatok'!AG180</f>
        <v>0</v>
      </c>
      <c r="F182" s="227" t="b">
        <f>'Input adatok'!AH180</f>
        <v>0</v>
      </c>
      <c r="G182" s="227" t="b">
        <f>'Input adatok'!AI180</f>
        <v>0</v>
      </c>
      <c r="H182" s="227" t="b">
        <f>'Input adatok'!AJ180</f>
        <v>0</v>
      </c>
      <c r="I182" s="227" t="b">
        <f>'Input adatok'!AK180</f>
        <v>0</v>
      </c>
      <c r="J182" s="227" t="b">
        <f>'Input adatok'!AL180</f>
        <v>0</v>
      </c>
      <c r="K182" s="227" t="b">
        <f>'Input adatok'!AM180</f>
        <v>0</v>
      </c>
      <c r="L182" s="227" t="b">
        <f>'Input adatok'!AN180</f>
        <v>0</v>
      </c>
      <c r="M182" s="227" t="b">
        <f>'Input adatok'!AO180</f>
        <v>0</v>
      </c>
      <c r="N182" s="228">
        <f>'Input adatok'!AQ180</f>
        <v>0</v>
      </c>
    </row>
    <row r="183" spans="1:14" hidden="1" x14ac:dyDescent="0.2">
      <c r="A183" s="351"/>
      <c r="B183" s="226" t="str">
        <f>'Input adatok'!AD181</f>
        <v>17_8</v>
      </c>
      <c r="C183" s="227" t="b">
        <f>'Input adatok'!AE181</f>
        <v>0</v>
      </c>
      <c r="D183" s="227" t="b">
        <f>'Input adatok'!AF181</f>
        <v>0</v>
      </c>
      <c r="E183" s="227" t="b">
        <f>'Input adatok'!AG181</f>
        <v>0</v>
      </c>
      <c r="F183" s="227" t="b">
        <f>'Input adatok'!AH181</f>
        <v>0</v>
      </c>
      <c r="G183" s="227" t="b">
        <f>'Input adatok'!AI181</f>
        <v>0</v>
      </c>
      <c r="H183" s="227" t="b">
        <f>'Input adatok'!AJ181</f>
        <v>0</v>
      </c>
      <c r="I183" s="227" t="b">
        <f>'Input adatok'!AK181</f>
        <v>0</v>
      </c>
      <c r="J183" s="227" t="b">
        <f>'Input adatok'!AL181</f>
        <v>0</v>
      </c>
      <c r="K183" s="227" t="b">
        <f>'Input adatok'!AM181</f>
        <v>0</v>
      </c>
      <c r="L183" s="227" t="b">
        <f>'Input adatok'!AN181</f>
        <v>0</v>
      </c>
      <c r="M183" s="227" t="b">
        <f>'Input adatok'!AO181</f>
        <v>0</v>
      </c>
      <c r="N183" s="228">
        <f>'Input adatok'!AQ181</f>
        <v>0</v>
      </c>
    </row>
    <row r="184" spans="1:14" hidden="1" x14ac:dyDescent="0.2">
      <c r="A184" s="351"/>
      <c r="B184" s="226" t="str">
        <f>'Input adatok'!AD182</f>
        <v>18_8</v>
      </c>
      <c r="C184" s="227" t="b">
        <f>'Input adatok'!AE182</f>
        <v>0</v>
      </c>
      <c r="D184" s="227" t="b">
        <f>'Input adatok'!AF182</f>
        <v>0</v>
      </c>
      <c r="E184" s="227" t="b">
        <f>'Input adatok'!AG182</f>
        <v>0</v>
      </c>
      <c r="F184" s="227" t="b">
        <f>'Input adatok'!AH182</f>
        <v>0</v>
      </c>
      <c r="G184" s="227" t="b">
        <f>'Input adatok'!AI182</f>
        <v>0</v>
      </c>
      <c r="H184" s="227" t="b">
        <f>'Input adatok'!AJ182</f>
        <v>0</v>
      </c>
      <c r="I184" s="227" t="b">
        <f>'Input adatok'!AK182</f>
        <v>0</v>
      </c>
      <c r="J184" s="227" t="b">
        <f>'Input adatok'!AL182</f>
        <v>0</v>
      </c>
      <c r="K184" s="227" t="b">
        <f>'Input adatok'!AM182</f>
        <v>0</v>
      </c>
      <c r="L184" s="227" t="b">
        <f>'Input adatok'!AN182</f>
        <v>0</v>
      </c>
      <c r="M184" s="227" t="b">
        <f>'Input adatok'!AO182</f>
        <v>0</v>
      </c>
      <c r="N184" s="228">
        <f>'Input adatok'!AQ182</f>
        <v>0</v>
      </c>
    </row>
    <row r="185" spans="1:14" hidden="1" x14ac:dyDescent="0.2">
      <c r="A185" s="351"/>
      <c r="B185" s="226" t="str">
        <f>'Input adatok'!AD183</f>
        <v>19_8</v>
      </c>
      <c r="C185" s="227" t="b">
        <f>'Input adatok'!AE183</f>
        <v>0</v>
      </c>
      <c r="D185" s="227" t="b">
        <f>'Input adatok'!AF183</f>
        <v>0</v>
      </c>
      <c r="E185" s="227" t="b">
        <f>'Input adatok'!AG183</f>
        <v>0</v>
      </c>
      <c r="F185" s="227" t="b">
        <f>'Input adatok'!AH183</f>
        <v>0</v>
      </c>
      <c r="G185" s="227" t="b">
        <f>'Input adatok'!AI183</f>
        <v>0</v>
      </c>
      <c r="H185" s="227" t="b">
        <f>'Input adatok'!AJ183</f>
        <v>0</v>
      </c>
      <c r="I185" s="227" t="b">
        <f>'Input adatok'!AK183</f>
        <v>0</v>
      </c>
      <c r="J185" s="227" t="b">
        <f>'Input adatok'!AL183</f>
        <v>0</v>
      </c>
      <c r="K185" s="227" t="b">
        <f>'Input adatok'!AM183</f>
        <v>0</v>
      </c>
      <c r="L185" s="227" t="b">
        <f>'Input adatok'!AN183</f>
        <v>0</v>
      </c>
      <c r="M185" s="227" t="b">
        <f>'Input adatok'!AO183</f>
        <v>0</v>
      </c>
      <c r="N185" s="228">
        <f>'Input adatok'!AQ183</f>
        <v>0</v>
      </c>
    </row>
    <row r="186" spans="1:14" ht="13.5" hidden="1" thickBot="1" x14ac:dyDescent="0.25">
      <c r="A186" s="352"/>
      <c r="B186" s="229" t="str">
        <f>'Input adatok'!AD184</f>
        <v>20_8</v>
      </c>
      <c r="C186" s="230" t="b">
        <f>'Input adatok'!AE184</f>
        <v>0</v>
      </c>
      <c r="D186" s="230" t="b">
        <f>'Input adatok'!AF184</f>
        <v>0</v>
      </c>
      <c r="E186" s="230" t="b">
        <f>'Input adatok'!AG184</f>
        <v>0</v>
      </c>
      <c r="F186" s="230" t="b">
        <f>'Input adatok'!AH184</f>
        <v>0</v>
      </c>
      <c r="G186" s="230" t="b">
        <f>'Input adatok'!AI184</f>
        <v>0</v>
      </c>
      <c r="H186" s="230" t="b">
        <f>'Input adatok'!AJ184</f>
        <v>0</v>
      </c>
      <c r="I186" s="230" t="b">
        <f>'Input adatok'!AK184</f>
        <v>0</v>
      </c>
      <c r="J186" s="230" t="b">
        <f>'Input adatok'!AL184</f>
        <v>0</v>
      </c>
      <c r="K186" s="230" t="b">
        <f>'Input adatok'!AM184</f>
        <v>0</v>
      </c>
      <c r="L186" s="230" t="b">
        <f>'Input adatok'!AN184</f>
        <v>0</v>
      </c>
      <c r="M186" s="230" t="b">
        <f>'Input adatok'!AO184</f>
        <v>0</v>
      </c>
      <c r="N186" s="231">
        <f>'Input adatok'!AQ184</f>
        <v>0</v>
      </c>
    </row>
    <row r="187" spans="1:14" ht="13.5" hidden="1" thickTop="1" x14ac:dyDescent="0.2">
      <c r="A187" s="353" t="s">
        <v>176</v>
      </c>
      <c r="B187" s="1" t="b">
        <f>'Input adatok'!AD185</f>
        <v>0</v>
      </c>
      <c r="C187" s="232">
        <f>'Input adatok'!AE185</f>
        <v>0</v>
      </c>
      <c r="D187" s="232">
        <f>'Input adatok'!AF185</f>
        <v>0</v>
      </c>
      <c r="E187" s="232">
        <f>'Input adatok'!AG185</f>
        <v>1</v>
      </c>
      <c r="F187" s="232">
        <f>'Input adatok'!AH185</f>
        <v>0</v>
      </c>
      <c r="G187" s="232">
        <f>'Input adatok'!AI185</f>
        <v>0</v>
      </c>
      <c r="H187" s="232">
        <f>'Input adatok'!AJ185</f>
        <v>0</v>
      </c>
      <c r="I187" s="232">
        <f>'Input adatok'!AK185</f>
        <v>0</v>
      </c>
      <c r="J187" s="232">
        <f>'Input adatok'!AL185</f>
        <v>0</v>
      </c>
      <c r="K187" s="232">
        <f>'Input adatok'!AM185</f>
        <v>1</v>
      </c>
      <c r="L187" s="232" t="b">
        <f>'Input adatok'!AN185</f>
        <v>0</v>
      </c>
      <c r="M187" s="232" t="b">
        <f>'Input adatok'!AO185</f>
        <v>0</v>
      </c>
      <c r="N187" s="233">
        <f>'Input adatok'!AQ185</f>
        <v>2</v>
      </c>
    </row>
    <row r="188" spans="1:14" hidden="1" x14ac:dyDescent="0.2">
      <c r="A188" s="354"/>
      <c r="B188" s="234" t="b">
        <f>'Input adatok'!AD186</f>
        <v>0</v>
      </c>
      <c r="C188" s="235">
        <f>'Input adatok'!AE186</f>
        <v>1</v>
      </c>
      <c r="D188" s="235">
        <f>'Input adatok'!AF186</f>
        <v>1</v>
      </c>
      <c r="E188" s="235">
        <f>'Input adatok'!AG186</f>
        <v>0</v>
      </c>
      <c r="F188" s="235">
        <f>'Input adatok'!AH186</f>
        <v>1</v>
      </c>
      <c r="G188" s="235">
        <f>'Input adatok'!AI186</f>
        <v>0</v>
      </c>
      <c r="H188" s="235">
        <f>'Input adatok'!AJ186</f>
        <v>0</v>
      </c>
      <c r="I188" s="235">
        <f>'Input adatok'!AK186</f>
        <v>0.5</v>
      </c>
      <c r="J188" s="235">
        <f>'Input adatok'!AL186</f>
        <v>0</v>
      </c>
      <c r="K188" s="235">
        <f>'Input adatok'!AM186</f>
        <v>1</v>
      </c>
      <c r="L188" s="235" t="b">
        <f>'Input adatok'!AN186</f>
        <v>0</v>
      </c>
      <c r="M188" s="235" t="b">
        <f>'Input adatok'!AO186</f>
        <v>0</v>
      </c>
      <c r="N188" s="236">
        <f>'Input adatok'!AQ186</f>
        <v>4.5</v>
      </c>
    </row>
    <row r="189" spans="1:14" hidden="1" x14ac:dyDescent="0.2">
      <c r="A189" s="354"/>
      <c r="B189" s="234" t="b">
        <f>'Input adatok'!AD187</f>
        <v>0</v>
      </c>
      <c r="C189" s="235">
        <f>'Input adatok'!AE187</f>
        <v>0</v>
      </c>
      <c r="D189" s="235">
        <f>'Input adatok'!AF187</f>
        <v>0</v>
      </c>
      <c r="E189" s="235">
        <f>'Input adatok'!AG187</f>
        <v>0</v>
      </c>
      <c r="F189" s="235">
        <f>'Input adatok'!AH187</f>
        <v>0</v>
      </c>
      <c r="G189" s="235">
        <f>'Input adatok'!AI187</f>
        <v>0</v>
      </c>
      <c r="H189" s="235">
        <f>'Input adatok'!AJ187</f>
        <v>0</v>
      </c>
      <c r="I189" s="235">
        <f>'Input adatok'!AK187</f>
        <v>0.5</v>
      </c>
      <c r="J189" s="235">
        <f>'Input adatok'!AL187</f>
        <v>0</v>
      </c>
      <c r="K189" s="235">
        <f>'Input adatok'!AM187</f>
        <v>1</v>
      </c>
      <c r="L189" s="235" t="b">
        <f>'Input adatok'!AN187</f>
        <v>0</v>
      </c>
      <c r="M189" s="235" t="b">
        <f>'Input adatok'!AO187</f>
        <v>0</v>
      </c>
      <c r="N189" s="236">
        <f>'Input adatok'!AQ187</f>
        <v>1.5</v>
      </c>
    </row>
    <row r="190" spans="1:14" hidden="1" x14ac:dyDescent="0.2">
      <c r="A190" s="354"/>
      <c r="B190" s="234" t="b">
        <f>'Input adatok'!AD188</f>
        <v>0</v>
      </c>
      <c r="C190" s="235">
        <f>'Input adatok'!AE188</f>
        <v>1</v>
      </c>
      <c r="D190" s="235">
        <f>'Input adatok'!AF188</f>
        <v>0</v>
      </c>
      <c r="E190" s="235">
        <f>'Input adatok'!AG188</f>
        <v>0</v>
      </c>
      <c r="F190" s="235">
        <f>'Input adatok'!AH188</f>
        <v>1</v>
      </c>
      <c r="G190" s="235">
        <f>'Input adatok'!AI188</f>
        <v>1</v>
      </c>
      <c r="H190" s="235">
        <f>'Input adatok'!AJ188</f>
        <v>1</v>
      </c>
      <c r="I190" s="235">
        <f>'Input adatok'!AK188</f>
        <v>0</v>
      </c>
      <c r="J190" s="235">
        <f>'Input adatok'!AL188</f>
        <v>1</v>
      </c>
      <c r="K190" s="235">
        <f>'Input adatok'!AM188</f>
        <v>0</v>
      </c>
      <c r="L190" s="235" t="b">
        <f>'Input adatok'!AN188</f>
        <v>0</v>
      </c>
      <c r="M190" s="235" t="b">
        <f>'Input adatok'!AO188</f>
        <v>0</v>
      </c>
      <c r="N190" s="236">
        <f>'Input adatok'!AQ188</f>
        <v>5</v>
      </c>
    </row>
    <row r="191" spans="1:14" hidden="1" x14ac:dyDescent="0.2">
      <c r="A191" s="354"/>
      <c r="B191" s="234" t="b">
        <f>'Input adatok'!AD189</f>
        <v>0</v>
      </c>
      <c r="C191" s="235">
        <f>'Input adatok'!AE189</f>
        <v>0</v>
      </c>
      <c r="D191" s="235">
        <f>'Input adatok'!AF189</f>
        <v>0.5</v>
      </c>
      <c r="E191" s="235">
        <f>'Input adatok'!AG189</f>
        <v>1</v>
      </c>
      <c r="F191" s="235">
        <f>'Input adatok'!AH189</f>
        <v>0</v>
      </c>
      <c r="G191" s="235">
        <f>'Input adatok'!AI189</f>
        <v>1</v>
      </c>
      <c r="H191" s="235">
        <f>'Input adatok'!AJ189</f>
        <v>1</v>
      </c>
      <c r="I191" s="235">
        <f>'Input adatok'!AK189</f>
        <v>0.5</v>
      </c>
      <c r="J191" s="235">
        <f>'Input adatok'!AL189</f>
        <v>0</v>
      </c>
      <c r="K191" s="235">
        <f>'Input adatok'!AM189</f>
        <v>0</v>
      </c>
      <c r="L191" s="235" t="b">
        <f>'Input adatok'!AN189</f>
        <v>0</v>
      </c>
      <c r="M191" s="235" t="b">
        <f>'Input adatok'!AO189</f>
        <v>0</v>
      </c>
      <c r="N191" s="236">
        <f>'Input adatok'!AQ189</f>
        <v>4</v>
      </c>
    </row>
    <row r="192" spans="1:14" hidden="1" x14ac:dyDescent="0.2">
      <c r="A192" s="354"/>
      <c r="B192" s="234" t="b">
        <f>'Input adatok'!AD190</f>
        <v>0</v>
      </c>
      <c r="C192" s="235">
        <f>'Input adatok'!AE190</f>
        <v>1</v>
      </c>
      <c r="D192" s="235">
        <f>'Input adatok'!AF190</f>
        <v>1</v>
      </c>
      <c r="E192" s="235">
        <f>'Input adatok'!AG190</f>
        <v>0.5</v>
      </c>
      <c r="F192" s="235">
        <f>'Input adatok'!AH190</f>
        <v>1</v>
      </c>
      <c r="G192" s="235">
        <f>'Input adatok'!AI190</f>
        <v>0</v>
      </c>
      <c r="H192" s="235">
        <f>'Input adatok'!AJ190</f>
        <v>1</v>
      </c>
      <c r="I192" s="235">
        <f>'Input adatok'!AK190</f>
        <v>0.5</v>
      </c>
      <c r="J192" s="235">
        <f>'Input adatok'!AL190</f>
        <v>1</v>
      </c>
      <c r="K192" s="235">
        <f>'Input adatok'!AM190</f>
        <v>1</v>
      </c>
      <c r="L192" s="235" t="b">
        <f>'Input adatok'!AN190</f>
        <v>0</v>
      </c>
      <c r="M192" s="235" t="b">
        <f>'Input adatok'!AO190</f>
        <v>0</v>
      </c>
      <c r="N192" s="236">
        <f>'Input adatok'!AQ190</f>
        <v>7</v>
      </c>
    </row>
    <row r="193" spans="1:14" hidden="1" x14ac:dyDescent="0.2">
      <c r="A193" s="354"/>
      <c r="B193" s="234" t="b">
        <f>'Input adatok'!AD191</f>
        <v>0</v>
      </c>
      <c r="C193" s="235">
        <f>'Input adatok'!AE191</f>
        <v>0</v>
      </c>
      <c r="D193" s="235">
        <f>'Input adatok'!AF191</f>
        <v>0.5</v>
      </c>
      <c r="E193" s="235">
        <f>'Input adatok'!AG191</f>
        <v>0.5</v>
      </c>
      <c r="F193" s="235">
        <f>'Input adatok'!AH191</f>
        <v>1</v>
      </c>
      <c r="G193" s="235">
        <f>'Input adatok'!AI191</f>
        <v>0.5</v>
      </c>
      <c r="H193" s="235">
        <f>'Input adatok'!AJ191</f>
        <v>0</v>
      </c>
      <c r="I193" s="235">
        <f>'Input adatok'!AK191</f>
        <v>1</v>
      </c>
      <c r="J193" s="235">
        <f>'Input adatok'!AL191</f>
        <v>1</v>
      </c>
      <c r="K193" s="235">
        <f>'Input adatok'!AM191</f>
        <v>0</v>
      </c>
      <c r="L193" s="235" t="b">
        <f>'Input adatok'!AN191</f>
        <v>0</v>
      </c>
      <c r="M193" s="235" t="b">
        <f>'Input adatok'!AO191</f>
        <v>0</v>
      </c>
      <c r="N193" s="236">
        <f>'Input adatok'!AQ191</f>
        <v>4.5</v>
      </c>
    </row>
    <row r="194" spans="1:14" hidden="1" x14ac:dyDescent="0.2">
      <c r="A194" s="354"/>
      <c r="B194" s="234" t="b">
        <f>'Input adatok'!AD192</f>
        <v>0</v>
      </c>
      <c r="C194" s="235">
        <f>'Input adatok'!AE192</f>
        <v>1</v>
      </c>
      <c r="D194" s="235">
        <f>'Input adatok'!AF192</f>
        <v>1</v>
      </c>
      <c r="E194" s="235">
        <f>'Input adatok'!AG192</f>
        <v>0</v>
      </c>
      <c r="F194" s="235">
        <f>'Input adatok'!AH192</f>
        <v>0</v>
      </c>
      <c r="G194" s="235">
        <f>'Input adatok'!AI192</f>
        <v>0.5</v>
      </c>
      <c r="H194" s="235">
        <f>'Input adatok'!AJ192</f>
        <v>0.5</v>
      </c>
      <c r="I194" s="235">
        <f>'Input adatok'!AK192</f>
        <v>0</v>
      </c>
      <c r="J194" s="235">
        <f>'Input adatok'!AL192</f>
        <v>1</v>
      </c>
      <c r="K194" s="235">
        <f>'Input adatok'!AM192</f>
        <v>0</v>
      </c>
      <c r="L194" s="235" t="b">
        <f>'Input adatok'!AN192</f>
        <v>0</v>
      </c>
      <c r="M194" s="235" t="b">
        <f>'Input adatok'!AO192</f>
        <v>0</v>
      </c>
      <c r="N194" s="236">
        <f>'Input adatok'!AQ192</f>
        <v>4</v>
      </c>
    </row>
    <row r="195" spans="1:14" hidden="1" x14ac:dyDescent="0.2">
      <c r="A195" s="354"/>
      <c r="B195" s="234" t="b">
        <f>'Input adatok'!AD193</f>
        <v>0</v>
      </c>
      <c r="C195" s="235">
        <f>'Input adatok'!AE193</f>
        <v>0</v>
      </c>
      <c r="D195" s="235">
        <f>'Input adatok'!AF193</f>
        <v>1</v>
      </c>
      <c r="E195" s="235">
        <f>'Input adatok'!AG193</f>
        <v>1</v>
      </c>
      <c r="F195" s="235">
        <f>'Input adatok'!AH193</f>
        <v>1</v>
      </c>
      <c r="G195" s="235">
        <f>'Input adatok'!AI193</f>
        <v>1</v>
      </c>
      <c r="H195" s="235">
        <f>'Input adatok'!AJ193</f>
        <v>1</v>
      </c>
      <c r="I195" s="235">
        <f>'Input adatok'!AK193</f>
        <v>1</v>
      </c>
      <c r="J195" s="235">
        <f>'Input adatok'!AL193</f>
        <v>1</v>
      </c>
      <c r="K195" s="235">
        <f>'Input adatok'!AM193</f>
        <v>0</v>
      </c>
      <c r="L195" s="235" t="b">
        <f>'Input adatok'!AN193</f>
        <v>0</v>
      </c>
      <c r="M195" s="235" t="b">
        <f>'Input adatok'!AO193</f>
        <v>0</v>
      </c>
      <c r="N195" s="236">
        <f>'Input adatok'!AQ193</f>
        <v>7</v>
      </c>
    </row>
    <row r="196" spans="1:14" hidden="1" x14ac:dyDescent="0.2">
      <c r="A196" s="354"/>
      <c r="B196" s="234" t="b">
        <f>'Input adatok'!AD194</f>
        <v>0</v>
      </c>
      <c r="C196" s="235">
        <f>'Input adatok'!AE194</f>
        <v>1</v>
      </c>
      <c r="D196" s="235">
        <f>'Input adatok'!AF194</f>
        <v>0</v>
      </c>
      <c r="E196" s="235">
        <f>'Input adatok'!AG194</f>
        <v>1</v>
      </c>
      <c r="F196" s="235">
        <f>'Input adatok'!AH194</f>
        <v>0</v>
      </c>
      <c r="G196" s="235">
        <f>'Input adatok'!AI194</f>
        <v>1</v>
      </c>
      <c r="H196" s="235">
        <f>'Input adatok'!AJ194</f>
        <v>0.5</v>
      </c>
      <c r="I196" s="235">
        <f>'Input adatok'!AK194</f>
        <v>1</v>
      </c>
      <c r="J196" s="235">
        <f>'Input adatok'!AL194</f>
        <v>0</v>
      </c>
      <c r="K196" s="235">
        <f>'Input adatok'!AM194</f>
        <v>1</v>
      </c>
      <c r="L196" s="235" t="b">
        <f>'Input adatok'!AN194</f>
        <v>0</v>
      </c>
      <c r="M196" s="235" t="b">
        <f>'Input adatok'!AO194</f>
        <v>0</v>
      </c>
      <c r="N196" s="236">
        <f>'Input adatok'!AQ194</f>
        <v>5.5</v>
      </c>
    </row>
    <row r="197" spans="1:14" hidden="1" x14ac:dyDescent="0.2">
      <c r="A197" s="354"/>
      <c r="B197" s="234" t="b">
        <f>'Input adatok'!AD195</f>
        <v>0</v>
      </c>
      <c r="C197" s="235" t="b">
        <f>'Input adatok'!AE195</f>
        <v>0</v>
      </c>
      <c r="D197" s="235" t="b">
        <f>'Input adatok'!AF195</f>
        <v>0</v>
      </c>
      <c r="E197" s="235" t="b">
        <f>'Input adatok'!AG195</f>
        <v>0</v>
      </c>
      <c r="F197" s="235" t="b">
        <f>'Input adatok'!AH195</f>
        <v>0</v>
      </c>
      <c r="G197" s="235" t="b">
        <f>'Input adatok'!AI195</f>
        <v>0</v>
      </c>
      <c r="H197" s="235" t="b">
        <f>'Input adatok'!AJ195</f>
        <v>0</v>
      </c>
      <c r="I197" s="235" t="b">
        <f>'Input adatok'!AK195</f>
        <v>0</v>
      </c>
      <c r="J197" s="235" t="b">
        <f>'Input adatok'!AL195</f>
        <v>0</v>
      </c>
      <c r="K197" s="235" t="b">
        <f>'Input adatok'!AM195</f>
        <v>0</v>
      </c>
      <c r="L197" s="235" t="b">
        <f>'Input adatok'!AN195</f>
        <v>0</v>
      </c>
      <c r="M197" s="235" t="b">
        <f>'Input adatok'!AO195</f>
        <v>0</v>
      </c>
      <c r="N197" s="236">
        <f>'Input adatok'!AQ195</f>
        <v>0</v>
      </c>
    </row>
    <row r="198" spans="1:14" hidden="1" x14ac:dyDescent="0.2">
      <c r="A198" s="354"/>
      <c r="B198" s="234" t="str">
        <f>'Input adatok'!AD196</f>
        <v>12_9</v>
      </c>
      <c r="C198" s="235" t="b">
        <f>'Input adatok'!AE196</f>
        <v>0</v>
      </c>
      <c r="D198" s="235" t="b">
        <f>'Input adatok'!AF196</f>
        <v>0</v>
      </c>
      <c r="E198" s="235" t="b">
        <f>'Input adatok'!AG196</f>
        <v>0</v>
      </c>
      <c r="F198" s="235" t="b">
        <f>'Input adatok'!AH196</f>
        <v>0</v>
      </c>
      <c r="G198" s="235" t="b">
        <f>'Input adatok'!AI196</f>
        <v>0</v>
      </c>
      <c r="H198" s="235" t="b">
        <f>'Input adatok'!AJ196</f>
        <v>0</v>
      </c>
      <c r="I198" s="235" t="b">
        <f>'Input adatok'!AK196</f>
        <v>0</v>
      </c>
      <c r="J198" s="235" t="b">
        <f>'Input adatok'!AL196</f>
        <v>0</v>
      </c>
      <c r="K198" s="235" t="b">
        <f>'Input adatok'!AM196</f>
        <v>0</v>
      </c>
      <c r="L198" s="235" t="b">
        <f>'Input adatok'!AN196</f>
        <v>0</v>
      </c>
      <c r="M198" s="235" t="b">
        <f>'Input adatok'!AO196</f>
        <v>0</v>
      </c>
      <c r="N198" s="236">
        <f>'Input adatok'!AQ196</f>
        <v>0</v>
      </c>
    </row>
    <row r="199" spans="1:14" hidden="1" x14ac:dyDescent="0.2">
      <c r="A199" s="354"/>
      <c r="B199" s="234" t="str">
        <f>'Input adatok'!AD197</f>
        <v>13_9</v>
      </c>
      <c r="C199" s="235" t="b">
        <f>'Input adatok'!AE197</f>
        <v>0</v>
      </c>
      <c r="D199" s="235" t="b">
        <f>'Input adatok'!AF197</f>
        <v>0</v>
      </c>
      <c r="E199" s="235" t="b">
        <f>'Input adatok'!AG197</f>
        <v>0</v>
      </c>
      <c r="F199" s="235" t="b">
        <f>'Input adatok'!AH197</f>
        <v>0</v>
      </c>
      <c r="G199" s="235" t="b">
        <f>'Input adatok'!AI197</f>
        <v>0</v>
      </c>
      <c r="H199" s="235" t="b">
        <f>'Input adatok'!AJ197</f>
        <v>0</v>
      </c>
      <c r="I199" s="235" t="b">
        <f>'Input adatok'!AK197</f>
        <v>0</v>
      </c>
      <c r="J199" s="235" t="b">
        <f>'Input adatok'!AL197</f>
        <v>0</v>
      </c>
      <c r="K199" s="235" t="b">
        <f>'Input adatok'!AM197</f>
        <v>0</v>
      </c>
      <c r="L199" s="235" t="b">
        <f>'Input adatok'!AN197</f>
        <v>0</v>
      </c>
      <c r="M199" s="235" t="b">
        <f>'Input adatok'!AO197</f>
        <v>0</v>
      </c>
      <c r="N199" s="236">
        <f>'Input adatok'!AQ197</f>
        <v>0</v>
      </c>
    </row>
    <row r="200" spans="1:14" hidden="1" x14ac:dyDescent="0.2">
      <c r="A200" s="354"/>
      <c r="B200" s="234" t="str">
        <f>'Input adatok'!AD198</f>
        <v>14_9</v>
      </c>
      <c r="C200" s="235" t="b">
        <f>'Input adatok'!AE198</f>
        <v>0</v>
      </c>
      <c r="D200" s="235" t="b">
        <f>'Input adatok'!AF198</f>
        <v>0</v>
      </c>
      <c r="E200" s="235" t="b">
        <f>'Input adatok'!AG198</f>
        <v>0</v>
      </c>
      <c r="F200" s="235" t="b">
        <f>'Input adatok'!AH198</f>
        <v>0</v>
      </c>
      <c r="G200" s="235" t="b">
        <f>'Input adatok'!AI198</f>
        <v>0</v>
      </c>
      <c r="H200" s="235" t="b">
        <f>'Input adatok'!AJ198</f>
        <v>0</v>
      </c>
      <c r="I200" s="235" t="b">
        <f>'Input adatok'!AK198</f>
        <v>0</v>
      </c>
      <c r="J200" s="235" t="b">
        <f>'Input adatok'!AL198</f>
        <v>0</v>
      </c>
      <c r="K200" s="235" t="b">
        <f>'Input adatok'!AM198</f>
        <v>0</v>
      </c>
      <c r="L200" s="235" t="b">
        <f>'Input adatok'!AN198</f>
        <v>0</v>
      </c>
      <c r="M200" s="235" t="b">
        <f>'Input adatok'!AO198</f>
        <v>0</v>
      </c>
      <c r="N200" s="236">
        <f>'Input adatok'!AQ198</f>
        <v>0</v>
      </c>
    </row>
    <row r="201" spans="1:14" hidden="1" x14ac:dyDescent="0.2">
      <c r="A201" s="354"/>
      <c r="B201" s="234" t="str">
        <f>'Input adatok'!AD199</f>
        <v>15_9</v>
      </c>
      <c r="C201" s="235" t="b">
        <f>'Input adatok'!AE199</f>
        <v>0</v>
      </c>
      <c r="D201" s="235" t="b">
        <f>'Input adatok'!AF199</f>
        <v>0</v>
      </c>
      <c r="E201" s="235" t="b">
        <f>'Input adatok'!AG199</f>
        <v>0</v>
      </c>
      <c r="F201" s="235" t="b">
        <f>'Input adatok'!AH199</f>
        <v>0</v>
      </c>
      <c r="G201" s="235" t="b">
        <f>'Input adatok'!AI199</f>
        <v>0</v>
      </c>
      <c r="H201" s="235" t="b">
        <f>'Input adatok'!AJ199</f>
        <v>0</v>
      </c>
      <c r="I201" s="235" t="b">
        <f>'Input adatok'!AK199</f>
        <v>0</v>
      </c>
      <c r="J201" s="235" t="b">
        <f>'Input adatok'!AL199</f>
        <v>0</v>
      </c>
      <c r="K201" s="235" t="b">
        <f>'Input adatok'!AM199</f>
        <v>0</v>
      </c>
      <c r="L201" s="235" t="b">
        <f>'Input adatok'!AN199</f>
        <v>0</v>
      </c>
      <c r="M201" s="235" t="b">
        <f>'Input adatok'!AO199</f>
        <v>0</v>
      </c>
      <c r="N201" s="236">
        <f>'Input adatok'!AQ199</f>
        <v>0</v>
      </c>
    </row>
    <row r="202" spans="1:14" hidden="1" x14ac:dyDescent="0.2">
      <c r="A202" s="354"/>
      <c r="B202" s="234" t="str">
        <f>'Input adatok'!AD200</f>
        <v>16_9</v>
      </c>
      <c r="C202" s="235" t="b">
        <f>'Input adatok'!AE200</f>
        <v>0</v>
      </c>
      <c r="D202" s="235" t="b">
        <f>'Input adatok'!AF200</f>
        <v>0</v>
      </c>
      <c r="E202" s="235" t="b">
        <f>'Input adatok'!AG200</f>
        <v>0</v>
      </c>
      <c r="F202" s="235" t="b">
        <f>'Input adatok'!AH200</f>
        <v>0</v>
      </c>
      <c r="G202" s="235" t="b">
        <f>'Input adatok'!AI200</f>
        <v>0</v>
      </c>
      <c r="H202" s="235" t="b">
        <f>'Input adatok'!AJ200</f>
        <v>0</v>
      </c>
      <c r="I202" s="235" t="b">
        <f>'Input adatok'!AK200</f>
        <v>0</v>
      </c>
      <c r="J202" s="235" t="b">
        <f>'Input adatok'!AL200</f>
        <v>0</v>
      </c>
      <c r="K202" s="235" t="b">
        <f>'Input adatok'!AM200</f>
        <v>0</v>
      </c>
      <c r="L202" s="235" t="b">
        <f>'Input adatok'!AN200</f>
        <v>0</v>
      </c>
      <c r="M202" s="235" t="b">
        <f>'Input adatok'!AO200</f>
        <v>0</v>
      </c>
      <c r="N202" s="236">
        <f>'Input adatok'!AQ200</f>
        <v>0</v>
      </c>
    </row>
    <row r="203" spans="1:14" hidden="1" x14ac:dyDescent="0.2">
      <c r="A203" s="354"/>
      <c r="B203" s="234" t="str">
        <f>'Input adatok'!AD201</f>
        <v>17_9</v>
      </c>
      <c r="C203" s="235" t="b">
        <f>'Input adatok'!AE201</f>
        <v>0</v>
      </c>
      <c r="D203" s="235" t="b">
        <f>'Input adatok'!AF201</f>
        <v>0</v>
      </c>
      <c r="E203" s="235" t="b">
        <f>'Input adatok'!AG201</f>
        <v>0</v>
      </c>
      <c r="F203" s="235" t="b">
        <f>'Input adatok'!AH201</f>
        <v>0</v>
      </c>
      <c r="G203" s="235" t="b">
        <f>'Input adatok'!AI201</f>
        <v>0</v>
      </c>
      <c r="H203" s="235" t="b">
        <f>'Input adatok'!AJ201</f>
        <v>0</v>
      </c>
      <c r="I203" s="235" t="b">
        <f>'Input adatok'!AK201</f>
        <v>0</v>
      </c>
      <c r="J203" s="235" t="b">
        <f>'Input adatok'!AL201</f>
        <v>0</v>
      </c>
      <c r="K203" s="235" t="b">
        <f>'Input adatok'!AM201</f>
        <v>0</v>
      </c>
      <c r="L203" s="235" t="b">
        <f>'Input adatok'!AN201</f>
        <v>0</v>
      </c>
      <c r="M203" s="235" t="b">
        <f>'Input adatok'!AO201</f>
        <v>0</v>
      </c>
      <c r="N203" s="236">
        <f>'Input adatok'!AQ201</f>
        <v>0</v>
      </c>
    </row>
    <row r="204" spans="1:14" hidden="1" x14ac:dyDescent="0.2">
      <c r="A204" s="354"/>
      <c r="B204" s="234" t="str">
        <f>'Input adatok'!AD202</f>
        <v>18_9</v>
      </c>
      <c r="C204" s="235" t="b">
        <f>'Input adatok'!AE202</f>
        <v>0</v>
      </c>
      <c r="D204" s="235" t="b">
        <f>'Input adatok'!AF202</f>
        <v>0</v>
      </c>
      <c r="E204" s="235" t="b">
        <f>'Input adatok'!AG202</f>
        <v>0</v>
      </c>
      <c r="F204" s="235" t="b">
        <f>'Input adatok'!AH202</f>
        <v>0</v>
      </c>
      <c r="G204" s="235" t="b">
        <f>'Input adatok'!AI202</f>
        <v>0</v>
      </c>
      <c r="H204" s="235" t="b">
        <f>'Input adatok'!AJ202</f>
        <v>0</v>
      </c>
      <c r="I204" s="235" t="b">
        <f>'Input adatok'!AK202</f>
        <v>0</v>
      </c>
      <c r="J204" s="235" t="b">
        <f>'Input adatok'!AL202</f>
        <v>0</v>
      </c>
      <c r="K204" s="235" t="b">
        <f>'Input adatok'!AM202</f>
        <v>0</v>
      </c>
      <c r="L204" s="235" t="b">
        <f>'Input adatok'!AN202</f>
        <v>0</v>
      </c>
      <c r="M204" s="235" t="b">
        <f>'Input adatok'!AO202</f>
        <v>0</v>
      </c>
      <c r="N204" s="236">
        <f>'Input adatok'!AQ202</f>
        <v>0</v>
      </c>
    </row>
    <row r="205" spans="1:14" hidden="1" x14ac:dyDescent="0.2">
      <c r="A205" s="354"/>
      <c r="B205" s="234" t="str">
        <f>'Input adatok'!AD203</f>
        <v>19_9</v>
      </c>
      <c r="C205" s="235" t="b">
        <f>'Input adatok'!AE203</f>
        <v>0</v>
      </c>
      <c r="D205" s="235" t="b">
        <f>'Input adatok'!AF203</f>
        <v>0</v>
      </c>
      <c r="E205" s="235" t="b">
        <f>'Input adatok'!AG203</f>
        <v>0</v>
      </c>
      <c r="F205" s="235" t="b">
        <f>'Input adatok'!AH203</f>
        <v>0</v>
      </c>
      <c r="G205" s="235" t="b">
        <f>'Input adatok'!AI203</f>
        <v>0</v>
      </c>
      <c r="H205" s="235" t="b">
        <f>'Input adatok'!AJ203</f>
        <v>0</v>
      </c>
      <c r="I205" s="235" t="b">
        <f>'Input adatok'!AK203</f>
        <v>0</v>
      </c>
      <c r="J205" s="235" t="b">
        <f>'Input adatok'!AL203</f>
        <v>0</v>
      </c>
      <c r="K205" s="235" t="b">
        <f>'Input adatok'!AM203</f>
        <v>0</v>
      </c>
      <c r="L205" s="235" t="b">
        <f>'Input adatok'!AN203</f>
        <v>0</v>
      </c>
      <c r="M205" s="235" t="b">
        <f>'Input adatok'!AO203</f>
        <v>0</v>
      </c>
      <c r="N205" s="236">
        <f>'Input adatok'!AQ203</f>
        <v>0</v>
      </c>
    </row>
    <row r="206" spans="1:14" ht="13.5" hidden="1" thickBot="1" x14ac:dyDescent="0.25">
      <c r="A206" s="355"/>
      <c r="B206" s="237" t="str">
        <f>'Input adatok'!AD204</f>
        <v>20_9</v>
      </c>
      <c r="C206" s="238" t="b">
        <f>'Input adatok'!AE204</f>
        <v>0</v>
      </c>
      <c r="D206" s="238" t="b">
        <f>'Input adatok'!AF204</f>
        <v>0</v>
      </c>
      <c r="E206" s="238" t="b">
        <f>'Input adatok'!AG204</f>
        <v>0</v>
      </c>
      <c r="F206" s="238" t="b">
        <f>'Input adatok'!AH204</f>
        <v>0</v>
      </c>
      <c r="G206" s="238" t="b">
        <f>'Input adatok'!AI204</f>
        <v>0</v>
      </c>
      <c r="H206" s="238" t="b">
        <f>'Input adatok'!AJ204</f>
        <v>0</v>
      </c>
      <c r="I206" s="238" t="b">
        <f>'Input adatok'!AK204</f>
        <v>0</v>
      </c>
      <c r="J206" s="238" t="b">
        <f>'Input adatok'!AL204</f>
        <v>0</v>
      </c>
      <c r="K206" s="238" t="b">
        <f>'Input adatok'!AM204</f>
        <v>0</v>
      </c>
      <c r="L206" s="238" t="b">
        <f>'Input adatok'!AN204</f>
        <v>0</v>
      </c>
      <c r="M206" s="238" t="b">
        <f>'Input adatok'!AO204</f>
        <v>0</v>
      </c>
      <c r="N206" s="239">
        <f>'Input adatok'!AQ204</f>
        <v>0</v>
      </c>
    </row>
    <row r="207" spans="1:14" ht="13.5" hidden="1" thickTop="1" x14ac:dyDescent="0.2">
      <c r="A207" s="356" t="s">
        <v>177</v>
      </c>
      <c r="B207" s="125" t="b">
        <f>'Input adatok'!AD205</f>
        <v>0</v>
      </c>
      <c r="C207" s="126">
        <f>'Input adatok'!AE205</f>
        <v>0</v>
      </c>
      <c r="D207" s="126">
        <f>'Input adatok'!AF205</f>
        <v>0</v>
      </c>
      <c r="E207" s="126">
        <f>'Input adatok'!AG205</f>
        <v>0</v>
      </c>
      <c r="F207" s="126">
        <f>'Input adatok'!AH205</f>
        <v>0</v>
      </c>
      <c r="G207" s="126">
        <f>'Input adatok'!AI205</f>
        <v>0</v>
      </c>
      <c r="H207" s="126">
        <f>'Input adatok'!AJ205</f>
        <v>0</v>
      </c>
      <c r="I207" s="126">
        <f>'Input adatok'!AK205</f>
        <v>0</v>
      </c>
      <c r="J207" s="126">
        <f>'Input adatok'!AL205</f>
        <v>0</v>
      </c>
      <c r="K207" s="126">
        <f>'Input adatok'!AM205</f>
        <v>0</v>
      </c>
      <c r="L207" s="126" t="b">
        <f>'Input adatok'!AN205</f>
        <v>0</v>
      </c>
      <c r="M207" s="126" t="b">
        <f>'Input adatok'!AO205</f>
        <v>0</v>
      </c>
      <c r="N207" s="148">
        <f>'Input adatok'!AQ205</f>
        <v>0</v>
      </c>
    </row>
    <row r="208" spans="1:14" hidden="1" x14ac:dyDescent="0.2">
      <c r="A208" s="357"/>
      <c r="B208" s="107" t="b">
        <f>'Input adatok'!AD206</f>
        <v>0</v>
      </c>
      <c r="C208" s="108">
        <f>'Input adatok'!AE206</f>
        <v>0.5</v>
      </c>
      <c r="D208" s="108">
        <f>'Input adatok'!AF206</f>
        <v>1</v>
      </c>
      <c r="E208" s="108">
        <f>'Input adatok'!AG206</f>
        <v>1</v>
      </c>
      <c r="F208" s="108">
        <f>'Input adatok'!AH206</f>
        <v>1</v>
      </c>
      <c r="G208" s="108">
        <f>'Input adatok'!AI206</f>
        <v>1</v>
      </c>
      <c r="H208" s="108">
        <f>'Input adatok'!AJ206</f>
        <v>0.5</v>
      </c>
      <c r="I208" s="108">
        <f>'Input adatok'!AK206</f>
        <v>0.5</v>
      </c>
      <c r="J208" s="108">
        <f>'Input adatok'!AL206</f>
        <v>1</v>
      </c>
      <c r="K208" s="108">
        <f>'Input adatok'!AM206</f>
        <v>1</v>
      </c>
      <c r="L208" s="108" t="b">
        <f>'Input adatok'!AN206</f>
        <v>0</v>
      </c>
      <c r="M208" s="108" t="b">
        <f>'Input adatok'!AO206</f>
        <v>0</v>
      </c>
      <c r="N208" s="149">
        <f>'Input adatok'!AQ206</f>
        <v>7.5</v>
      </c>
    </row>
    <row r="209" spans="1:14" hidden="1" x14ac:dyDescent="0.2">
      <c r="A209" s="357"/>
      <c r="B209" s="107" t="b">
        <f>'Input adatok'!AD207</f>
        <v>0</v>
      </c>
      <c r="C209" s="108">
        <f>'Input adatok'!AE207</f>
        <v>0</v>
      </c>
      <c r="D209" s="108">
        <f>'Input adatok'!AF207</f>
        <v>0</v>
      </c>
      <c r="E209" s="108">
        <f>'Input adatok'!AG207</f>
        <v>1</v>
      </c>
      <c r="F209" s="108">
        <f>'Input adatok'!AH207</f>
        <v>0</v>
      </c>
      <c r="G209" s="108">
        <f>'Input adatok'!AI207</f>
        <v>1</v>
      </c>
      <c r="H209" s="108">
        <f>'Input adatok'!AJ207</f>
        <v>0</v>
      </c>
      <c r="I209" s="108">
        <f>'Input adatok'!AK207</f>
        <v>0</v>
      </c>
      <c r="J209" s="108">
        <f>'Input adatok'!AL207</f>
        <v>0</v>
      </c>
      <c r="K209" s="108">
        <f>'Input adatok'!AM207</f>
        <v>1</v>
      </c>
      <c r="L209" s="108" t="b">
        <f>'Input adatok'!AN207</f>
        <v>0</v>
      </c>
      <c r="M209" s="108" t="b">
        <f>'Input adatok'!AO207</f>
        <v>0</v>
      </c>
      <c r="N209" s="149">
        <f>'Input adatok'!AQ207</f>
        <v>3</v>
      </c>
    </row>
    <row r="210" spans="1:14" hidden="1" x14ac:dyDescent="0.2">
      <c r="A210" s="357"/>
      <c r="B210" s="107" t="b">
        <f>'Input adatok'!AD208</f>
        <v>0</v>
      </c>
      <c r="C210" s="108">
        <f>'Input adatok'!AE208</f>
        <v>1</v>
      </c>
      <c r="D210" s="108">
        <f>'Input adatok'!AF208</f>
        <v>1</v>
      </c>
      <c r="E210" s="108">
        <f>'Input adatok'!AG208</f>
        <v>1</v>
      </c>
      <c r="F210" s="108">
        <f>'Input adatok'!AH208</f>
        <v>1</v>
      </c>
      <c r="G210" s="108">
        <f>'Input adatok'!AI208</f>
        <v>0</v>
      </c>
      <c r="H210" s="108">
        <f>'Input adatok'!AJ208</f>
        <v>1</v>
      </c>
      <c r="I210" s="108">
        <f>'Input adatok'!AK208</f>
        <v>1</v>
      </c>
      <c r="J210" s="108">
        <f>'Input adatok'!AL208</f>
        <v>1</v>
      </c>
      <c r="K210" s="108">
        <f>'Input adatok'!AM208</f>
        <v>1</v>
      </c>
      <c r="L210" s="108" t="b">
        <f>'Input adatok'!AN208</f>
        <v>0</v>
      </c>
      <c r="M210" s="108" t="b">
        <f>'Input adatok'!AO208</f>
        <v>0</v>
      </c>
      <c r="N210" s="149">
        <f>'Input adatok'!AQ208</f>
        <v>8</v>
      </c>
    </row>
    <row r="211" spans="1:14" hidden="1" x14ac:dyDescent="0.2">
      <c r="A211" s="357"/>
      <c r="B211" s="107" t="b">
        <f>'Input adatok'!AD209</f>
        <v>0</v>
      </c>
      <c r="C211" s="108">
        <f>'Input adatok'!AE209</f>
        <v>0</v>
      </c>
      <c r="D211" s="108">
        <f>'Input adatok'!AF209</f>
        <v>0.5</v>
      </c>
      <c r="E211" s="108">
        <f>'Input adatok'!AG209</f>
        <v>1</v>
      </c>
      <c r="F211" s="108">
        <f>'Input adatok'!AH209</f>
        <v>1</v>
      </c>
      <c r="G211" s="108">
        <f>'Input adatok'!AI209</f>
        <v>1</v>
      </c>
      <c r="H211" s="108">
        <f>'Input adatok'!AJ209</f>
        <v>0.5</v>
      </c>
      <c r="I211" s="108">
        <f>'Input adatok'!AK209</f>
        <v>1</v>
      </c>
      <c r="J211" s="108">
        <f>'Input adatok'!AL209</f>
        <v>0</v>
      </c>
      <c r="K211" s="108">
        <f>'Input adatok'!AM209</f>
        <v>1</v>
      </c>
      <c r="L211" s="108" t="b">
        <f>'Input adatok'!AN209</f>
        <v>0</v>
      </c>
      <c r="M211" s="108" t="b">
        <f>'Input adatok'!AO209</f>
        <v>0</v>
      </c>
      <c r="N211" s="149">
        <f>'Input adatok'!AQ209</f>
        <v>6</v>
      </c>
    </row>
    <row r="212" spans="1:14" hidden="1" x14ac:dyDescent="0.2">
      <c r="A212" s="357"/>
      <c r="B212" s="107" t="b">
        <f>'Input adatok'!AD210</f>
        <v>0</v>
      </c>
      <c r="C212" s="108">
        <f>'Input adatok'!AE210</f>
        <v>1</v>
      </c>
      <c r="D212" s="108">
        <f>'Input adatok'!AF210</f>
        <v>1</v>
      </c>
      <c r="E212" s="108">
        <f>'Input adatok'!AG210</f>
        <v>1</v>
      </c>
      <c r="F212" s="108">
        <f>'Input adatok'!AH210</f>
        <v>1</v>
      </c>
      <c r="G212" s="108">
        <f>'Input adatok'!AI210</f>
        <v>0</v>
      </c>
      <c r="H212" s="108">
        <f>'Input adatok'!AJ210</f>
        <v>1</v>
      </c>
      <c r="I212" s="108">
        <f>'Input adatok'!AK210</f>
        <v>0.5</v>
      </c>
      <c r="J212" s="108">
        <f>'Input adatok'!AL210</f>
        <v>1</v>
      </c>
      <c r="K212" s="108">
        <f>'Input adatok'!AM210</f>
        <v>0</v>
      </c>
      <c r="L212" s="108" t="b">
        <f>'Input adatok'!AN210</f>
        <v>0</v>
      </c>
      <c r="M212" s="108" t="b">
        <f>'Input adatok'!AO210</f>
        <v>0</v>
      </c>
      <c r="N212" s="149">
        <f>'Input adatok'!AQ210</f>
        <v>6.5</v>
      </c>
    </row>
    <row r="213" spans="1:14" hidden="1" x14ac:dyDescent="0.2">
      <c r="A213" s="357"/>
      <c r="B213" s="107" t="b">
        <f>'Input adatok'!AD211</f>
        <v>0</v>
      </c>
      <c r="C213" s="108">
        <f>'Input adatok'!AE211</f>
        <v>0</v>
      </c>
      <c r="D213" s="108">
        <f>'Input adatok'!AF211</f>
        <v>0.5</v>
      </c>
      <c r="E213" s="108">
        <f>'Input adatok'!AG211</f>
        <v>0</v>
      </c>
      <c r="F213" s="108">
        <f>'Input adatok'!AH211</f>
        <v>0</v>
      </c>
      <c r="G213" s="108">
        <f>'Input adatok'!AI211</f>
        <v>1</v>
      </c>
      <c r="H213" s="108">
        <f>'Input adatok'!AJ211</f>
        <v>0</v>
      </c>
      <c r="I213" s="108">
        <f>'Input adatok'!AK211</f>
        <v>1</v>
      </c>
      <c r="J213" s="108">
        <f>'Input adatok'!AL211</f>
        <v>0</v>
      </c>
      <c r="K213" s="108">
        <f>'Input adatok'!AM211</f>
        <v>0</v>
      </c>
      <c r="L213" s="108" t="b">
        <f>'Input adatok'!AN211</f>
        <v>0</v>
      </c>
      <c r="M213" s="108" t="b">
        <f>'Input adatok'!AO211</f>
        <v>0</v>
      </c>
      <c r="N213" s="149">
        <f>'Input adatok'!AQ211</f>
        <v>2.5</v>
      </c>
    </row>
    <row r="214" spans="1:14" hidden="1" x14ac:dyDescent="0.2">
      <c r="A214" s="357"/>
      <c r="B214" s="107" t="b">
        <f>'Input adatok'!AD212</f>
        <v>0</v>
      </c>
      <c r="C214" s="108">
        <f>'Input adatok'!AE212</f>
        <v>1</v>
      </c>
      <c r="D214" s="108">
        <f>'Input adatok'!AF212</f>
        <v>0</v>
      </c>
      <c r="E214" s="108">
        <f>'Input adatok'!AG212</f>
        <v>0</v>
      </c>
      <c r="F214" s="108">
        <f>'Input adatok'!AH212</f>
        <v>0</v>
      </c>
      <c r="G214" s="108">
        <f>'Input adatok'!AI212</f>
        <v>0</v>
      </c>
      <c r="H214" s="108">
        <f>'Input adatok'!AJ212</f>
        <v>1</v>
      </c>
      <c r="I214" s="108">
        <f>'Input adatok'!AK212</f>
        <v>0</v>
      </c>
      <c r="J214" s="108">
        <f>'Input adatok'!AL212</f>
        <v>1</v>
      </c>
      <c r="K214" s="108">
        <f>'Input adatok'!AM212</f>
        <v>0</v>
      </c>
      <c r="L214" s="108" t="b">
        <f>'Input adatok'!AN212</f>
        <v>0</v>
      </c>
      <c r="M214" s="108" t="b">
        <f>'Input adatok'!AO212</f>
        <v>0</v>
      </c>
      <c r="N214" s="149">
        <f>'Input adatok'!AQ212</f>
        <v>3</v>
      </c>
    </row>
    <row r="215" spans="1:14" hidden="1" x14ac:dyDescent="0.2">
      <c r="A215" s="357"/>
      <c r="B215" s="107" t="b">
        <f>'Input adatok'!AD213</f>
        <v>0</v>
      </c>
      <c r="C215" s="108">
        <f>'Input adatok'!AE213</f>
        <v>0.5</v>
      </c>
      <c r="D215" s="108">
        <f>'Input adatok'!AF213</f>
        <v>1</v>
      </c>
      <c r="E215" s="108">
        <f>'Input adatok'!AG213</f>
        <v>0</v>
      </c>
      <c r="F215" s="108">
        <f>'Input adatok'!AH213</f>
        <v>0</v>
      </c>
      <c r="G215" s="108">
        <f>'Input adatok'!AI213</f>
        <v>1</v>
      </c>
      <c r="H215" s="108">
        <f>'Input adatok'!AJ213</f>
        <v>1</v>
      </c>
      <c r="I215" s="108">
        <f>'Input adatok'!AK213</f>
        <v>1</v>
      </c>
      <c r="J215" s="108">
        <f>'Input adatok'!AL213</f>
        <v>0</v>
      </c>
      <c r="K215" s="108">
        <f>'Input adatok'!AM213</f>
        <v>1</v>
      </c>
      <c r="L215" s="108" t="b">
        <f>'Input adatok'!AN213</f>
        <v>0</v>
      </c>
      <c r="M215" s="108" t="b">
        <f>'Input adatok'!AO213</f>
        <v>0</v>
      </c>
      <c r="N215" s="149">
        <f>'Input adatok'!AQ213</f>
        <v>5.5</v>
      </c>
    </row>
    <row r="216" spans="1:14" hidden="1" x14ac:dyDescent="0.2">
      <c r="A216" s="357"/>
      <c r="B216" s="107" t="b">
        <f>'Input adatok'!AD214</f>
        <v>0</v>
      </c>
      <c r="C216" s="108">
        <f>'Input adatok'!AE214</f>
        <v>1</v>
      </c>
      <c r="D216" s="108">
        <f>'Input adatok'!AF214</f>
        <v>0</v>
      </c>
      <c r="E216" s="108">
        <f>'Input adatok'!AG214</f>
        <v>0</v>
      </c>
      <c r="F216" s="108">
        <f>'Input adatok'!AH214</f>
        <v>1</v>
      </c>
      <c r="G216" s="108">
        <f>'Input adatok'!AI214</f>
        <v>0</v>
      </c>
      <c r="H216" s="108">
        <f>'Input adatok'!AJ214</f>
        <v>0</v>
      </c>
      <c r="I216" s="108">
        <f>'Input adatok'!AK214</f>
        <v>0</v>
      </c>
      <c r="J216" s="108">
        <f>'Input adatok'!AL214</f>
        <v>1</v>
      </c>
      <c r="K216" s="108">
        <f>'Input adatok'!AM214</f>
        <v>0</v>
      </c>
      <c r="L216" s="108" t="b">
        <f>'Input adatok'!AN214</f>
        <v>0</v>
      </c>
      <c r="M216" s="108" t="b">
        <f>'Input adatok'!AO214</f>
        <v>0</v>
      </c>
      <c r="N216" s="149">
        <f>'Input adatok'!AQ214</f>
        <v>3</v>
      </c>
    </row>
    <row r="217" spans="1:14" hidden="1" x14ac:dyDescent="0.2">
      <c r="A217" s="357"/>
      <c r="B217" s="107" t="b">
        <f>'Input adatok'!AD215</f>
        <v>0</v>
      </c>
      <c r="C217" s="108" t="b">
        <f>'Input adatok'!AE215</f>
        <v>0</v>
      </c>
      <c r="D217" s="108" t="b">
        <f>'Input adatok'!AF215</f>
        <v>0</v>
      </c>
      <c r="E217" s="108" t="b">
        <f>'Input adatok'!AG215</f>
        <v>0</v>
      </c>
      <c r="F217" s="108" t="b">
        <f>'Input adatok'!AH215</f>
        <v>0</v>
      </c>
      <c r="G217" s="108" t="b">
        <f>'Input adatok'!AI215</f>
        <v>0</v>
      </c>
      <c r="H217" s="108" t="b">
        <f>'Input adatok'!AJ215</f>
        <v>0</v>
      </c>
      <c r="I217" s="108" t="b">
        <f>'Input adatok'!AK215</f>
        <v>0</v>
      </c>
      <c r="J217" s="108" t="b">
        <f>'Input adatok'!AL215</f>
        <v>0</v>
      </c>
      <c r="K217" s="108" t="b">
        <f>'Input adatok'!AM215</f>
        <v>0</v>
      </c>
      <c r="L217" s="108" t="b">
        <f>'Input adatok'!AN215</f>
        <v>0</v>
      </c>
      <c r="M217" s="108" t="b">
        <f>'Input adatok'!AO215</f>
        <v>0</v>
      </c>
      <c r="N217" s="149">
        <f>'Input adatok'!AQ215</f>
        <v>0</v>
      </c>
    </row>
    <row r="218" spans="1:14" hidden="1" x14ac:dyDescent="0.2">
      <c r="A218" s="357"/>
      <c r="B218" s="107" t="str">
        <f>'Input adatok'!AD216</f>
        <v>12_10</v>
      </c>
      <c r="C218" s="108" t="b">
        <f>'Input adatok'!AE216</f>
        <v>0</v>
      </c>
      <c r="D218" s="108" t="b">
        <f>'Input adatok'!AF216</f>
        <v>0</v>
      </c>
      <c r="E218" s="108" t="b">
        <f>'Input adatok'!AG216</f>
        <v>0</v>
      </c>
      <c r="F218" s="108" t="b">
        <f>'Input adatok'!AH216</f>
        <v>0</v>
      </c>
      <c r="G218" s="108" t="b">
        <f>'Input adatok'!AI216</f>
        <v>0</v>
      </c>
      <c r="H218" s="108" t="b">
        <f>'Input adatok'!AJ216</f>
        <v>0</v>
      </c>
      <c r="I218" s="108" t="b">
        <f>'Input adatok'!AK216</f>
        <v>0</v>
      </c>
      <c r="J218" s="108" t="b">
        <f>'Input adatok'!AL216</f>
        <v>0</v>
      </c>
      <c r="K218" s="108" t="b">
        <f>'Input adatok'!AM216</f>
        <v>0</v>
      </c>
      <c r="L218" s="108" t="b">
        <f>'Input adatok'!AN216</f>
        <v>0</v>
      </c>
      <c r="M218" s="108" t="b">
        <f>'Input adatok'!AO216</f>
        <v>0</v>
      </c>
      <c r="N218" s="149">
        <f>'Input adatok'!AQ216</f>
        <v>0</v>
      </c>
    </row>
    <row r="219" spans="1:14" hidden="1" x14ac:dyDescent="0.2">
      <c r="A219" s="357"/>
      <c r="B219" s="107" t="str">
        <f>'Input adatok'!AD217</f>
        <v>13_10</v>
      </c>
      <c r="C219" s="108" t="b">
        <f>'Input adatok'!AE217</f>
        <v>0</v>
      </c>
      <c r="D219" s="108" t="b">
        <f>'Input adatok'!AF217</f>
        <v>0</v>
      </c>
      <c r="E219" s="108" t="b">
        <f>'Input adatok'!AG217</f>
        <v>0</v>
      </c>
      <c r="F219" s="108" t="b">
        <f>'Input adatok'!AH217</f>
        <v>0</v>
      </c>
      <c r="G219" s="108" t="b">
        <f>'Input adatok'!AI217</f>
        <v>0</v>
      </c>
      <c r="H219" s="108" t="b">
        <f>'Input adatok'!AJ217</f>
        <v>0</v>
      </c>
      <c r="I219" s="108" t="b">
        <f>'Input adatok'!AK217</f>
        <v>0</v>
      </c>
      <c r="J219" s="108" t="b">
        <f>'Input adatok'!AL217</f>
        <v>0</v>
      </c>
      <c r="K219" s="108" t="b">
        <f>'Input adatok'!AM217</f>
        <v>0</v>
      </c>
      <c r="L219" s="108" t="b">
        <f>'Input adatok'!AN217</f>
        <v>0</v>
      </c>
      <c r="M219" s="108" t="b">
        <f>'Input adatok'!AO217</f>
        <v>0</v>
      </c>
      <c r="N219" s="149">
        <f>'Input adatok'!AQ217</f>
        <v>0</v>
      </c>
    </row>
    <row r="220" spans="1:14" hidden="1" x14ac:dyDescent="0.2">
      <c r="A220" s="357"/>
      <c r="B220" s="107" t="str">
        <f>'Input adatok'!AD218</f>
        <v>14_10</v>
      </c>
      <c r="C220" s="108" t="b">
        <f>'Input adatok'!AE218</f>
        <v>0</v>
      </c>
      <c r="D220" s="108" t="b">
        <f>'Input adatok'!AF218</f>
        <v>0</v>
      </c>
      <c r="E220" s="108" t="b">
        <f>'Input adatok'!AG218</f>
        <v>0</v>
      </c>
      <c r="F220" s="108" t="b">
        <f>'Input adatok'!AH218</f>
        <v>0</v>
      </c>
      <c r="G220" s="108" t="b">
        <f>'Input adatok'!AI218</f>
        <v>0</v>
      </c>
      <c r="H220" s="108" t="b">
        <f>'Input adatok'!AJ218</f>
        <v>0</v>
      </c>
      <c r="I220" s="108" t="b">
        <f>'Input adatok'!AK218</f>
        <v>0</v>
      </c>
      <c r="J220" s="108" t="b">
        <f>'Input adatok'!AL218</f>
        <v>0</v>
      </c>
      <c r="K220" s="108" t="b">
        <f>'Input adatok'!AM218</f>
        <v>0</v>
      </c>
      <c r="L220" s="108" t="b">
        <f>'Input adatok'!AN218</f>
        <v>0</v>
      </c>
      <c r="M220" s="108" t="b">
        <f>'Input adatok'!AO218</f>
        <v>0</v>
      </c>
      <c r="N220" s="149">
        <f>'Input adatok'!AQ218</f>
        <v>0</v>
      </c>
    </row>
    <row r="221" spans="1:14" hidden="1" x14ac:dyDescent="0.2">
      <c r="A221" s="357"/>
      <c r="B221" s="107" t="str">
        <f>'Input adatok'!AD219</f>
        <v>15_10</v>
      </c>
      <c r="C221" s="108" t="b">
        <f>'Input adatok'!AE219</f>
        <v>0</v>
      </c>
      <c r="D221" s="108" t="b">
        <f>'Input adatok'!AF219</f>
        <v>0</v>
      </c>
      <c r="E221" s="108" t="b">
        <f>'Input adatok'!AG219</f>
        <v>0</v>
      </c>
      <c r="F221" s="108" t="b">
        <f>'Input adatok'!AH219</f>
        <v>0</v>
      </c>
      <c r="G221" s="108" t="b">
        <f>'Input adatok'!AI219</f>
        <v>0</v>
      </c>
      <c r="H221" s="108" t="b">
        <f>'Input adatok'!AJ219</f>
        <v>0</v>
      </c>
      <c r="I221" s="108" t="b">
        <f>'Input adatok'!AK219</f>
        <v>0</v>
      </c>
      <c r="J221" s="108" t="b">
        <f>'Input adatok'!AL219</f>
        <v>0</v>
      </c>
      <c r="K221" s="108" t="b">
        <f>'Input adatok'!AM219</f>
        <v>0</v>
      </c>
      <c r="L221" s="108" t="b">
        <f>'Input adatok'!AN219</f>
        <v>0</v>
      </c>
      <c r="M221" s="108" t="b">
        <f>'Input adatok'!AO219</f>
        <v>0</v>
      </c>
      <c r="N221" s="149">
        <f>'Input adatok'!AQ219</f>
        <v>0</v>
      </c>
    </row>
    <row r="222" spans="1:14" hidden="1" x14ac:dyDescent="0.2">
      <c r="A222" s="357"/>
      <c r="B222" s="107" t="str">
        <f>'Input adatok'!AD220</f>
        <v>16_10</v>
      </c>
      <c r="C222" s="108" t="b">
        <f>'Input adatok'!AE220</f>
        <v>0</v>
      </c>
      <c r="D222" s="108" t="b">
        <f>'Input adatok'!AF220</f>
        <v>0</v>
      </c>
      <c r="E222" s="108" t="b">
        <f>'Input adatok'!AG220</f>
        <v>0</v>
      </c>
      <c r="F222" s="108" t="b">
        <f>'Input adatok'!AH220</f>
        <v>0</v>
      </c>
      <c r="G222" s="108" t="b">
        <f>'Input adatok'!AI220</f>
        <v>0</v>
      </c>
      <c r="H222" s="108" t="b">
        <f>'Input adatok'!AJ220</f>
        <v>0</v>
      </c>
      <c r="I222" s="108" t="b">
        <f>'Input adatok'!AK220</f>
        <v>0</v>
      </c>
      <c r="J222" s="108" t="b">
        <f>'Input adatok'!AL220</f>
        <v>0</v>
      </c>
      <c r="K222" s="108" t="b">
        <f>'Input adatok'!AM220</f>
        <v>0</v>
      </c>
      <c r="L222" s="108" t="b">
        <f>'Input adatok'!AN220</f>
        <v>0</v>
      </c>
      <c r="M222" s="108" t="b">
        <f>'Input adatok'!AO220</f>
        <v>0</v>
      </c>
      <c r="N222" s="149">
        <f>'Input adatok'!AQ220</f>
        <v>0</v>
      </c>
    </row>
    <row r="223" spans="1:14" hidden="1" x14ac:dyDescent="0.2">
      <c r="A223" s="357"/>
      <c r="B223" s="107" t="str">
        <f>'Input adatok'!AD221</f>
        <v>17_10</v>
      </c>
      <c r="C223" s="108" t="b">
        <f>'Input adatok'!AE221</f>
        <v>0</v>
      </c>
      <c r="D223" s="108" t="b">
        <f>'Input adatok'!AF221</f>
        <v>0</v>
      </c>
      <c r="E223" s="108" t="b">
        <f>'Input adatok'!AG221</f>
        <v>0</v>
      </c>
      <c r="F223" s="108" t="b">
        <f>'Input adatok'!AH221</f>
        <v>0</v>
      </c>
      <c r="G223" s="108" t="b">
        <f>'Input adatok'!AI221</f>
        <v>0</v>
      </c>
      <c r="H223" s="108" t="b">
        <f>'Input adatok'!AJ221</f>
        <v>0</v>
      </c>
      <c r="I223" s="108" t="b">
        <f>'Input adatok'!AK221</f>
        <v>0</v>
      </c>
      <c r="J223" s="108" t="b">
        <f>'Input adatok'!AL221</f>
        <v>0</v>
      </c>
      <c r="K223" s="108" t="b">
        <f>'Input adatok'!AM221</f>
        <v>0</v>
      </c>
      <c r="L223" s="108" t="b">
        <f>'Input adatok'!AN221</f>
        <v>0</v>
      </c>
      <c r="M223" s="108" t="b">
        <f>'Input adatok'!AO221</f>
        <v>0</v>
      </c>
      <c r="N223" s="149">
        <f>'Input adatok'!AQ221</f>
        <v>0</v>
      </c>
    </row>
    <row r="224" spans="1:14" hidden="1" x14ac:dyDescent="0.2">
      <c r="A224" s="357"/>
      <c r="B224" s="107" t="str">
        <f>'Input adatok'!AD222</f>
        <v>18_10</v>
      </c>
      <c r="C224" s="108" t="b">
        <f>'Input adatok'!AE222</f>
        <v>0</v>
      </c>
      <c r="D224" s="108" t="b">
        <f>'Input adatok'!AF222</f>
        <v>0</v>
      </c>
      <c r="E224" s="108" t="b">
        <f>'Input adatok'!AG222</f>
        <v>0</v>
      </c>
      <c r="F224" s="108" t="b">
        <f>'Input adatok'!AH222</f>
        <v>0</v>
      </c>
      <c r="G224" s="108" t="b">
        <f>'Input adatok'!AI222</f>
        <v>0</v>
      </c>
      <c r="H224" s="108" t="b">
        <f>'Input adatok'!AJ222</f>
        <v>0</v>
      </c>
      <c r="I224" s="108" t="b">
        <f>'Input adatok'!AK222</f>
        <v>0</v>
      </c>
      <c r="J224" s="108" t="b">
        <f>'Input adatok'!AL222</f>
        <v>0</v>
      </c>
      <c r="K224" s="108" t="b">
        <f>'Input adatok'!AM222</f>
        <v>0</v>
      </c>
      <c r="L224" s="108" t="b">
        <f>'Input adatok'!AN222</f>
        <v>0</v>
      </c>
      <c r="M224" s="108" t="b">
        <f>'Input adatok'!AO222</f>
        <v>0</v>
      </c>
      <c r="N224" s="149">
        <f>'Input adatok'!AQ222</f>
        <v>0</v>
      </c>
    </row>
    <row r="225" spans="1:14" hidden="1" x14ac:dyDescent="0.2">
      <c r="A225" s="357"/>
      <c r="B225" s="107" t="str">
        <f>'Input adatok'!AD223</f>
        <v>19_10</v>
      </c>
      <c r="C225" s="108" t="b">
        <f>'Input adatok'!AE223</f>
        <v>0</v>
      </c>
      <c r="D225" s="108" t="b">
        <f>'Input adatok'!AF223</f>
        <v>0</v>
      </c>
      <c r="E225" s="108" t="b">
        <f>'Input adatok'!AG223</f>
        <v>0</v>
      </c>
      <c r="F225" s="108" t="b">
        <f>'Input adatok'!AH223</f>
        <v>0</v>
      </c>
      <c r="G225" s="108" t="b">
        <f>'Input adatok'!AI223</f>
        <v>0</v>
      </c>
      <c r="H225" s="108" t="b">
        <f>'Input adatok'!AJ223</f>
        <v>0</v>
      </c>
      <c r="I225" s="108" t="b">
        <f>'Input adatok'!AK223</f>
        <v>0</v>
      </c>
      <c r="J225" s="108" t="b">
        <f>'Input adatok'!AL223</f>
        <v>0</v>
      </c>
      <c r="K225" s="108" t="b">
        <f>'Input adatok'!AM223</f>
        <v>0</v>
      </c>
      <c r="L225" s="108" t="b">
        <f>'Input adatok'!AN223</f>
        <v>0</v>
      </c>
      <c r="M225" s="108" t="b">
        <f>'Input adatok'!AO223</f>
        <v>0</v>
      </c>
      <c r="N225" s="149">
        <f>'Input adatok'!AQ223</f>
        <v>0</v>
      </c>
    </row>
    <row r="226" spans="1:14" ht="13.5" hidden="1" thickBot="1" x14ac:dyDescent="0.25">
      <c r="A226" s="358"/>
      <c r="B226" s="129" t="str">
        <f>'Input adatok'!AD224</f>
        <v>20_10</v>
      </c>
      <c r="C226" s="130" t="b">
        <f>'Input adatok'!AE224</f>
        <v>0</v>
      </c>
      <c r="D226" s="130" t="b">
        <f>'Input adatok'!AF224</f>
        <v>0</v>
      </c>
      <c r="E226" s="130" t="b">
        <f>'Input adatok'!AG224</f>
        <v>0</v>
      </c>
      <c r="F226" s="130" t="b">
        <f>'Input adatok'!AH224</f>
        <v>0</v>
      </c>
      <c r="G226" s="130" t="b">
        <f>'Input adatok'!AI224</f>
        <v>0</v>
      </c>
      <c r="H226" s="130" t="b">
        <f>'Input adatok'!AJ224</f>
        <v>0</v>
      </c>
      <c r="I226" s="130" t="b">
        <f>'Input adatok'!AK224</f>
        <v>0</v>
      </c>
      <c r="J226" s="130" t="b">
        <f>'Input adatok'!AL224</f>
        <v>0</v>
      </c>
      <c r="K226" s="130" t="b">
        <f>'Input adatok'!AM224</f>
        <v>0</v>
      </c>
      <c r="L226" s="130" t="b">
        <f>'Input adatok'!AN224</f>
        <v>0</v>
      </c>
      <c r="M226" s="130" t="b">
        <f>'Input adatok'!AO224</f>
        <v>0</v>
      </c>
      <c r="N226" s="150">
        <f>'Input adatok'!AQ224</f>
        <v>0</v>
      </c>
    </row>
    <row r="227" spans="1:14" x14ac:dyDescent="0.2">
      <c r="C227" s="198">
        <f>SUM(C27:C226)</f>
        <v>50</v>
      </c>
      <c r="D227" s="198">
        <f t="shared" ref="D227:J227" si="1">SUM(D27:D226)</f>
        <v>50</v>
      </c>
      <c r="E227" s="198">
        <f t="shared" si="1"/>
        <v>50</v>
      </c>
      <c r="F227" s="198">
        <f t="shared" si="1"/>
        <v>50</v>
      </c>
      <c r="G227" s="198">
        <f t="shared" si="1"/>
        <v>50</v>
      </c>
      <c r="H227" s="198">
        <f t="shared" si="1"/>
        <v>50</v>
      </c>
      <c r="I227" s="198">
        <f t="shared" si="1"/>
        <v>50</v>
      </c>
      <c r="J227" s="198">
        <f t="shared" si="1"/>
        <v>50</v>
      </c>
      <c r="K227" s="198">
        <f t="shared" ref="K227" si="2">SUM(K27:K226)</f>
        <v>50</v>
      </c>
      <c r="L227" s="198">
        <f t="shared" ref="L227" si="3">SUM(L27:L226)</f>
        <v>0</v>
      </c>
      <c r="M227" s="198">
        <f t="shared" ref="M227:N227" si="4">SUM(M27:M226)</f>
        <v>0</v>
      </c>
      <c r="N227" s="198">
        <f t="shared" si="4"/>
        <v>450</v>
      </c>
    </row>
  </sheetData>
  <sheetProtection password="CC53" sheet="1" objects="1" scenarios="1"/>
  <mergeCells count="23">
    <mergeCell ref="A207:A226"/>
    <mergeCell ref="K3:K22"/>
    <mergeCell ref="D1:N1"/>
    <mergeCell ref="A127:A146"/>
    <mergeCell ref="A107:A126"/>
    <mergeCell ref="A87:A106"/>
    <mergeCell ref="A67:A86"/>
    <mergeCell ref="A47:A66"/>
    <mergeCell ref="A27:A46"/>
    <mergeCell ref="I3:I22"/>
    <mergeCell ref="J3:J22"/>
    <mergeCell ref="M3:M22"/>
    <mergeCell ref="N3:N22"/>
    <mergeCell ref="D3:D22"/>
    <mergeCell ref="E3:E22"/>
    <mergeCell ref="F3:F22"/>
    <mergeCell ref="L3:L22"/>
    <mergeCell ref="B24:N24"/>
    <mergeCell ref="A147:A166"/>
    <mergeCell ref="A167:A186"/>
    <mergeCell ref="A187:A206"/>
    <mergeCell ref="G3:G22"/>
    <mergeCell ref="H3:H22"/>
  </mergeCells>
  <conditionalFormatting sqref="D3:N2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0000"/>
  </sheetPr>
  <dimension ref="A1:BB342"/>
  <sheetViews>
    <sheetView workbookViewId="0">
      <selection activeCell="C131" sqref="C131"/>
    </sheetView>
  </sheetViews>
  <sheetFormatPr defaultRowHeight="12.75" x14ac:dyDescent="0.2"/>
  <cols>
    <col min="1" max="1" width="6.42578125" customWidth="1"/>
    <col min="2" max="2" width="13.5703125" customWidth="1"/>
    <col min="3" max="3" width="15.7109375" customWidth="1"/>
    <col min="4" max="4" width="19.7109375" bestFit="1" customWidth="1"/>
    <col min="5" max="11" width="13.5703125" customWidth="1"/>
    <col min="12" max="12" width="13.5703125" hidden="1" customWidth="1"/>
    <col min="13" max="13" width="16.42578125" style="193" hidden="1" customWidth="1"/>
    <col min="14" max="14" width="9.5703125" customWidth="1"/>
    <col min="15" max="16" width="9" customWidth="1"/>
    <col min="17" max="18" width="6.140625" bestFit="1" customWidth="1"/>
    <col min="19" max="19" width="9" customWidth="1"/>
    <col min="20" max="21" width="6.140625" bestFit="1" customWidth="1"/>
    <col min="22" max="22" width="5.5703125" customWidth="1"/>
    <col min="23" max="23" width="5.140625" hidden="1" customWidth="1"/>
    <col min="24" max="24" width="9" hidden="1" customWidth="1"/>
    <col min="25" max="25" width="1.28515625" hidden="1" customWidth="1"/>
    <col min="26" max="26" width="11" bestFit="1" customWidth="1"/>
    <col min="27" max="27" width="10.42578125" bestFit="1" customWidth="1"/>
    <col min="28" max="28" width="3.5703125" customWidth="1"/>
    <col min="29" max="29" width="20" customWidth="1"/>
    <col min="30" max="30" width="18.5703125" bestFit="1" customWidth="1"/>
    <col min="31" max="31" width="10.5703125" customWidth="1"/>
    <col min="32" max="32" width="12.28515625" bestFit="1" customWidth="1"/>
    <col min="33" max="34" width="18.42578125" customWidth="1"/>
    <col min="35" max="35" width="11" bestFit="1" customWidth="1"/>
    <col min="36" max="36" width="14.85546875" customWidth="1"/>
    <col min="37" max="37" width="29.7109375" customWidth="1"/>
    <col min="46" max="46" width="30.140625" customWidth="1"/>
    <col min="47" max="47" width="12.5703125" style="53" bestFit="1" customWidth="1"/>
    <col min="48" max="48" width="9.140625" style="53"/>
    <col min="49" max="49" width="13.85546875" customWidth="1"/>
    <col min="50" max="50" width="20.28515625" customWidth="1"/>
    <col min="51" max="51" width="13.85546875" style="81" bestFit="1" customWidth="1"/>
    <col min="52" max="52" width="10.5703125" bestFit="1" customWidth="1"/>
    <col min="53" max="53" width="21.7109375" bestFit="1" customWidth="1"/>
  </cols>
  <sheetData>
    <row r="1" spans="1:52" ht="20.25" customHeight="1" thickBot="1" x14ac:dyDescent="0.25">
      <c r="C1" s="53" t="s">
        <v>13</v>
      </c>
      <c r="D1" s="53" t="s">
        <v>14</v>
      </c>
      <c r="E1" s="53" t="s">
        <v>15</v>
      </c>
      <c r="F1" s="53" t="s">
        <v>17</v>
      </c>
      <c r="G1" s="53" t="s">
        <v>18</v>
      </c>
      <c r="H1" s="53" t="s">
        <v>21</v>
      </c>
      <c r="I1" s="53" t="s">
        <v>22</v>
      </c>
      <c r="J1" s="53" t="s">
        <v>25</v>
      </c>
      <c r="K1" s="53" t="s">
        <v>26</v>
      </c>
      <c r="L1" s="53" t="s">
        <v>33</v>
      </c>
      <c r="M1" s="53" t="s">
        <v>34</v>
      </c>
      <c r="AD1" s="46"/>
      <c r="AE1" s="159" t="s">
        <v>31</v>
      </c>
      <c r="AF1" s="46"/>
      <c r="AG1" s="392" t="s">
        <v>68</v>
      </c>
      <c r="AH1" s="393"/>
      <c r="AI1" s="393"/>
      <c r="AJ1" s="394"/>
      <c r="AK1" s="151"/>
    </row>
    <row r="2" spans="1:52" ht="31.5" customHeight="1" thickBot="1" x14ac:dyDescent="0.35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AC2" s="42" t="s">
        <v>29</v>
      </c>
      <c r="AD2" s="153" t="s">
        <v>30</v>
      </c>
      <c r="AE2" s="156" t="s">
        <v>70</v>
      </c>
      <c r="AF2" s="46"/>
      <c r="AG2" s="160" t="s">
        <v>65</v>
      </c>
      <c r="AH2" s="160" t="s">
        <v>67</v>
      </c>
      <c r="AI2" s="160" t="s">
        <v>29</v>
      </c>
      <c r="AJ2" s="161" t="s">
        <v>66</v>
      </c>
      <c r="AK2" s="154"/>
      <c r="AL2" s="395" t="s">
        <v>69</v>
      </c>
      <c r="AM2" s="396"/>
      <c r="AN2" s="396"/>
      <c r="AO2" s="396"/>
      <c r="AP2" s="397"/>
    </row>
    <row r="3" spans="1:52" ht="13.5" customHeight="1" thickBot="1" x14ac:dyDescent="0.3">
      <c r="A3" s="383" t="s">
        <v>0</v>
      </c>
      <c r="B3" s="384"/>
      <c r="C3" s="249" t="s">
        <v>239</v>
      </c>
      <c r="D3" s="250"/>
      <c r="E3" s="250"/>
      <c r="F3" s="250"/>
      <c r="G3" s="250"/>
      <c r="H3" s="250"/>
      <c r="I3" s="250"/>
      <c r="J3" s="250"/>
      <c r="K3" s="250"/>
      <c r="L3" s="250"/>
      <c r="M3" s="251"/>
      <c r="N3" s="385" t="s">
        <v>12</v>
      </c>
      <c r="O3" s="386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13" t="s">
        <v>16</v>
      </c>
      <c r="AA3" s="377">
        <f>SUM(N16:Y16)</f>
        <v>30</v>
      </c>
      <c r="AC3" s="47" t="str">
        <f>C3</f>
        <v>Nyírbátor SE</v>
      </c>
      <c r="AD3" s="162">
        <f>AA3+AE3+AF3</f>
        <v>30.0002</v>
      </c>
      <c r="AE3" s="208">
        <v>0</v>
      </c>
      <c r="AF3" s="46">
        <v>2.0000000000000001E-4</v>
      </c>
      <c r="AG3" s="157">
        <f>_xlfn.RANK.EQ(AD3,$AD$3:$AD$22,0)</f>
        <v>8</v>
      </c>
      <c r="AH3" s="158" t="s">
        <v>13</v>
      </c>
      <c r="AI3" s="158" t="str">
        <f>IF($AG$3=(AL3+1),AC$3,IF($AG$4=(AL3+1),AC$4,IF($AG$5=(AL3+1),AC$5,IF($AG$6=(AL3+1),AC$6,IF($AG$7=(AL3+1),AC$7,IF($AG$8=(AL3+1),AC$8,IF($AG$9=(AL3+1),AC$9,IF($AG$10=(AL3+1),AC$10,IF($AG$11=(AL3+1),AC$11,IF($AG$12=(AL3+1),AC$12,IF($AG$13=(AL3+1),AC$13,IF($AG$14=(AL3+1),AC$14,IF($AG$15=(AL3+1),AC$15,IF($AG$16=(AL3+1),AC$16,IF($AG$17=(AL3+1),AC$17,IF($AG$18=(AL3+1),AC$18,IF($AG$19=(AL3+1),AC$19,IF($AG$20=(AL3+1),AC$20,IF($AG$21=(AL3+1),AC$21,IF($AG$22=(AL3+1),AC$22))))))))))))))))))))</f>
        <v>Refi SC</v>
      </c>
      <c r="AJ3" s="199">
        <f>IF($AG$3=(AP3+1),AD$3,IF($AG$4=(AP3+1),AD$4,IF($AG$5=(AP3+1),AD$5,IF($AG$6=(AP3+1),AD$6,IF($AG$7=(AP3+1),AD$7,IF($AG$8=(AP3+1),AD$8,IF($AG$9=(AP3+1),AD$9,IF($AG$10=(AP3+1),AD$10,IF($AG$11=(AP3+1),AD$11,IF($AG$12=(AP3+1),AD$12,IF($AG$13=(AP3+1),AD$13,IF($AG$14=(AP3+1),AD$14,IF($AG$15=(AP3+1),AD$15,IF($AG$16=(AP3+1),AD$16,IF($AG$17=(AP3+1),AD$17,IF($AG$18=(AP3+1),AD$18,IF($AG$19=(AP3+1),AD$19,IF($AG$20=(AP3+1),AD$20,IF($AG$21=(AP3+1),AD$21,IF($AG$22=(AP3+1),AD$22))))))))))))))))))))</f>
        <v>66.000197999999997</v>
      </c>
      <c r="AK3" s="154"/>
      <c r="AL3" s="161">
        <v>0</v>
      </c>
      <c r="AM3" s="161"/>
      <c r="AN3" s="161"/>
      <c r="AO3" s="161"/>
      <c r="AP3" s="161">
        <v>0</v>
      </c>
      <c r="AU3"/>
      <c r="AW3" s="53"/>
      <c r="AY3"/>
      <c r="AZ3" s="81"/>
    </row>
    <row r="4" spans="1:52" ht="12.75" customHeight="1" thickBot="1" x14ac:dyDescent="0.25">
      <c r="A4" s="380">
        <v>1</v>
      </c>
      <c r="B4" s="1"/>
      <c r="C4" s="24"/>
      <c r="D4" s="24"/>
      <c r="E4" s="24"/>
      <c r="F4" s="24"/>
      <c r="G4" s="24"/>
      <c r="H4" s="24"/>
      <c r="I4" s="24"/>
      <c r="J4" s="24"/>
      <c r="K4" s="24"/>
      <c r="L4" s="24"/>
      <c r="M4" s="195" t="s">
        <v>1</v>
      </c>
      <c r="N4" s="21" t="s">
        <v>13</v>
      </c>
      <c r="O4" s="22" t="s">
        <v>14</v>
      </c>
      <c r="P4" s="22" t="s">
        <v>15</v>
      </c>
      <c r="Q4" s="22" t="s">
        <v>17</v>
      </c>
      <c r="R4" s="22" t="s">
        <v>18</v>
      </c>
      <c r="S4" s="22" t="s">
        <v>21</v>
      </c>
      <c r="T4" s="22" t="s">
        <v>22</v>
      </c>
      <c r="U4" s="22" t="s">
        <v>25</v>
      </c>
      <c r="V4" s="22" t="s">
        <v>26</v>
      </c>
      <c r="W4" s="22" t="s">
        <v>33</v>
      </c>
      <c r="X4" s="22" t="s">
        <v>34</v>
      </c>
      <c r="Y4" s="22" t="s">
        <v>35</v>
      </c>
      <c r="Z4" s="28"/>
      <c r="AA4" s="378"/>
      <c r="AC4" s="48" t="str">
        <f>C19</f>
        <v>Refi SC</v>
      </c>
      <c r="AD4" s="162">
        <f>AA19+AE4+AF4</f>
        <v>66.000197999999997</v>
      </c>
      <c r="AE4" s="208">
        <v>0</v>
      </c>
      <c r="AF4" s="46">
        <f>AF3- 0.000002</f>
        <v>1.9800000000000002E-4</v>
      </c>
      <c r="AG4" s="157">
        <f>_xlfn.RANK.EQ(AD4,$AD$3:$AD$22,0)</f>
        <v>1</v>
      </c>
      <c r="AH4" s="158" t="s">
        <v>14</v>
      </c>
      <c r="AI4" s="158" t="str">
        <f>IF($AG$3=(AL4+1),$AC$3,IF($AG$4=(AL4+1),$AC$4,IF($AG$5=(AL4+1),$AC$5,IF($AG$6=(AL4+1),$AC$6,IF($AG$7=(AL4+1),$AC$7,IF($AG$8=(AL4+1),$AC$8,IF($AG$9=(AL4+1),$AC$9,IF($AG$10=(AL4+1),$AC$10,IF($AG$11=(AL4+1),$AC$11,IF($AG$12=(AL4+1),$AC$12,IF($AG$13=(AL4+1),$AC$13,IF($AG$14=(AL4+1),$AC$14,IF($AG$15=(AL4+1),$AC$15,IF($AG$16=(AL4+1),$AC$16,IF($AG$17=(AL4+1),$AC$17,IF($AG$18=(AL4+1),$AC$18,IF($AG$19=(AL4+1),$AC$19,IF($AG$20=(AL4+1),$AC$20,IF($AG$21=(AL4+1),$AC$21,IF($AG$22=(AL4+1),$AC$22))))))))))))))))))))</f>
        <v>Piremon SE</v>
      </c>
      <c r="AJ4" s="199">
        <f>IF($AG$3=(AP4+1),AD$3,IF($AG$4=(AP4+1),AD$4,IF($AG$5=(AP4+1),AD$5,IF($AG$6=(AP4+1),AD$6,IF($AG$7=(AP4+1),AD$7,IF($AG$8=(AP4+1),AD$8,IF($AG$9=(AP4+1),AD$9,IF($AG$10=(AP4+1),AD$10,IF($AG$11=(AP4+1),AD$11,IF($AG$12=(AP4+1),AD$12,IF($AG$13=(AP4+1),AD$13,IF($AG$14=(AP4+1),AD$14,IF($AG$15=(AP4+1),AD$15,IF($AG$16=(AP4+1),AD$16,IF($AG$17=(AP4+1),AD$17,IF($AG$18=(AP4+1),AD$18,IF($AG$19=(AP4+1),AD$19,IF($AG$20=(AP4+1),AD$20,IF($AG$21=(AP4+1),AD$21,IF($AG$22=(AP4+1),AD$22))))))))))))))))))))</f>
        <v>59.000190000000003</v>
      </c>
      <c r="AK4" s="154"/>
      <c r="AL4" s="161">
        <v>1</v>
      </c>
      <c r="AM4" s="161"/>
      <c r="AN4" s="161"/>
      <c r="AO4" s="161"/>
      <c r="AP4" s="161">
        <v>1</v>
      </c>
      <c r="AU4"/>
      <c r="AW4" s="53"/>
      <c r="AY4"/>
      <c r="AZ4" s="81"/>
    </row>
    <row r="5" spans="1:52" ht="13.5" customHeight="1" thickBot="1" x14ac:dyDescent="0.25">
      <c r="A5" s="381"/>
      <c r="B5" s="2" t="s">
        <v>2</v>
      </c>
      <c r="C5" s="25" t="str">
        <f>'1 forduló'!$C8</f>
        <v> Baracsi S.   1922  </v>
      </c>
      <c r="D5" s="25" t="str">
        <f>'2 forduló'!$C8</f>
        <v xml:space="preserve"> BARACSI S.  1922</v>
      </c>
      <c r="E5" s="25" t="str">
        <f>'3 forduló'!$C8</f>
        <v>Baracsi Sándor 1922</v>
      </c>
      <c r="F5" s="25" t="str">
        <f>'4 forduló'!$C8</f>
        <v xml:space="preserve"> Baracsi S.   1922 </v>
      </c>
      <c r="G5" s="25" t="str">
        <f>'5 forduló'!$C8</f>
        <v>Baracsi Sándor 1922</v>
      </c>
      <c r="H5" s="25" t="str">
        <f>'6 forduló'!$C8</f>
        <v>Baracs Sándor</v>
      </c>
      <c r="I5" s="25" t="str">
        <f>'7 forduló'!$C8</f>
        <v>Baracsi Sándor/1922/</v>
      </c>
      <c r="J5" s="25" t="str">
        <f>'8 forduló'!$C8</f>
        <v xml:space="preserve">Baracsi S. </v>
      </c>
      <c r="K5" s="25" t="str">
        <f>'9 forduló'!$C8</f>
        <v>Baracsi Sándor</v>
      </c>
      <c r="L5" s="25" t="b">
        <f>'10 forduló'!$C8</f>
        <v>0</v>
      </c>
      <c r="M5" s="25" t="b">
        <f>'11 forduló'!$C8</f>
        <v>0</v>
      </c>
      <c r="N5" s="18">
        <f>'1 forduló'!$D8</f>
        <v>0.5</v>
      </c>
      <c r="O5" s="18">
        <f>'2 forduló'!$D8</f>
        <v>0</v>
      </c>
      <c r="P5" s="18">
        <f>'3 forduló'!$D8</f>
        <v>0</v>
      </c>
      <c r="Q5" s="18">
        <f>'4 forduló'!$D8</f>
        <v>0</v>
      </c>
      <c r="R5" s="18">
        <f>'5 forduló'!$D8</f>
        <v>0</v>
      </c>
      <c r="S5" s="18">
        <f>'6 forduló'!$D8</f>
        <v>0</v>
      </c>
      <c r="T5" s="18">
        <f>'7 forduló'!$D8</f>
        <v>0.5</v>
      </c>
      <c r="U5" s="18">
        <f>'8 forduló'!$D8</f>
        <v>0.5</v>
      </c>
      <c r="V5" s="18">
        <f>'9 forduló'!$D8</f>
        <v>0.5</v>
      </c>
      <c r="W5" s="18" t="b">
        <f>'10 forduló'!$D8</f>
        <v>0</v>
      </c>
      <c r="X5" s="18" t="b">
        <f>'11 forduló'!$D8</f>
        <v>0</v>
      </c>
      <c r="Y5" s="20"/>
      <c r="Z5" s="29">
        <f>SUM(N5:Y5)</f>
        <v>2</v>
      </c>
      <c r="AA5" s="378"/>
      <c r="AC5" s="48" t="str">
        <f>C35</f>
        <v>Fehérgyarmat SE</v>
      </c>
      <c r="AD5" s="162">
        <f>AA35+AE5+AF5</f>
        <v>44.500196000000003</v>
      </c>
      <c r="AE5" s="208">
        <v>0</v>
      </c>
      <c r="AF5" s="46">
        <f t="shared" ref="AF5:AF22" si="0">AF4- 0.000002</f>
        <v>1.9600000000000002E-4</v>
      </c>
      <c r="AG5" s="157">
        <f>_xlfn.RANK.EQ(AD5,$AD$3:$AD$22,0)</f>
        <v>6</v>
      </c>
      <c r="AH5" s="158" t="s">
        <v>15</v>
      </c>
      <c r="AI5" s="158" t="str">
        <f t="shared" ref="AI5:AI22" si="1">IF($AG$3=(AL5+1),$AC$3,IF($AG$4=(AL5+1),$AC$4,IF($AG$5=(AL5+1),$AC$5,IF($AG$6=(AL5+1),$AC$6,IF($AG$7=(AL5+1),$AC$7,IF($AG$8=(AL5+1),$AC$8,IF($AG$9=(AL5+1),$AC$9,IF($AG$10=(AL5+1),$AC$10,IF($AG$11=(AL5+1),$AC$11,IF($AG$12=(AL5+1),$AC$12,IF($AG$13=(AL5+1),$AC$13,IF($AG$14=(AL5+1),$AC$14,IF($AG$15=(AL5+1),$AC$15,IF($AG$16=(AL5+1),$AC$16,IF($AG$17=(AL5+1),$AC$17,IF($AG$18=(AL5+1),$AC$18,IF($AG$19=(AL5+1),$AC$19,IF($AG$20=(AL5+1),$AC$20,IF($AG$21=(AL5+1),$AC$21,IF($AG$22=(AL5+1),$AC$22))))))))))))))))))))</f>
        <v>Nyh. Sakkiskola SE</v>
      </c>
      <c r="AJ5" s="199">
        <f t="shared" ref="AJ5:AJ22" si="2">IF($AG$3=(AP5+1),AD$3,IF($AG$4=(AP5+1),AD$4,IF($AG$5=(AP5+1),AD$5,IF($AG$6=(AP5+1),AD$6,IF($AG$7=(AP5+1),AD$7,IF($AG$8=(AP5+1),AD$8,IF($AG$9=(AP5+1),AD$9,IF($AG$10=(AP5+1),AD$10,IF($AG$11=(AP5+1),AD$11,IF($AG$12=(AP5+1),AD$12,IF($AG$13=(AP5+1),AD$13,IF($AG$14=(AP5+1),AD$14,IF($AG$15=(AP5+1),AD$15,IF($AG$16=(AP5+1),AD$16,IF($AG$17=(AP5+1),AD$17,IF($AG$18=(AP5+1),AD$18,IF($AG$19=(AP5+1),AD$19,IF($AG$20=(AP5+1),AD$20,IF($AG$21=(AP5+1),AD$21,IF($AG$22=(AP5+1),AD$22))))))))))))))))))))</f>
        <v>54.000183999999997</v>
      </c>
      <c r="AK5" s="154"/>
      <c r="AL5" s="161">
        <v>2</v>
      </c>
      <c r="AM5" s="161"/>
      <c r="AN5" s="161"/>
      <c r="AO5" s="161"/>
      <c r="AP5" s="161">
        <v>2</v>
      </c>
      <c r="AU5"/>
      <c r="AW5" s="53"/>
      <c r="AY5"/>
      <c r="AZ5" s="81"/>
    </row>
    <row r="6" spans="1:52" ht="14.25" customHeight="1" thickBot="1" x14ac:dyDescent="0.25">
      <c r="A6" s="381"/>
      <c r="B6" s="2" t="s">
        <v>3</v>
      </c>
      <c r="C6" s="25" t="str">
        <f>'1 forduló'!$C9</f>
        <v xml:space="preserve"> Kádár J.      1790 </v>
      </c>
      <c r="D6" s="25" t="str">
        <f>'2 forduló'!$C9</f>
        <v xml:space="preserve"> KÁDÁR J. 1790</v>
      </c>
      <c r="E6" s="25" t="str">
        <f>'3 forduló'!$C9</f>
        <v>Kádár János 1790</v>
      </c>
      <c r="F6" s="25" t="str">
        <f>'4 forduló'!$C9</f>
        <v>KÁDÁR J.  1790</v>
      </c>
      <c r="G6" s="25" t="str">
        <f>'5 forduló'!$C9</f>
        <v>Kádár János 1790</v>
      </c>
      <c r="H6" s="25" t="str">
        <f>'6 forduló'!$C9</f>
        <v>Kádár János</v>
      </c>
      <c r="I6" s="25" t="str">
        <f>'7 forduló'!$C9</f>
        <v>Kádár János/1790/</v>
      </c>
      <c r="J6" s="25" t="str">
        <f>'8 forduló'!$C9</f>
        <v>Kádár J.  </v>
      </c>
      <c r="K6" s="25" t="str">
        <f>'9 forduló'!$C9</f>
        <v>Kádár János</v>
      </c>
      <c r="L6" s="25" t="b">
        <f>'10 forduló'!$C9</f>
        <v>0</v>
      </c>
      <c r="M6" s="25" t="b">
        <f>'11 forduló'!$C9</f>
        <v>0</v>
      </c>
      <c r="N6" s="18">
        <f>'1 forduló'!$D9</f>
        <v>0</v>
      </c>
      <c r="O6" s="18">
        <f>'2 forduló'!$D9</f>
        <v>0</v>
      </c>
      <c r="P6" s="18">
        <f>'3 forduló'!$D9</f>
        <v>0</v>
      </c>
      <c r="Q6" s="18">
        <f>'4 forduló'!$D9</f>
        <v>0</v>
      </c>
      <c r="R6" s="18">
        <f>'5 forduló'!$D9</f>
        <v>0</v>
      </c>
      <c r="S6" s="18">
        <f>'6 forduló'!$D9</f>
        <v>0</v>
      </c>
      <c r="T6" s="18">
        <f>'7 forduló'!$D9</f>
        <v>0</v>
      </c>
      <c r="U6" s="18">
        <f>'8 forduló'!$D9</f>
        <v>0.5</v>
      </c>
      <c r="V6" s="18">
        <f>'9 forduló'!$D9</f>
        <v>0.5</v>
      </c>
      <c r="W6" s="18" t="b">
        <f>'10 forduló'!$D9</f>
        <v>0</v>
      </c>
      <c r="X6" s="18" t="b">
        <f>'11 forduló'!$D9</f>
        <v>0</v>
      </c>
      <c r="Y6" s="20"/>
      <c r="Z6" s="29">
        <f t="shared" ref="Z6:Z15" si="3">SUM(N6:Y6)</f>
        <v>1</v>
      </c>
      <c r="AA6" s="378"/>
      <c r="AC6" s="48" t="str">
        <f>C51</f>
        <v>Dávid SC</v>
      </c>
      <c r="AD6" s="162">
        <f>AA51+AE6+AF6</f>
        <v>47.500194</v>
      </c>
      <c r="AE6" s="208">
        <v>0</v>
      </c>
      <c r="AF6" s="46">
        <f t="shared" si="0"/>
        <v>1.9400000000000003E-4</v>
      </c>
      <c r="AG6" s="157">
        <f>_xlfn.RANK.EQ(AD6,$AD$3:$AD$22,0)</f>
        <v>5</v>
      </c>
      <c r="AH6" s="158" t="s">
        <v>17</v>
      </c>
      <c r="AI6" s="158" t="str">
        <f t="shared" si="1"/>
        <v>Fetivíz SE</v>
      </c>
      <c r="AJ6" s="199">
        <f t="shared" si="2"/>
        <v>53.000191999999998</v>
      </c>
      <c r="AK6" s="155"/>
      <c r="AL6" s="161">
        <v>3</v>
      </c>
      <c r="AM6" s="161"/>
      <c r="AN6" s="161"/>
      <c r="AO6" s="161"/>
      <c r="AP6" s="161">
        <v>3</v>
      </c>
      <c r="AU6"/>
      <c r="AW6" s="53"/>
      <c r="AY6"/>
      <c r="AZ6" s="81"/>
    </row>
    <row r="7" spans="1:52" ht="13.5" customHeight="1" thickBot="1" x14ac:dyDescent="0.25">
      <c r="A7" s="381"/>
      <c r="B7" s="2" t="s">
        <v>84</v>
      </c>
      <c r="C7" s="25" t="str">
        <f>'1 forduló'!$C10</f>
        <v xml:space="preserve">Tóth J.         1827 </v>
      </c>
      <c r="D7" s="25" t="str">
        <f>'2 forduló'!$C10</f>
        <v xml:space="preserve">TÓTH J.  1827 </v>
      </c>
      <c r="E7" s="25" t="str">
        <f>'3 forduló'!$C10</f>
        <v xml:space="preserve"> Tóth János 1827</v>
      </c>
      <c r="F7" s="25" t="str">
        <f>'4 forduló'!$C10</f>
        <v>Józsa L.    1638</v>
      </c>
      <c r="G7" s="25" t="str">
        <f>'5 forduló'!$C10</f>
        <v>Tóth János 1827</v>
      </c>
      <c r="H7" s="25" t="str">
        <f>'6 forduló'!$C10</f>
        <v>Tóth János</v>
      </c>
      <c r="I7" s="25" t="str">
        <f>'7 forduló'!$C10</f>
        <v>Tóth János/1829/</v>
      </c>
      <c r="J7" s="25" t="str">
        <f>'8 forduló'!$C10</f>
        <v xml:space="preserve"> Tóth J.  </v>
      </c>
      <c r="K7" s="25" t="str">
        <f>'9 forduló'!$C10</f>
        <v>Tóth János</v>
      </c>
      <c r="L7" s="25" t="b">
        <f>'10 forduló'!$C10</f>
        <v>0</v>
      </c>
      <c r="M7" s="25" t="b">
        <f>'11 forduló'!$C10</f>
        <v>0</v>
      </c>
      <c r="N7" s="18">
        <f>'1 forduló'!$D10</f>
        <v>1</v>
      </c>
      <c r="O7" s="18">
        <f>'2 forduló'!$D10</f>
        <v>0</v>
      </c>
      <c r="P7" s="18">
        <f>'3 forduló'!$D10</f>
        <v>0</v>
      </c>
      <c r="Q7" s="18">
        <f>'4 forduló'!$D10</f>
        <v>0</v>
      </c>
      <c r="R7" s="18">
        <f>'5 forduló'!$D10</f>
        <v>0</v>
      </c>
      <c r="S7" s="18">
        <f>'6 forduló'!$D10</f>
        <v>0</v>
      </c>
      <c r="T7" s="18">
        <f>'7 forduló'!$D10</f>
        <v>0.5</v>
      </c>
      <c r="U7" s="18">
        <f>'8 forduló'!$D10</f>
        <v>0.5</v>
      </c>
      <c r="V7" s="18">
        <f>'9 forduló'!$D10</f>
        <v>0.5</v>
      </c>
      <c r="W7" s="18" t="b">
        <f>'10 forduló'!$D10</f>
        <v>0</v>
      </c>
      <c r="X7" s="18" t="b">
        <f>'11 forduló'!$D10</f>
        <v>0</v>
      </c>
      <c r="Y7" s="20"/>
      <c r="Z7" s="29">
        <f t="shared" si="3"/>
        <v>2.5</v>
      </c>
      <c r="AA7" s="378"/>
      <c r="AC7" s="48" t="str">
        <f>C67</f>
        <v>Fetivíz SE</v>
      </c>
      <c r="AD7" s="162">
        <f>AA67+AE7+AF7</f>
        <v>53.000191999999998</v>
      </c>
      <c r="AE7" s="208">
        <v>0</v>
      </c>
      <c r="AF7" s="46">
        <f t="shared" si="0"/>
        <v>1.9200000000000003E-4</v>
      </c>
      <c r="AG7" s="157">
        <f t="shared" ref="AG7:AG22" si="4">_xlfn.RANK.EQ(AD7,$AD$3:$AD$22,0)</f>
        <v>4</v>
      </c>
      <c r="AH7" s="158" t="s">
        <v>18</v>
      </c>
      <c r="AI7" s="158" t="str">
        <f t="shared" si="1"/>
        <v>Dávid SC</v>
      </c>
      <c r="AJ7" s="199">
        <f t="shared" si="2"/>
        <v>47.500194</v>
      </c>
      <c r="AK7" s="155"/>
      <c r="AL7" s="161">
        <v>4</v>
      </c>
      <c r="AM7" s="161"/>
      <c r="AN7" s="161"/>
      <c r="AO7" s="161"/>
      <c r="AP7" s="161">
        <v>4</v>
      </c>
      <c r="AU7"/>
      <c r="AW7" s="53"/>
      <c r="AY7"/>
      <c r="AZ7" s="81"/>
    </row>
    <row r="8" spans="1:52" ht="13.5" customHeight="1" thickBot="1" x14ac:dyDescent="0.25">
      <c r="A8" s="381"/>
      <c r="B8" s="2" t="s">
        <v>5</v>
      </c>
      <c r="C8" s="25" t="str">
        <f>'1 forduló'!$C11</f>
        <v xml:space="preserve"> Józsa L.       1638 </v>
      </c>
      <c r="D8" s="25" t="str">
        <f>'2 forduló'!$C11</f>
        <v xml:space="preserve"> JÓZSA L.  1638</v>
      </c>
      <c r="E8" s="25" t="str">
        <f>'3 forduló'!$C11</f>
        <v>Józsa László 1638</v>
      </c>
      <c r="F8" s="25" t="str">
        <f>'4 forduló'!$C11</f>
        <v xml:space="preserve">Orosz F.   1553 </v>
      </c>
      <c r="G8" s="25" t="str">
        <f>'5 forduló'!$C11</f>
        <v xml:space="preserve">Mészáros Pál 1576 </v>
      </c>
      <c r="H8" s="25" t="str">
        <f>'6 forduló'!$C11</f>
        <v>Józsa László</v>
      </c>
      <c r="I8" s="25" t="str">
        <f>'7 forduló'!$C11</f>
        <v xml:space="preserve">Józsa László/1638/ </v>
      </c>
      <c r="J8" s="25" t="str">
        <f>'8 forduló'!$C11</f>
        <v>Józsa L.  </v>
      </c>
      <c r="K8" s="25" t="str">
        <f>'9 forduló'!$C11</f>
        <v>Mészáros Pál</v>
      </c>
      <c r="L8" s="25" t="b">
        <f>'10 forduló'!$C11</f>
        <v>0</v>
      </c>
      <c r="M8" s="25" t="b">
        <f>'11 forduló'!$C11</f>
        <v>0</v>
      </c>
      <c r="N8" s="18">
        <f>'1 forduló'!$D11</f>
        <v>0</v>
      </c>
      <c r="O8" s="18">
        <f>'2 forduló'!$D11</f>
        <v>0</v>
      </c>
      <c r="P8" s="18">
        <f>'3 forduló'!$D11</f>
        <v>1</v>
      </c>
      <c r="Q8" s="18">
        <f>'4 forduló'!$D11</f>
        <v>0</v>
      </c>
      <c r="R8" s="18">
        <f>'5 forduló'!$D11</f>
        <v>1</v>
      </c>
      <c r="S8" s="18">
        <f>'6 forduló'!$D11</f>
        <v>0.5</v>
      </c>
      <c r="T8" s="18">
        <f>'7 forduló'!$D11</f>
        <v>0</v>
      </c>
      <c r="U8" s="18">
        <f>'8 forduló'!$D11</f>
        <v>0</v>
      </c>
      <c r="V8" s="18">
        <f>'9 forduló'!$D11</f>
        <v>0</v>
      </c>
      <c r="W8" s="18" t="b">
        <f>'10 forduló'!$D11</f>
        <v>0</v>
      </c>
      <c r="X8" s="18" t="b">
        <f>'11 forduló'!$D11</f>
        <v>0</v>
      </c>
      <c r="Y8" s="20"/>
      <c r="Z8" s="29">
        <f t="shared" si="3"/>
        <v>2.5</v>
      </c>
      <c r="AA8" s="378"/>
      <c r="AC8" s="48" t="str">
        <f>C83</f>
        <v>Piremon SE</v>
      </c>
      <c r="AD8" s="162">
        <f>AA83+AE8+AF8</f>
        <v>59.000190000000003</v>
      </c>
      <c r="AE8" s="208">
        <v>0</v>
      </c>
      <c r="AF8" s="46">
        <f t="shared" si="0"/>
        <v>1.9000000000000004E-4</v>
      </c>
      <c r="AG8" s="157">
        <f t="shared" si="4"/>
        <v>2</v>
      </c>
      <c r="AH8" s="158" t="s">
        <v>21</v>
      </c>
      <c r="AI8" s="158" t="str">
        <f t="shared" si="1"/>
        <v>Fehérgyarmat SE</v>
      </c>
      <c r="AJ8" s="199">
        <f t="shared" si="2"/>
        <v>44.500196000000003</v>
      </c>
      <c r="AK8" s="155"/>
      <c r="AL8" s="161">
        <v>5</v>
      </c>
      <c r="AM8" s="161"/>
      <c r="AN8" s="161"/>
      <c r="AO8" s="161"/>
      <c r="AP8" s="161">
        <v>5</v>
      </c>
      <c r="AU8"/>
      <c r="AW8" s="53"/>
      <c r="AY8"/>
      <c r="AZ8" s="81"/>
    </row>
    <row r="9" spans="1:52" ht="12.75" customHeight="1" thickBot="1" x14ac:dyDescent="0.25">
      <c r="A9" s="381"/>
      <c r="B9" s="2" t="s">
        <v>6</v>
      </c>
      <c r="C9" s="25" t="str">
        <f>'1 forduló'!$C12</f>
        <v>Orosz F.      1552  </v>
      </c>
      <c r="D9" s="25" t="str">
        <f>'2 forduló'!$C12</f>
        <v xml:space="preserve"> OROSZ F. 1552</v>
      </c>
      <c r="E9" s="25" t="str">
        <f>'3 forduló'!$C12</f>
        <v>Kónya István 1469</v>
      </c>
      <c r="F9" s="25" t="str">
        <f>'4 forduló'!$C12</f>
        <v>Kónya I.  1469</v>
      </c>
      <c r="G9" s="25" t="str">
        <f>'5 forduló'!$C12</f>
        <v>Józsa László 1638</v>
      </c>
      <c r="H9" s="25" t="str">
        <f>'6 forduló'!$C12</f>
        <v>Orosz Ferenc</v>
      </c>
      <c r="I9" s="25" t="str">
        <f>'7 forduló'!$C12</f>
        <v>Kónya István/1469/</v>
      </c>
      <c r="J9" s="25" t="str">
        <f>'8 forduló'!$C12</f>
        <v>Orosz F.  </v>
      </c>
      <c r="K9" s="25" t="str">
        <f>'9 forduló'!$C12</f>
        <v>Józsa László</v>
      </c>
      <c r="L9" s="25" t="b">
        <f>'10 forduló'!$C12</f>
        <v>0</v>
      </c>
      <c r="M9" s="25" t="b">
        <f>'11 forduló'!$C12</f>
        <v>0</v>
      </c>
      <c r="N9" s="18">
        <f>'1 forduló'!$D12</f>
        <v>1</v>
      </c>
      <c r="O9" s="18">
        <f>'2 forduló'!$D12</f>
        <v>0</v>
      </c>
      <c r="P9" s="18">
        <f>'3 forduló'!$D12</f>
        <v>1</v>
      </c>
      <c r="Q9" s="18">
        <f>'4 forduló'!$D12</f>
        <v>0</v>
      </c>
      <c r="R9" s="18">
        <f>'5 forduló'!$D12</f>
        <v>0</v>
      </c>
      <c r="S9" s="18">
        <f>'6 forduló'!$D12</f>
        <v>0</v>
      </c>
      <c r="T9" s="18">
        <f>'7 forduló'!$D12</f>
        <v>1</v>
      </c>
      <c r="U9" s="18">
        <f>'8 forduló'!$D12</f>
        <v>1</v>
      </c>
      <c r="V9" s="18">
        <f>'9 forduló'!$D12</f>
        <v>0</v>
      </c>
      <c r="W9" s="18" t="b">
        <f>'10 forduló'!$D12</f>
        <v>0</v>
      </c>
      <c r="X9" s="18" t="b">
        <f>'11 forduló'!$D12</f>
        <v>0</v>
      </c>
      <c r="Y9" s="20"/>
      <c r="Z9" s="29">
        <f t="shared" si="3"/>
        <v>4</v>
      </c>
      <c r="AA9" s="378"/>
      <c r="AC9" s="48" t="str">
        <f>C99</f>
        <v>Balkány SE</v>
      </c>
      <c r="AD9" s="162">
        <f>AA99+AE9+AF9</f>
        <v>29.500188000000001</v>
      </c>
      <c r="AE9" s="208">
        <v>0</v>
      </c>
      <c r="AF9" s="46">
        <f t="shared" si="0"/>
        <v>1.8800000000000004E-4</v>
      </c>
      <c r="AG9" s="157">
        <f t="shared" si="4"/>
        <v>9</v>
      </c>
      <c r="AH9" s="158" t="s">
        <v>22</v>
      </c>
      <c r="AI9" s="158" t="str">
        <f t="shared" si="1"/>
        <v>II. Rákóczi SE Vaja</v>
      </c>
      <c r="AJ9" s="199">
        <f t="shared" si="2"/>
        <v>39.000185999999999</v>
      </c>
      <c r="AK9" s="155"/>
      <c r="AL9" s="161">
        <v>6</v>
      </c>
      <c r="AM9" s="161"/>
      <c r="AN9" s="161"/>
      <c r="AO9" s="161"/>
      <c r="AP9" s="161">
        <v>6</v>
      </c>
      <c r="AU9"/>
      <c r="AW9" s="53"/>
      <c r="AY9"/>
      <c r="AZ9" s="81"/>
    </row>
    <row r="10" spans="1:52" ht="12.75" customHeight="1" thickBot="1" x14ac:dyDescent="0.25">
      <c r="A10" s="381"/>
      <c r="B10" s="2" t="s">
        <v>7</v>
      </c>
      <c r="C10" s="25" t="str">
        <f>'1 forduló'!$C13</f>
        <v xml:space="preserve">Hetei F,       1605 </v>
      </c>
      <c r="D10" s="25" t="str">
        <f>'2 forduló'!$C13</f>
        <v xml:space="preserve">KÓNYA I.  1469 </v>
      </c>
      <c r="E10" s="25" t="str">
        <f>'3 forduló'!$C13</f>
        <v>Hetei Ferenc 1605</v>
      </c>
      <c r="F10" s="25" t="str">
        <f>'4 forduló'!$C13</f>
        <v>Hetei F.   1605</v>
      </c>
      <c r="G10" s="25" t="str">
        <f>'5 forduló'!$C13</f>
        <v>Kónya István 1469</v>
      </c>
      <c r="H10" s="25" t="str">
        <f>'6 forduló'!$C13</f>
        <v>Hetei Ferenc</v>
      </c>
      <c r="I10" s="25" t="str">
        <f>'7 forduló'!$C13</f>
        <v>Hetei Ferenc/1605/</v>
      </c>
      <c r="J10" s="25" t="str">
        <f>'8 forduló'!$C13</f>
        <v xml:space="preserve"> Kónya I.  </v>
      </c>
      <c r="K10" s="25" t="str">
        <f>'9 forduló'!$C13</f>
        <v>Kónya István</v>
      </c>
      <c r="L10" s="25" t="b">
        <f>'10 forduló'!$C13</f>
        <v>0</v>
      </c>
      <c r="M10" s="25" t="b">
        <f>'11 forduló'!$C13</f>
        <v>0</v>
      </c>
      <c r="N10" s="18">
        <f>'1 forduló'!$D13</f>
        <v>1</v>
      </c>
      <c r="O10" s="18">
        <f>'2 forduló'!$D13</f>
        <v>0</v>
      </c>
      <c r="P10" s="18">
        <f>'3 forduló'!$D13</f>
        <v>0.5</v>
      </c>
      <c r="Q10" s="18">
        <f>'4 forduló'!$D13</f>
        <v>0.5</v>
      </c>
      <c r="R10" s="18">
        <f>'5 forduló'!$D13</f>
        <v>1</v>
      </c>
      <c r="S10" s="18">
        <f>'6 forduló'!$D13</f>
        <v>0</v>
      </c>
      <c r="T10" s="18">
        <f>'7 forduló'!$D13</f>
        <v>0</v>
      </c>
      <c r="U10" s="18">
        <f>'8 forduló'!$D13</f>
        <v>0</v>
      </c>
      <c r="V10" s="18">
        <f>'9 forduló'!$D13</f>
        <v>0.5</v>
      </c>
      <c r="W10" s="18" t="b">
        <f>'10 forduló'!$D13</f>
        <v>0</v>
      </c>
      <c r="X10" s="18" t="b">
        <f>'11 forduló'!$D13</f>
        <v>0</v>
      </c>
      <c r="Y10" s="20"/>
      <c r="Z10" s="29">
        <f t="shared" si="3"/>
        <v>3.5</v>
      </c>
      <c r="AA10" s="378"/>
      <c r="AC10" s="48" t="str">
        <f>C115</f>
        <v>II. Rákóczi SE Vaja</v>
      </c>
      <c r="AD10" s="162">
        <f>AA115+AE10+AF10</f>
        <v>39.000185999999999</v>
      </c>
      <c r="AE10" s="208">
        <v>0</v>
      </c>
      <c r="AF10" s="46">
        <f t="shared" si="0"/>
        <v>1.8600000000000005E-4</v>
      </c>
      <c r="AG10" s="157">
        <f t="shared" si="4"/>
        <v>7</v>
      </c>
      <c r="AH10" s="158" t="s">
        <v>25</v>
      </c>
      <c r="AI10" s="158" t="str">
        <f t="shared" si="1"/>
        <v>Nyírbátor SE</v>
      </c>
      <c r="AJ10" s="199">
        <f t="shared" si="2"/>
        <v>30.0002</v>
      </c>
      <c r="AK10" s="155"/>
      <c r="AL10" s="161">
        <v>7</v>
      </c>
      <c r="AM10" s="161"/>
      <c r="AN10" s="161"/>
      <c r="AO10" s="161"/>
      <c r="AP10" s="161">
        <v>7</v>
      </c>
      <c r="AU10"/>
      <c r="AW10" s="53"/>
      <c r="AY10"/>
      <c r="AZ10" s="81"/>
    </row>
    <row r="11" spans="1:52" ht="14.25" customHeight="1" thickBot="1" x14ac:dyDescent="0.25">
      <c r="A11" s="381"/>
      <c r="B11" s="2" t="s">
        <v>79</v>
      </c>
      <c r="C11" s="25" t="str">
        <f>'1 forduló'!$C14</f>
        <v>Kádár Krisztián  </v>
      </c>
      <c r="D11" s="25" t="str">
        <f>'2 forduló'!$C14</f>
        <v xml:space="preserve"> HETEI F.  1605</v>
      </c>
      <c r="E11" s="25" t="str">
        <f>'3 forduló'!$C14</f>
        <v>Kádár Krisztián</v>
      </c>
      <c r="F11" s="25" t="str">
        <f>'4 forduló'!$C14</f>
        <v xml:space="preserve">Kádár Krisztián </v>
      </c>
      <c r="G11" s="25" t="str">
        <f>'5 forduló'!$C14</f>
        <v>Hetei Ferenc 1605</v>
      </c>
      <c r="H11" s="25" t="str">
        <f>'6 forduló'!$C14</f>
        <v>Kádár Krisztián</v>
      </c>
      <c r="I11" s="25" t="str">
        <f>'7 forduló'!$C14</f>
        <v>Kádár Krisztián</v>
      </c>
      <c r="J11" s="25" t="str">
        <f>'8 forduló'!$C14</f>
        <v xml:space="preserve"> Hetei F.    </v>
      </c>
      <c r="K11" s="25" t="str">
        <f>'9 forduló'!$C14</f>
        <v> Hetei Ferenc</v>
      </c>
      <c r="L11" s="25" t="b">
        <f>'10 forduló'!$C14</f>
        <v>0</v>
      </c>
      <c r="M11" s="25" t="b">
        <f>'11 forduló'!$C14</f>
        <v>0</v>
      </c>
      <c r="N11" s="18">
        <f>'1 forduló'!$D14</f>
        <v>0.5</v>
      </c>
      <c r="O11" s="18">
        <f>'2 forduló'!$D14</f>
        <v>1</v>
      </c>
      <c r="P11" s="18">
        <f>'3 forduló'!$D14</f>
        <v>1</v>
      </c>
      <c r="Q11" s="18">
        <f>'4 forduló'!$D14</f>
        <v>1</v>
      </c>
      <c r="R11" s="18">
        <f>'5 forduló'!$D14</f>
        <v>0.5</v>
      </c>
      <c r="S11" s="18">
        <f>'6 forduló'!$D14</f>
        <v>0.5</v>
      </c>
      <c r="T11" s="18">
        <f>'7 forduló'!$D14</f>
        <v>1</v>
      </c>
      <c r="U11" s="18">
        <f>'8 forduló'!$D14</f>
        <v>0</v>
      </c>
      <c r="V11" s="18">
        <f>'9 forduló'!$D14</f>
        <v>0</v>
      </c>
      <c r="W11" s="18" t="b">
        <f>'10 forduló'!$D14</f>
        <v>0</v>
      </c>
      <c r="X11" s="18" t="b">
        <f>'11 forduló'!$D14</f>
        <v>0</v>
      </c>
      <c r="Y11" s="20"/>
      <c r="Z11" s="29">
        <f t="shared" si="3"/>
        <v>5.5</v>
      </c>
      <c r="AA11" s="378"/>
      <c r="AC11" s="48" t="str">
        <f>C131</f>
        <v>Nyh. Sakkiskola SE</v>
      </c>
      <c r="AD11" s="162">
        <f>AA131+AE11+AF11</f>
        <v>54.000183999999997</v>
      </c>
      <c r="AE11" s="208">
        <v>0</v>
      </c>
      <c r="AF11" s="46">
        <f t="shared" si="0"/>
        <v>1.8400000000000005E-4</v>
      </c>
      <c r="AG11" s="157">
        <f t="shared" si="4"/>
        <v>3</v>
      </c>
      <c r="AH11" s="158" t="s">
        <v>26</v>
      </c>
      <c r="AI11" s="158" t="str">
        <f t="shared" si="1"/>
        <v>Balkány SE</v>
      </c>
      <c r="AJ11" s="199">
        <f t="shared" si="2"/>
        <v>29.500188000000001</v>
      </c>
      <c r="AK11" s="155"/>
      <c r="AL11" s="161">
        <v>8</v>
      </c>
      <c r="AM11" s="161"/>
      <c r="AN11" s="161"/>
      <c r="AO11" s="161"/>
      <c r="AP11" s="161">
        <v>8</v>
      </c>
      <c r="AU11"/>
      <c r="AW11" s="53"/>
      <c r="AY11"/>
      <c r="AZ11" s="81"/>
    </row>
    <row r="12" spans="1:52" ht="14.25" customHeight="1" thickBot="1" x14ac:dyDescent="0.25">
      <c r="A12" s="381"/>
      <c r="B12" s="2" t="s">
        <v>80</v>
      </c>
      <c r="C12" s="25" t="str">
        <f>'1 forduló'!$C15</f>
        <v xml:space="preserve"> Molnár I </v>
      </c>
      <c r="D12" s="25" t="str">
        <f>'2 forduló'!$C15</f>
        <v xml:space="preserve"> KÁDÁR KRISZTIÁN-</v>
      </c>
      <c r="E12" s="25" t="str">
        <f>'3 forduló'!$C15</f>
        <v>Molnár Imre</v>
      </c>
      <c r="F12" s="25" t="str">
        <f>'4 forduló'!$C15</f>
        <v xml:space="preserve">Molnár I. </v>
      </c>
      <c r="G12" s="25" t="str">
        <f>'5 forduló'!$C15</f>
        <v>Kádár Krisztián</v>
      </c>
      <c r="H12" s="25" t="str">
        <f>'6 forduló'!$C15</f>
        <v>Molnár Imre</v>
      </c>
      <c r="I12" s="25" t="str">
        <f>'7 forduló'!$C15</f>
        <v xml:space="preserve">Molnár Imre </v>
      </c>
      <c r="J12" s="25" t="str">
        <f>'8 forduló'!$C15</f>
        <v xml:space="preserve">Molnár I.     </v>
      </c>
      <c r="K12" s="25" t="str">
        <f>'9 forduló'!$C15</f>
        <v xml:space="preserve">Molnár Imre </v>
      </c>
      <c r="L12" s="25" t="b">
        <f>'10 forduló'!$C15</f>
        <v>0</v>
      </c>
      <c r="M12" s="25" t="b">
        <f>'11 forduló'!$C15</f>
        <v>0</v>
      </c>
      <c r="N12" s="18">
        <f>'1 forduló'!$D15</f>
        <v>1</v>
      </c>
      <c r="O12" s="18">
        <f>'2 forduló'!$D15</f>
        <v>0</v>
      </c>
      <c r="P12" s="18">
        <f>'3 forduló'!$D15</f>
        <v>1</v>
      </c>
      <c r="Q12" s="18">
        <f>'4 forduló'!$D15</f>
        <v>1</v>
      </c>
      <c r="R12" s="18">
        <f>'5 forduló'!$D15</f>
        <v>1</v>
      </c>
      <c r="S12" s="18">
        <f>'6 forduló'!$D15</f>
        <v>1</v>
      </c>
      <c r="T12" s="18">
        <f>'7 forduló'!$D15</f>
        <v>0.5</v>
      </c>
      <c r="U12" s="18">
        <f>'8 forduló'!$D15</f>
        <v>0.5</v>
      </c>
      <c r="V12" s="18">
        <f>'9 forduló'!$D15</f>
        <v>1</v>
      </c>
      <c r="W12" s="18" t="b">
        <f>'10 forduló'!$D15</f>
        <v>0</v>
      </c>
      <c r="X12" s="18" t="b">
        <f>'11 forduló'!$D15</f>
        <v>0</v>
      </c>
      <c r="Y12" s="20"/>
      <c r="Z12" s="29">
        <f t="shared" si="3"/>
        <v>7</v>
      </c>
      <c r="AA12" s="378"/>
      <c r="AC12" s="48" t="str">
        <f>C147</f>
        <v>Nagyhalászi SE</v>
      </c>
      <c r="AD12" s="162">
        <f>AA147+AE12+AF12</f>
        <v>27.500181999999999</v>
      </c>
      <c r="AE12" s="208">
        <v>0</v>
      </c>
      <c r="AF12" s="46">
        <f t="shared" si="0"/>
        <v>1.8200000000000006E-4</v>
      </c>
      <c r="AG12" s="157">
        <f t="shared" si="4"/>
        <v>10</v>
      </c>
      <c r="AH12" s="158" t="s">
        <v>33</v>
      </c>
      <c r="AI12" s="158" t="str">
        <f t="shared" si="1"/>
        <v>Nagyhalászi SE</v>
      </c>
      <c r="AJ12" s="199">
        <f t="shared" si="2"/>
        <v>27.500181999999999</v>
      </c>
      <c r="AK12" s="155"/>
      <c r="AL12" s="161">
        <v>9</v>
      </c>
      <c r="AM12" s="161"/>
      <c r="AN12" s="161"/>
      <c r="AO12" s="161"/>
      <c r="AP12" s="161">
        <v>9</v>
      </c>
      <c r="AU12"/>
      <c r="AW12" s="53"/>
      <c r="AY12"/>
      <c r="AZ12" s="81"/>
    </row>
    <row r="13" spans="1:52" ht="12.75" customHeight="1" thickBot="1" x14ac:dyDescent="0.25">
      <c r="A13" s="381"/>
      <c r="B13" s="2" t="s">
        <v>81</v>
      </c>
      <c r="C13" s="25" t="str">
        <f>'1 forduló'!$C16</f>
        <v xml:space="preserve">Kádár Kristóf   </v>
      </c>
      <c r="D13" s="25" t="str">
        <f>'2 forduló'!$C16</f>
        <v xml:space="preserve"> KÁDÁR KRISTÓF</v>
      </c>
      <c r="E13" s="25" t="str">
        <f>'3 forduló'!$C16</f>
        <v>Kádár Kristóf</v>
      </c>
      <c r="F13" s="25" t="str">
        <f>'4 forduló'!$C16</f>
        <v xml:space="preserve"> KÁDÁR KRISTÓF</v>
      </c>
      <c r="G13" s="25" t="str">
        <f>'5 forduló'!$C16</f>
        <v>Kádár Kristóf</v>
      </c>
      <c r="H13" s="25" t="str">
        <f>'6 forduló'!$C16</f>
        <v>Kádár Kristóf</v>
      </c>
      <c r="I13" s="25" t="str">
        <f>'7 forduló'!$C16</f>
        <v>Kádár Kristóf</v>
      </c>
      <c r="J13" s="25" t="str">
        <f>'8 forduló'!$C16</f>
        <v>Kádár K.  </v>
      </c>
      <c r="K13" s="25" t="str">
        <f>'9 forduló'!$C16</f>
        <v> Kádár Kristóf</v>
      </c>
      <c r="L13" s="25" t="b">
        <f>'10 forduló'!$C16</f>
        <v>0</v>
      </c>
      <c r="M13" s="25" t="b">
        <f>'11 forduló'!$C16</f>
        <v>0</v>
      </c>
      <c r="N13" s="18">
        <f>'1 forduló'!$D16</f>
        <v>0</v>
      </c>
      <c r="O13" s="18">
        <f>'2 forduló'!$D16</f>
        <v>0</v>
      </c>
      <c r="P13" s="18">
        <f>'3 forduló'!$D16</f>
        <v>1</v>
      </c>
      <c r="Q13" s="18">
        <f>'4 forduló'!$D16</f>
        <v>0</v>
      </c>
      <c r="R13" s="18">
        <f>'5 forduló'!$D16</f>
        <v>0</v>
      </c>
      <c r="S13" s="18">
        <f>'6 forduló'!$D16</f>
        <v>0</v>
      </c>
      <c r="T13" s="18">
        <f>'7 forduló'!$D16</f>
        <v>0</v>
      </c>
      <c r="U13" s="18">
        <f>'8 forduló'!$D16</f>
        <v>0</v>
      </c>
      <c r="V13" s="18">
        <f>'9 forduló'!$D16</f>
        <v>1</v>
      </c>
      <c r="W13" s="18" t="b">
        <f>'10 forduló'!$D16</f>
        <v>0</v>
      </c>
      <c r="X13" s="18" t="b">
        <f>'11 forduló'!$D16</f>
        <v>0</v>
      </c>
      <c r="Y13" s="20"/>
      <c r="Z13" s="29">
        <f t="shared" si="3"/>
        <v>2</v>
      </c>
      <c r="AA13" s="378"/>
      <c r="AC13" s="48">
        <f>C163</f>
        <v>0</v>
      </c>
      <c r="AD13" s="162">
        <f>AA163+AE13+AF13</f>
        <v>1.8000000000000007E-4</v>
      </c>
      <c r="AE13" s="208">
        <v>0</v>
      </c>
      <c r="AF13" s="46">
        <f t="shared" si="0"/>
        <v>1.8000000000000007E-4</v>
      </c>
      <c r="AG13" s="157">
        <f t="shared" si="4"/>
        <v>11</v>
      </c>
      <c r="AH13" s="158" t="s">
        <v>34</v>
      </c>
      <c r="AI13" s="158">
        <f t="shared" si="1"/>
        <v>0</v>
      </c>
      <c r="AJ13" s="199">
        <f t="shared" si="2"/>
        <v>1.8000000000000007E-4</v>
      </c>
      <c r="AK13" s="155"/>
      <c r="AL13" s="161">
        <v>10</v>
      </c>
      <c r="AM13" s="161"/>
      <c r="AN13" s="161"/>
      <c r="AO13" s="161"/>
      <c r="AP13" s="161">
        <v>10</v>
      </c>
      <c r="AU13"/>
      <c r="AW13" s="53"/>
      <c r="AY13"/>
      <c r="AZ13" s="81"/>
    </row>
    <row r="14" spans="1:52" ht="15.75" customHeight="1" thickBot="1" x14ac:dyDescent="0.25">
      <c r="A14" s="381"/>
      <c r="B14" s="2" t="s">
        <v>82</v>
      </c>
      <c r="C14" s="25" t="str">
        <f>'1 forduló'!$C17</f>
        <v xml:space="preserve">Kádár V.     </v>
      </c>
      <c r="D14" s="25" t="str">
        <f>'2 forduló'!$C17</f>
        <v xml:space="preserve"> KÁDÁR V.  </v>
      </c>
      <c r="E14" s="25" t="str">
        <f>'3 forduló'!$C17</f>
        <v>Kádár Vivien</v>
      </c>
      <c r="F14" s="25" t="str">
        <f>'4 forduló'!$C17</f>
        <v xml:space="preserve"> KÁDÁR V.   </v>
      </c>
      <c r="G14" s="25" t="str">
        <f>'5 forduló'!$C17</f>
        <v>Kádár Vivien</v>
      </c>
      <c r="H14" s="25" t="str">
        <f>'6 forduló'!$C17</f>
        <v>Kádár Vivien</v>
      </c>
      <c r="I14" s="25" t="str">
        <f>'7 forduló'!$C17</f>
        <v>Kádár Vivien</v>
      </c>
      <c r="J14" s="25" t="str">
        <f>'8 forduló'!$C17</f>
        <v xml:space="preserve">Kádár V.     </v>
      </c>
      <c r="K14" s="25" t="str">
        <f>'9 forduló'!$C17</f>
        <v> Kádár Vivienn</v>
      </c>
      <c r="L14" s="25" t="b">
        <f>'10 forduló'!$C17</f>
        <v>0</v>
      </c>
      <c r="M14" s="25" t="b">
        <f>'11 forduló'!$C17</f>
        <v>0</v>
      </c>
      <c r="N14" s="18">
        <f>'1 forduló'!$D17</f>
        <v>0</v>
      </c>
      <c r="O14" s="18">
        <f>'2 forduló'!$D17</f>
        <v>0</v>
      </c>
      <c r="P14" s="18">
        <f>'3 forduló'!$D17</f>
        <v>0</v>
      </c>
      <c r="Q14" s="18">
        <f>'4 forduló'!$D17</f>
        <v>0</v>
      </c>
      <c r="R14" s="18">
        <f>'5 forduló'!$D17</f>
        <v>0</v>
      </c>
      <c r="S14" s="18">
        <f>'6 forduló'!$D17</f>
        <v>0</v>
      </c>
      <c r="T14" s="18">
        <f>'7 forduló'!$D17</f>
        <v>0</v>
      </c>
      <c r="U14" s="18">
        <f>'8 forduló'!$D17</f>
        <v>0</v>
      </c>
      <c r="V14" s="18">
        <f>'9 forduló'!$D17</f>
        <v>0</v>
      </c>
      <c r="W14" s="18" t="b">
        <f>'10 forduló'!$D17</f>
        <v>0</v>
      </c>
      <c r="X14" s="18" t="b">
        <f>'11 forduló'!$D17</f>
        <v>0</v>
      </c>
      <c r="Y14" s="20"/>
      <c r="Z14" s="29">
        <f t="shared" si="3"/>
        <v>0</v>
      </c>
      <c r="AA14" s="378"/>
      <c r="AC14" s="48">
        <f>C179</f>
        <v>0</v>
      </c>
      <c r="AD14" s="162">
        <f>AA179+AE14+AF14</f>
        <v>1.7800000000000007E-4</v>
      </c>
      <c r="AE14" s="208">
        <v>0</v>
      </c>
      <c r="AF14" s="46">
        <f t="shared" si="0"/>
        <v>1.7800000000000007E-4</v>
      </c>
      <c r="AG14" s="157">
        <f t="shared" si="4"/>
        <v>12</v>
      </c>
      <c r="AH14" s="158" t="s">
        <v>35</v>
      </c>
      <c r="AI14" s="158">
        <f t="shared" si="1"/>
        <v>0</v>
      </c>
      <c r="AJ14" s="199">
        <f t="shared" si="2"/>
        <v>1.7800000000000007E-4</v>
      </c>
      <c r="AK14" s="155"/>
      <c r="AL14" s="161">
        <v>11</v>
      </c>
      <c r="AM14" s="161"/>
      <c r="AN14" s="161"/>
      <c r="AO14" s="161"/>
      <c r="AP14" s="161">
        <v>11</v>
      </c>
      <c r="AU14"/>
      <c r="AW14" s="53"/>
      <c r="AY14"/>
      <c r="AZ14" s="81"/>
    </row>
    <row r="15" spans="1:52" ht="12.75" customHeight="1" thickBot="1" x14ac:dyDescent="0.25">
      <c r="A15" s="391"/>
      <c r="B15" s="2" t="s">
        <v>85</v>
      </c>
      <c r="C15" s="25">
        <f>'1 forduló'!$H18</f>
        <v>0</v>
      </c>
      <c r="D15" s="25">
        <f>'2 forduló'!$H18</f>
        <v>0</v>
      </c>
      <c r="E15" s="25">
        <f>'3 forduló'!$H18</f>
        <v>0</v>
      </c>
      <c r="F15" s="25">
        <f>'4 forduló'!$H18</f>
        <v>0</v>
      </c>
      <c r="G15" s="25">
        <f>'5 forduló'!$H18</f>
        <v>0</v>
      </c>
      <c r="H15" s="25">
        <f>'6 forduló'!$H18</f>
        <v>0</v>
      </c>
      <c r="I15" s="25">
        <f>'7 forduló'!$H18</f>
        <v>0</v>
      </c>
      <c r="J15" s="25">
        <f>'8 forduló'!$H18</f>
        <v>0</v>
      </c>
      <c r="K15" s="25">
        <f>'9 forduló'!$H18</f>
        <v>0</v>
      </c>
      <c r="L15" s="25">
        <f>'10 forduló'!$H18</f>
        <v>0</v>
      </c>
      <c r="M15" s="25">
        <f>'11 forduló'!$H18</f>
        <v>0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20"/>
      <c r="Z15" s="29">
        <f t="shared" si="3"/>
        <v>0</v>
      </c>
      <c r="AA15" s="379"/>
      <c r="AC15" s="48" t="str">
        <f>M195</f>
        <v>13cs</v>
      </c>
      <c r="AD15" s="162">
        <f>AA195+AE15+AF15</f>
        <v>1.7600000000000008E-4</v>
      </c>
      <c r="AE15" s="208">
        <v>0</v>
      </c>
      <c r="AF15" s="46">
        <f t="shared" si="0"/>
        <v>1.7600000000000008E-4</v>
      </c>
      <c r="AG15" s="157">
        <f t="shared" si="4"/>
        <v>13</v>
      </c>
      <c r="AH15" s="158" t="s">
        <v>36</v>
      </c>
      <c r="AI15" s="158" t="str">
        <f t="shared" si="1"/>
        <v>13cs</v>
      </c>
      <c r="AJ15" s="199">
        <f t="shared" si="2"/>
        <v>1.7600000000000008E-4</v>
      </c>
      <c r="AK15" s="154"/>
      <c r="AL15" s="161">
        <v>12</v>
      </c>
      <c r="AM15" s="161"/>
      <c r="AN15" s="161"/>
      <c r="AO15" s="161"/>
      <c r="AP15" s="161">
        <v>12</v>
      </c>
      <c r="AU15"/>
      <c r="AW15" s="53"/>
      <c r="AY15"/>
      <c r="AZ15" s="81"/>
    </row>
    <row r="16" spans="1:52" ht="12" customHeight="1" thickBot="1" x14ac:dyDescent="0.25">
      <c r="N16" s="15">
        <f t="shared" ref="N16:X16" si="5">SUM(N5:N15)</f>
        <v>5</v>
      </c>
      <c r="O16" s="15">
        <f t="shared" si="5"/>
        <v>1</v>
      </c>
      <c r="P16" s="15">
        <f t="shared" si="5"/>
        <v>5.5</v>
      </c>
      <c r="Q16" s="15">
        <f t="shared" si="5"/>
        <v>2.5</v>
      </c>
      <c r="R16" s="15">
        <f t="shared" si="5"/>
        <v>3.5</v>
      </c>
      <c r="S16" s="15">
        <f t="shared" si="5"/>
        <v>2</v>
      </c>
      <c r="T16" s="15">
        <f t="shared" si="5"/>
        <v>3.5</v>
      </c>
      <c r="U16" s="15">
        <f t="shared" si="5"/>
        <v>3</v>
      </c>
      <c r="V16" s="15">
        <f t="shared" si="5"/>
        <v>4</v>
      </c>
      <c r="W16" s="15">
        <f t="shared" si="5"/>
        <v>0</v>
      </c>
      <c r="X16" s="15">
        <f t="shared" si="5"/>
        <v>0</v>
      </c>
      <c r="Y16" s="15">
        <f>SUM(Y5:Y15)</f>
        <v>0</v>
      </c>
      <c r="AC16" s="48" t="str">
        <f>M211</f>
        <v>14cs</v>
      </c>
      <c r="AD16" s="162">
        <f>AA211+AE16+AF16</f>
        <v>1.7400000000000008E-4</v>
      </c>
      <c r="AE16" s="208">
        <v>0</v>
      </c>
      <c r="AF16" s="46">
        <f t="shared" si="0"/>
        <v>1.7400000000000008E-4</v>
      </c>
      <c r="AG16" s="157">
        <f t="shared" si="4"/>
        <v>14</v>
      </c>
      <c r="AH16" s="158" t="s">
        <v>37</v>
      </c>
      <c r="AI16" s="158" t="str">
        <f t="shared" si="1"/>
        <v>14cs</v>
      </c>
      <c r="AJ16" s="199">
        <f t="shared" si="2"/>
        <v>1.7400000000000008E-4</v>
      </c>
      <c r="AK16" s="154"/>
      <c r="AL16" s="161">
        <v>13</v>
      </c>
      <c r="AM16" s="161"/>
      <c r="AN16" s="161"/>
      <c r="AO16" s="161"/>
      <c r="AP16" s="161">
        <v>13</v>
      </c>
      <c r="AU16"/>
      <c r="AW16" s="53"/>
      <c r="AY16"/>
      <c r="AZ16" s="81"/>
    </row>
    <row r="17" spans="1:54" ht="12" customHeight="1" x14ac:dyDescent="0.2"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AC17" s="48" t="str">
        <f>M227</f>
        <v>15cs</v>
      </c>
      <c r="AD17" s="162">
        <f>AA227+AE17+AF17</f>
        <v>1.7200000000000009E-4</v>
      </c>
      <c r="AE17" s="208">
        <v>0</v>
      </c>
      <c r="AF17" s="46">
        <f t="shared" si="0"/>
        <v>1.7200000000000009E-4</v>
      </c>
      <c r="AG17" s="157">
        <f t="shared" si="4"/>
        <v>15</v>
      </c>
      <c r="AH17" s="158" t="s">
        <v>38</v>
      </c>
      <c r="AI17" s="158" t="str">
        <f t="shared" si="1"/>
        <v>15cs</v>
      </c>
      <c r="AJ17" s="199">
        <f t="shared" si="2"/>
        <v>1.7200000000000009E-4</v>
      </c>
      <c r="AK17" s="154"/>
      <c r="AL17" s="161">
        <v>14</v>
      </c>
      <c r="AM17" s="161"/>
      <c r="AN17" s="161"/>
      <c r="AO17" s="161"/>
      <c r="AP17" s="161">
        <v>14</v>
      </c>
      <c r="AU17"/>
      <c r="AW17" s="53"/>
      <c r="AY17"/>
      <c r="AZ17" s="81"/>
    </row>
    <row r="18" spans="1:54" ht="12" customHeight="1" thickBot="1" x14ac:dyDescent="0.25">
      <c r="AC18" s="48" t="str">
        <f>M243</f>
        <v>16cs</v>
      </c>
      <c r="AD18" s="162">
        <f>AA243+AE18+AF18</f>
        <v>1.7000000000000009E-4</v>
      </c>
      <c r="AE18" s="208">
        <v>0</v>
      </c>
      <c r="AF18" s="46">
        <f t="shared" si="0"/>
        <v>1.7000000000000009E-4</v>
      </c>
      <c r="AG18" s="157">
        <f t="shared" si="4"/>
        <v>16</v>
      </c>
      <c r="AH18" s="158" t="s">
        <v>39</v>
      </c>
      <c r="AI18" s="158" t="str">
        <f t="shared" si="1"/>
        <v>16cs</v>
      </c>
      <c r="AJ18" s="199">
        <f t="shared" si="2"/>
        <v>1.7000000000000009E-4</v>
      </c>
      <c r="AK18" s="154"/>
      <c r="AL18" s="161">
        <v>15</v>
      </c>
      <c r="AM18" s="161"/>
      <c r="AN18" s="161"/>
      <c r="AO18" s="161"/>
      <c r="AP18" s="161">
        <v>15</v>
      </c>
      <c r="AU18"/>
      <c r="AW18" s="53"/>
      <c r="AY18"/>
      <c r="AZ18" s="81"/>
    </row>
    <row r="19" spans="1:54" ht="21" customHeight="1" thickBot="1" x14ac:dyDescent="0.3">
      <c r="A19" s="383" t="s">
        <v>0</v>
      </c>
      <c r="B19" s="384"/>
      <c r="C19" s="249" t="s">
        <v>191</v>
      </c>
      <c r="D19" s="250"/>
      <c r="E19" s="250"/>
      <c r="F19" s="250"/>
      <c r="G19" s="250"/>
      <c r="H19" s="250"/>
      <c r="I19" s="250"/>
      <c r="J19" s="250"/>
      <c r="K19" s="250"/>
      <c r="L19" s="250"/>
      <c r="M19" s="251"/>
      <c r="N19" s="385" t="s">
        <v>12</v>
      </c>
      <c r="O19" s="386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13" t="s">
        <v>16</v>
      </c>
      <c r="AA19" s="377">
        <f>SUM(N32:Y32)</f>
        <v>66</v>
      </c>
      <c r="AC19" s="48" t="str">
        <f>M259</f>
        <v>17cs</v>
      </c>
      <c r="AD19" s="162">
        <f>AA259+AE19+AF19</f>
        <v>1.680000000000001E-4</v>
      </c>
      <c r="AE19" s="208">
        <v>0</v>
      </c>
      <c r="AF19" s="46">
        <f t="shared" si="0"/>
        <v>1.680000000000001E-4</v>
      </c>
      <c r="AG19" s="157">
        <f t="shared" si="4"/>
        <v>17</v>
      </c>
      <c r="AH19" s="158" t="s">
        <v>40</v>
      </c>
      <c r="AI19" s="158" t="str">
        <f t="shared" si="1"/>
        <v>17cs</v>
      </c>
      <c r="AJ19" s="199">
        <f t="shared" si="2"/>
        <v>1.680000000000001E-4</v>
      </c>
      <c r="AK19" s="154"/>
      <c r="AL19" s="161">
        <v>16</v>
      </c>
      <c r="AM19" s="161"/>
      <c r="AN19" s="161"/>
      <c r="AO19" s="161"/>
      <c r="AP19" s="161">
        <v>16</v>
      </c>
      <c r="AU19"/>
      <c r="AW19" s="53"/>
      <c r="AY19"/>
      <c r="AZ19" s="81"/>
    </row>
    <row r="20" spans="1:54" ht="12.75" customHeight="1" thickBot="1" x14ac:dyDescent="0.25">
      <c r="A20" s="380">
        <v>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96" t="s">
        <v>1</v>
      </c>
      <c r="N20" s="21" t="s">
        <v>13</v>
      </c>
      <c r="O20" s="22" t="s">
        <v>14</v>
      </c>
      <c r="P20" s="22" t="s">
        <v>15</v>
      </c>
      <c r="Q20" s="22" t="s">
        <v>17</v>
      </c>
      <c r="R20" s="22" t="s">
        <v>18</v>
      </c>
      <c r="S20" s="22" t="s">
        <v>21</v>
      </c>
      <c r="T20" s="22" t="s">
        <v>22</v>
      </c>
      <c r="U20" s="22" t="s">
        <v>25</v>
      </c>
      <c r="V20" s="22" t="s">
        <v>26</v>
      </c>
      <c r="W20" s="22" t="s">
        <v>33</v>
      </c>
      <c r="X20" s="22" t="s">
        <v>34</v>
      </c>
      <c r="Y20" s="22" t="s">
        <v>35</v>
      </c>
      <c r="Z20" s="28"/>
      <c r="AA20" s="378"/>
      <c r="AC20" s="48" t="str">
        <f>M275</f>
        <v>18cs</v>
      </c>
      <c r="AD20" s="162">
        <f>AA275+AE20+AF20</f>
        <v>1.660000000000001E-4</v>
      </c>
      <c r="AE20" s="208">
        <v>0</v>
      </c>
      <c r="AF20" s="46">
        <f t="shared" si="0"/>
        <v>1.660000000000001E-4</v>
      </c>
      <c r="AG20" s="157">
        <f t="shared" si="4"/>
        <v>18</v>
      </c>
      <c r="AH20" s="158" t="s">
        <v>41</v>
      </c>
      <c r="AI20" s="158" t="str">
        <f t="shared" si="1"/>
        <v>18cs</v>
      </c>
      <c r="AJ20" s="199">
        <f t="shared" si="2"/>
        <v>1.660000000000001E-4</v>
      </c>
      <c r="AK20" s="154"/>
      <c r="AL20" s="161">
        <v>17</v>
      </c>
      <c r="AM20" s="161"/>
      <c r="AN20" s="161"/>
      <c r="AO20" s="161"/>
      <c r="AP20" s="161">
        <v>17</v>
      </c>
      <c r="AU20"/>
      <c r="AW20" s="53"/>
      <c r="AY20"/>
      <c r="AZ20" s="81"/>
    </row>
    <row r="21" spans="1:54" ht="12.75" customHeight="1" thickBot="1" x14ac:dyDescent="0.25">
      <c r="A21" s="381"/>
      <c r="B21" s="2" t="s">
        <v>2</v>
      </c>
      <c r="C21" s="2" t="str">
        <f>'1 forduló'!$C23</f>
        <v>Dr Radics László 1898</v>
      </c>
      <c r="D21" s="2" t="str">
        <f>'2 forduló'!$C23</f>
        <v>LENGYEL L. 2002</v>
      </c>
      <c r="E21" s="2" t="str">
        <f>'3 forduló'!$C23</f>
        <v>Lengyel László 2002</v>
      </c>
      <c r="F21" s="2" t="str">
        <f>'4 forduló'!$C23</f>
        <v>Lengyel László 2002</v>
      </c>
      <c r="G21" s="2" t="str">
        <f>'5 forduló'!$C23</f>
        <v>Dr Radics László 1898</v>
      </c>
      <c r="H21" s="2" t="str">
        <f>'6 forduló'!$C23</f>
        <v xml:space="preserve">Lengyel László 2002 </v>
      </c>
      <c r="I21" s="2" t="str">
        <f>'7 forduló'!$C23</f>
        <v>Lengyel László</v>
      </c>
      <c r="J21" s="2" t="str">
        <f>'8 forduló'!$C23</f>
        <v>Lengyel László 2002</v>
      </c>
      <c r="K21" s="2" t="str">
        <f>'9 forduló'!$C23</f>
        <v>Lengyel László</v>
      </c>
      <c r="L21" s="2" t="b">
        <f>'10 forduló'!$C23</f>
        <v>0</v>
      </c>
      <c r="M21" s="2" t="b">
        <f>'11 forduló'!$C23</f>
        <v>0</v>
      </c>
      <c r="N21" s="18">
        <f>'1 forduló'!$D23</f>
        <v>0.5</v>
      </c>
      <c r="O21" s="18">
        <f>'2 forduló'!$D23</f>
        <v>1</v>
      </c>
      <c r="P21" s="18">
        <f>'3 forduló'!$D23</f>
        <v>1</v>
      </c>
      <c r="Q21" s="18">
        <f>'4 forduló'!$D23</f>
        <v>1</v>
      </c>
      <c r="R21" s="18">
        <f>'5 forduló'!$D23</f>
        <v>0.5</v>
      </c>
      <c r="S21" s="18">
        <f>'6 forduló'!$D23</f>
        <v>1</v>
      </c>
      <c r="T21" s="18">
        <f>'7 forduló'!$D23</f>
        <v>1</v>
      </c>
      <c r="U21" s="18">
        <f>'8 forduló'!$D23</f>
        <v>1</v>
      </c>
      <c r="V21" s="18">
        <f>'9 forduló'!$D23</f>
        <v>1</v>
      </c>
      <c r="W21" s="18" t="b">
        <f>'10 forduló'!$D23</f>
        <v>0</v>
      </c>
      <c r="X21" s="18" t="b">
        <f>'11 forduló'!$D23</f>
        <v>0</v>
      </c>
      <c r="Y21" s="20"/>
      <c r="Z21" s="29">
        <f>SUM(N21:Y21)</f>
        <v>8</v>
      </c>
      <c r="AA21" s="378"/>
      <c r="AC21" s="48" t="str">
        <f>M291</f>
        <v>19cs</v>
      </c>
      <c r="AD21" s="162">
        <f>AA291+AE21+AF21</f>
        <v>1.6400000000000011E-4</v>
      </c>
      <c r="AE21" s="208">
        <v>0</v>
      </c>
      <c r="AF21" s="46">
        <f t="shared" si="0"/>
        <v>1.6400000000000011E-4</v>
      </c>
      <c r="AG21" s="157">
        <f t="shared" si="4"/>
        <v>19</v>
      </c>
      <c r="AH21" s="158" t="s">
        <v>42</v>
      </c>
      <c r="AI21" s="158" t="str">
        <f t="shared" si="1"/>
        <v>19cs</v>
      </c>
      <c r="AJ21" s="199">
        <f t="shared" si="2"/>
        <v>1.6400000000000011E-4</v>
      </c>
      <c r="AK21" s="154"/>
      <c r="AL21" s="161">
        <v>18</v>
      </c>
      <c r="AM21" s="161"/>
      <c r="AN21" s="161"/>
      <c r="AO21" s="161"/>
      <c r="AP21" s="161">
        <v>18</v>
      </c>
      <c r="AU21"/>
      <c r="AW21" s="53"/>
      <c r="AY21"/>
      <c r="AZ21" s="81"/>
    </row>
    <row r="22" spans="1:54" ht="13.5" thickBot="1" x14ac:dyDescent="0.25">
      <c r="A22" s="381"/>
      <c r="B22" s="2" t="s">
        <v>3</v>
      </c>
      <c r="C22" s="2" t="str">
        <f>'1 forduló'!$C24</f>
        <v>Lengyel László 2002</v>
      </c>
      <c r="D22" s="2" t="str">
        <f>'2 forduló'!$C24</f>
        <v xml:space="preserve"> LAKATOS K.  1924 </v>
      </c>
      <c r="E22" s="2" t="str">
        <f>'3 forduló'!$C24</f>
        <v>Lakatos Krisztián 1924</v>
      </c>
      <c r="F22" s="2" t="str">
        <f>'4 forduló'!$C24</f>
        <v xml:space="preserve"> Lakatos Krisztián 1924 </v>
      </c>
      <c r="G22" s="2" t="str">
        <f>'5 forduló'!$C24</f>
        <v>Lakatos Krisztián 1924</v>
      </c>
      <c r="H22" s="2" t="str">
        <f>'6 forduló'!$C24</f>
        <v>Lakatos Krisztián 1924</v>
      </c>
      <c r="I22" s="2" t="str">
        <f>'7 forduló'!$C24</f>
        <v>Lakatos Krisztián</v>
      </c>
      <c r="J22" s="2" t="str">
        <f>'8 forduló'!$C24</f>
        <v>Lakatos Krisztián 1924</v>
      </c>
      <c r="K22" s="2" t="str">
        <f>'9 forduló'!$C24</f>
        <v>Molnár János</v>
      </c>
      <c r="L22" s="2" t="b">
        <f>'10 forduló'!$C24</f>
        <v>0</v>
      </c>
      <c r="M22" s="2" t="b">
        <f>'11 forduló'!$C24</f>
        <v>0</v>
      </c>
      <c r="N22" s="18">
        <f>'1 forduló'!$D24</f>
        <v>1</v>
      </c>
      <c r="O22" s="18">
        <f>'2 forduló'!$D24</f>
        <v>1</v>
      </c>
      <c r="P22" s="18">
        <f>'3 forduló'!$D24</f>
        <v>0.5</v>
      </c>
      <c r="Q22" s="18">
        <f>'4 forduló'!$D24</f>
        <v>0.5</v>
      </c>
      <c r="R22" s="18">
        <f>'5 forduló'!$D24</f>
        <v>1</v>
      </c>
      <c r="S22" s="18">
        <f>'6 forduló'!$D24</f>
        <v>1</v>
      </c>
      <c r="T22" s="18">
        <f>'7 forduló'!$D24</f>
        <v>0</v>
      </c>
      <c r="U22" s="18">
        <f>'8 forduló'!$D24</f>
        <v>1</v>
      </c>
      <c r="V22" s="18">
        <f>'9 forduló'!$D24</f>
        <v>0.5</v>
      </c>
      <c r="W22" s="18" t="b">
        <f>'10 forduló'!$D24</f>
        <v>0</v>
      </c>
      <c r="X22" s="18" t="b">
        <f>'11 forduló'!$D24</f>
        <v>0</v>
      </c>
      <c r="Y22" s="20"/>
      <c r="Z22" s="29">
        <f t="shared" ref="Z22:Z31" si="6">SUM(N22:Y22)</f>
        <v>6.5</v>
      </c>
      <c r="AA22" s="378"/>
      <c r="AC22" s="49" t="str">
        <f>M307</f>
        <v>20cs</v>
      </c>
      <c r="AD22" s="162">
        <f>AA307+AE22+AF22</f>
        <v>1.6200000000000012E-4</v>
      </c>
      <c r="AE22" s="208">
        <v>0</v>
      </c>
      <c r="AF22" s="46">
        <f t="shared" si="0"/>
        <v>1.6200000000000012E-4</v>
      </c>
      <c r="AG22" s="157">
        <f t="shared" si="4"/>
        <v>20</v>
      </c>
      <c r="AH22" s="158" t="s">
        <v>43</v>
      </c>
      <c r="AI22" s="158" t="str">
        <f t="shared" si="1"/>
        <v>20cs</v>
      </c>
      <c r="AJ22" s="199">
        <f t="shared" si="2"/>
        <v>1.6200000000000012E-4</v>
      </c>
      <c r="AK22" s="154"/>
      <c r="AL22" s="161">
        <v>19</v>
      </c>
      <c r="AM22" s="161"/>
      <c r="AN22" s="161"/>
      <c r="AO22" s="161"/>
      <c r="AP22" s="161">
        <v>19</v>
      </c>
      <c r="AU22"/>
      <c r="AW22" s="53"/>
      <c r="AY22"/>
      <c r="AZ22" s="81"/>
    </row>
    <row r="23" spans="1:54" ht="13.5" thickBot="1" x14ac:dyDescent="0.25">
      <c r="A23" s="381"/>
      <c r="B23" s="2" t="s">
        <v>84</v>
      </c>
      <c r="C23" s="2" t="str">
        <f>'1 forduló'!$C25</f>
        <v>Lakatos Krisztián 1924</v>
      </c>
      <c r="D23" s="2" t="str">
        <f>'2 forduló'!$C25</f>
        <v>MOLNÁR J.     1934</v>
      </c>
      <c r="E23" s="2" t="str">
        <f>'3 forduló'!$C25</f>
        <v>Molnár János 1934</v>
      </c>
      <c r="F23" s="2" t="str">
        <f>'4 forduló'!$C25</f>
        <v>Molnár János 1934</v>
      </c>
      <c r="G23" s="2" t="str">
        <f>'5 forduló'!$C25</f>
        <v>Molnár János 1934</v>
      </c>
      <c r="H23" s="2" t="str">
        <f>'6 forduló'!$C25</f>
        <v>Molnár János 1934</v>
      </c>
      <c r="I23" s="2" t="str">
        <f>'7 forduló'!$C25</f>
        <v>Molnár János</v>
      </c>
      <c r="J23" s="2" t="str">
        <f>'8 forduló'!$C25</f>
        <v>Molnár János 1934</v>
      </c>
      <c r="K23" s="2" t="str">
        <f>'9 forduló'!$C25</f>
        <v>Boros László</v>
      </c>
      <c r="L23" s="2" t="b">
        <f>'10 forduló'!$C25</f>
        <v>0</v>
      </c>
      <c r="M23" s="2" t="b">
        <f>'11 forduló'!$C25</f>
        <v>0</v>
      </c>
      <c r="N23" s="18">
        <f>'1 forduló'!$D25</f>
        <v>0.5</v>
      </c>
      <c r="O23" s="18">
        <f>'2 forduló'!$D25</f>
        <v>1</v>
      </c>
      <c r="P23" s="18">
        <f>'3 forduló'!$D25</f>
        <v>1</v>
      </c>
      <c r="Q23" s="18">
        <f>'4 forduló'!$D25</f>
        <v>1</v>
      </c>
      <c r="R23" s="18">
        <f>'5 forduló'!$D25</f>
        <v>1</v>
      </c>
      <c r="S23" s="18">
        <f>'6 forduló'!$D25</f>
        <v>1</v>
      </c>
      <c r="T23" s="18">
        <f>'7 forduló'!$D25</f>
        <v>1</v>
      </c>
      <c r="U23" s="18">
        <f>'8 forduló'!$D25</f>
        <v>1</v>
      </c>
      <c r="V23" s="18">
        <f>'9 forduló'!$D25</f>
        <v>0.5</v>
      </c>
      <c r="W23" s="18" t="b">
        <f>'10 forduló'!$D25</f>
        <v>0</v>
      </c>
      <c r="X23" s="18" t="b">
        <f>'11 forduló'!$D25</f>
        <v>0</v>
      </c>
      <c r="Y23" s="20"/>
      <c r="Z23" s="29">
        <f t="shared" si="6"/>
        <v>8</v>
      </c>
      <c r="AA23" s="378"/>
      <c r="AS23" s="152" t="s">
        <v>64</v>
      </c>
      <c r="AV23"/>
      <c r="AW23" s="53"/>
      <c r="AX23" s="53"/>
      <c r="AY23" s="85" t="s">
        <v>71</v>
      </c>
      <c r="BA23" s="81"/>
    </row>
    <row r="24" spans="1:54" ht="13.5" thickBot="1" x14ac:dyDescent="0.25">
      <c r="A24" s="381"/>
      <c r="B24" s="2" t="s">
        <v>5</v>
      </c>
      <c r="C24" s="2" t="str">
        <f>'1 forduló'!$C26</f>
        <v xml:space="preserve"> Molnár János 1934</v>
      </c>
      <c r="D24" s="2" t="str">
        <f>'2 forduló'!$C26</f>
        <v> BOROS L.       1892</v>
      </c>
      <c r="E24" s="2" t="str">
        <f>'3 forduló'!$C26</f>
        <v>Boros László 1892</v>
      </c>
      <c r="F24" s="2" t="str">
        <f>'4 forduló'!$C26</f>
        <v>Boros László 1892</v>
      </c>
      <c r="G24" s="2" t="str">
        <f>'5 forduló'!$C26</f>
        <v>Pócsik Imre 2026</v>
      </c>
      <c r="H24" s="2" t="str">
        <f>'6 forduló'!$C26</f>
        <v>Boros László 1892</v>
      </c>
      <c r="I24" s="2" t="str">
        <f>'7 forduló'!$C26</f>
        <v>Boros László</v>
      </c>
      <c r="J24" s="2" t="str">
        <f>'8 forduló'!$C26</f>
        <v>Boros László 1892</v>
      </c>
      <c r="K24" s="2" t="str">
        <f>'9 forduló'!$C26</f>
        <v>Révész István</v>
      </c>
      <c r="L24" s="2" t="b">
        <f>'10 forduló'!$C26</f>
        <v>0</v>
      </c>
      <c r="M24" s="2" t="b">
        <f>'11 forduló'!$C26</f>
        <v>0</v>
      </c>
      <c r="N24" s="18">
        <f>'1 forduló'!$D26</f>
        <v>0.5</v>
      </c>
      <c r="O24" s="18">
        <f>'2 forduló'!$D26</f>
        <v>1</v>
      </c>
      <c r="P24" s="18">
        <f>'3 forduló'!$D26</f>
        <v>1</v>
      </c>
      <c r="Q24" s="18">
        <f>'4 forduló'!$D26</f>
        <v>1</v>
      </c>
      <c r="R24" s="18">
        <f>'5 forduló'!$D26</f>
        <v>0.5</v>
      </c>
      <c r="S24" s="18">
        <f>'6 forduló'!$D26</f>
        <v>1</v>
      </c>
      <c r="T24" s="18">
        <f>'7 forduló'!$D26</f>
        <v>1</v>
      </c>
      <c r="U24" s="18">
        <f>'8 forduló'!$D26</f>
        <v>1</v>
      </c>
      <c r="V24" s="18">
        <f>'9 forduló'!$D26</f>
        <v>1</v>
      </c>
      <c r="W24" s="18" t="b">
        <f>'10 forduló'!$D26</f>
        <v>0</v>
      </c>
      <c r="X24" s="18" t="b">
        <f>'11 forduló'!$D26</f>
        <v>0</v>
      </c>
      <c r="Y24" s="20"/>
      <c r="Z24" s="29">
        <f t="shared" si="6"/>
        <v>8</v>
      </c>
      <c r="AA24" s="378"/>
      <c r="AE24" s="52" t="s">
        <v>13</v>
      </c>
      <c r="AF24" s="52" t="s">
        <v>14</v>
      </c>
      <c r="AG24" s="52" t="s">
        <v>15</v>
      </c>
      <c r="AH24" s="52" t="s">
        <v>17</v>
      </c>
      <c r="AI24" s="52" t="s">
        <v>18</v>
      </c>
      <c r="AJ24" s="52" t="s">
        <v>21</v>
      </c>
      <c r="AK24" s="52" t="s">
        <v>22</v>
      </c>
      <c r="AL24" s="52" t="s">
        <v>25</v>
      </c>
      <c r="AM24" s="52" t="s">
        <v>26</v>
      </c>
      <c r="AN24" s="52" t="s">
        <v>33</v>
      </c>
      <c r="AO24" s="52" t="s">
        <v>34</v>
      </c>
      <c r="AP24" s="52" t="s">
        <v>35</v>
      </c>
      <c r="AQ24" s="52"/>
      <c r="AS24" s="64" t="s">
        <v>59</v>
      </c>
      <c r="AT24" s="65" t="s">
        <v>60</v>
      </c>
      <c r="AU24" s="78" t="s">
        <v>73</v>
      </c>
      <c r="AV24"/>
      <c r="AW24" s="163" t="s">
        <v>72</v>
      </c>
      <c r="AX24" s="77" t="s">
        <v>61</v>
      </c>
      <c r="AY24" s="164" t="s">
        <v>60</v>
      </c>
      <c r="AZ24" s="165" t="s">
        <v>44</v>
      </c>
      <c r="BA24" s="80" t="s">
        <v>29</v>
      </c>
    </row>
    <row r="25" spans="1:54" ht="15.75" customHeight="1" thickTop="1" thickBot="1" x14ac:dyDescent="0.25">
      <c r="A25" s="381"/>
      <c r="B25" s="2" t="s">
        <v>6</v>
      </c>
      <c r="C25" s="2" t="str">
        <f>'1 forduló'!$C27</f>
        <v>Boros László 1892</v>
      </c>
      <c r="D25" s="2" t="str">
        <f>'2 forduló'!$C27</f>
        <v> RÉVÉSZ I.      1865</v>
      </c>
      <c r="E25" s="2" t="str">
        <f>'3 forduló'!$C27</f>
        <v>Révész István 1865</v>
      </c>
      <c r="F25" s="2" t="str">
        <f>'4 forduló'!$C27</f>
        <v>Révész István 1865</v>
      </c>
      <c r="G25" s="2" t="str">
        <f>'5 forduló'!$C27</f>
        <v>Boros László 1892</v>
      </c>
      <c r="H25" s="2" t="str">
        <f>'6 forduló'!$C27</f>
        <v>Révész István 1865</v>
      </c>
      <c r="I25" s="2" t="str">
        <f>'7 forduló'!$C27</f>
        <v>Révész István</v>
      </c>
      <c r="J25" s="2" t="str">
        <f>'8 forduló'!$C27</f>
        <v>Révész István 1865</v>
      </c>
      <c r="K25" s="2" t="str">
        <f>'9 forduló'!$C27</f>
        <v>Kozma Ádám</v>
      </c>
      <c r="L25" s="2" t="b">
        <f>'10 forduló'!$C27</f>
        <v>0</v>
      </c>
      <c r="M25" s="2" t="b">
        <f>'11 forduló'!$C27</f>
        <v>0</v>
      </c>
      <c r="N25" s="18">
        <f>'1 forduló'!$D27</f>
        <v>1</v>
      </c>
      <c r="O25" s="18">
        <f>'2 forduló'!$D27</f>
        <v>1</v>
      </c>
      <c r="P25" s="18">
        <f>'3 forduló'!$D27</f>
        <v>1</v>
      </c>
      <c r="Q25" s="18">
        <f>'4 forduló'!$D27</f>
        <v>0</v>
      </c>
      <c r="R25" s="18">
        <f>'5 forduló'!$D27</f>
        <v>1</v>
      </c>
      <c r="S25" s="18">
        <f>'6 forduló'!$D27</f>
        <v>0.5</v>
      </c>
      <c r="T25" s="18">
        <f>'7 forduló'!$D27</f>
        <v>1</v>
      </c>
      <c r="U25" s="18">
        <f>'8 forduló'!$D27</f>
        <v>0.5</v>
      </c>
      <c r="V25" s="18">
        <f>'9 forduló'!$D27</f>
        <v>1</v>
      </c>
      <c r="W25" s="18" t="b">
        <f>'10 forduló'!$D27</f>
        <v>0</v>
      </c>
      <c r="X25" s="18" t="b">
        <f>'11 forduló'!$D27</f>
        <v>0</v>
      </c>
      <c r="Y25" s="20"/>
      <c r="Z25" s="29">
        <f t="shared" si="6"/>
        <v>7</v>
      </c>
      <c r="AA25" s="378"/>
      <c r="AC25" s="203" t="str">
        <f>B5</f>
        <v>1. tábla</v>
      </c>
      <c r="AD25" s="50" t="b">
        <f>M5</f>
        <v>0</v>
      </c>
      <c r="AE25" s="50">
        <f t="shared" ref="AE25" si="7">N5</f>
        <v>0.5</v>
      </c>
      <c r="AF25" s="50">
        <f t="shared" ref="AF25" si="8">O5</f>
        <v>0</v>
      </c>
      <c r="AG25" s="50">
        <f t="shared" ref="AG25" si="9">P5</f>
        <v>0</v>
      </c>
      <c r="AH25" s="50">
        <f t="shared" ref="AH25" si="10">Q5</f>
        <v>0</v>
      </c>
      <c r="AI25" s="50">
        <f t="shared" ref="AI25" si="11">R5</f>
        <v>0</v>
      </c>
      <c r="AJ25" s="50">
        <f t="shared" ref="AJ25" si="12">S5</f>
        <v>0</v>
      </c>
      <c r="AK25" s="50">
        <f t="shared" ref="AK25" si="13">T5</f>
        <v>0.5</v>
      </c>
      <c r="AL25" s="50">
        <f t="shared" ref="AL25" si="14">U5</f>
        <v>0.5</v>
      </c>
      <c r="AM25" s="50">
        <f t="shared" ref="AM25" si="15">V5</f>
        <v>0.5</v>
      </c>
      <c r="AN25" s="50" t="b">
        <f t="shared" ref="AN25" si="16">W5</f>
        <v>0</v>
      </c>
      <c r="AO25" s="50" t="b">
        <f t="shared" ref="AO25" si="17">X5</f>
        <v>0</v>
      </c>
      <c r="AP25" s="50">
        <f t="shared" ref="AP25" si="18">Y5</f>
        <v>0</v>
      </c>
      <c r="AQ25" s="62">
        <f>SUM(AE25:AP25)</f>
        <v>2</v>
      </c>
      <c r="AR25" s="388" t="s">
        <v>62</v>
      </c>
      <c r="AS25" s="86">
        <f>AQ25+(AD3/10000)</f>
        <v>2.00300002</v>
      </c>
      <c r="AT25" s="54" t="b">
        <f>AD25</f>
        <v>0</v>
      </c>
      <c r="AU25" s="166" t="str">
        <f>C3</f>
        <v>Nyírbátor SE</v>
      </c>
      <c r="AV25"/>
      <c r="AW25" s="76">
        <f>_xlfn.RANK.EQ(AS25,$AS$25:$AS$44,0)</f>
        <v>10</v>
      </c>
      <c r="AX25" s="76" t="s">
        <v>13</v>
      </c>
      <c r="AY25" s="167" t="b">
        <f>IF($AW$25=(AL3+1),$AT$25,IF($AW$26=(AL3+1),$AT$26,IF($AW$27=(AL3+1),$AT$27,IF($AW$28=(AL3+1),$AT$28,IF($AW$29=(AL3+1),$AT$29,IF($AW$30=(AL3+1),$AT$30,IF($AW$31=(AL3+1),$AT$31,IF($AW$32=(AL3+1),$AT$32,IF($AW$33=(AL3+1),$AT$33,IF($AW$34=(AL3+1),$AT$34,IF($AW$35=(AL3+1),$AT$35,IF($AW$36=(AL3+1),$AT$36,IF($AW$37=(AL3+1),$AT$37,IF($AW$38=(AL3+1),$AT$38,IF($AW$39=(AL3+1),$AT$39,IF($AW$40=(AL3+1),$AT$40,IF($AW$41=(AL3+1),$AT$41,IF($AW$42=(AL3+1),$AT$42,IF($AW$43=(AL3+1),$AT$43,IF($AW$44=(AL3+1),$AT$44))))))))))))))))))))</f>
        <v>0</v>
      </c>
      <c r="AZ25" s="167">
        <f>IF($AW$25=(AP3+1),$AS$25,IF($AW$26=(AP3+1),$AS$26,IF($AW$27=(AP3+1),$AS$27,IF($AW$28=(AP3+1),$AS$28,IF($AW$29=(AP3+1),$AS$29,IF($AW$30=(AP3+1),$AS$30,IF($AW$31=(AP3+1),$AS$31,IF($AW$32=(AP3+1),$AS$32,IF($AW$33=(AP3+1),$AS$33,IF($AW$34=(AP3+1),$AS$34,IF($AW$35=(AL3+1),$AS$35,IF($AW$36=(AL3+1),$AS$36,IF($AW$37=(AL3+1),$AS$37,IF($AW$38=(AL3+1),$AS$38,IF($AW$39=(AL3+1),$AS$39,IF($AW$40=(AL3+1),$AS$40,IF($AW$41=(AL3+1),$AS$41,IF($AW$42=(AL3+1),$AS$42,IF($AW$43=(AL3+1),$AS$43,IF($AW$44=(AL3+1),$AS$44))))))))))))))))))))</f>
        <v>8.0066000198000005</v>
      </c>
      <c r="BA25" s="167" t="str">
        <f>IF($AW$25=(AP3+1),$AU$25,IF($AW$26=(AP3+1),$AU$26,IF($AW$27=(AP3+1),$AU$27,IF($AW$28=(AP3+1),$AU$28,IF($AW$29=(AP3+1),$AU$29,IF($AW$30=(AP3+1),$AU$30,IF($AW$31=(AP3+1),$AU$31,IF($AW$32=(AP3+1),$AU$32,IF($AW$33=(AP3+1),$AU$33,IF($AW$34=(AP3+1),$AU$34,IF($AW$35=(AP3+1),$AU$35,IF($AW$36=(AP3+1),$AU$36,IF($AW$37=(AP3+1),$AU$37,IF($AW$38=(AP3+1),$AU$38,IF($AW$39=(AP3+1),$AU$39,IF($AW$40=(AP3+1),$AU$40,IF($AW$41=(AP3+1),$AU$41,IF($AW$42=(AP3+1),$AU$42,IF($AW$43=(AP3+1),$AU$43,IF($AW$44=(AP3+1),$AU$44))))))))))))))))))))</f>
        <v>Refi SC</v>
      </c>
      <c r="BB25" t="str">
        <f t="shared" ref="BB25:BB88" si="19">IF(AY25&lt;&gt;AY26,"0","Ellenőrizd le a sorrendet!!! De a gép hozzáadja a csapat eredményt")</f>
        <v>Ellenőrizd le a sorrendet!!! De a gép hozzáadja a csapat eredményt</v>
      </c>
    </row>
    <row r="26" spans="1:54" ht="12.75" customHeight="1" thickTop="1" thickBot="1" x14ac:dyDescent="0.25">
      <c r="A26" s="381"/>
      <c r="B26" s="2" t="s">
        <v>7</v>
      </c>
      <c r="C26" s="2" t="str">
        <f>'1 forduló'!$C28</f>
        <v>Révész István 1865</v>
      </c>
      <c r="D26" s="2" t="str">
        <f>'2 forduló'!$C28</f>
        <v> MESTER J.      1641</v>
      </c>
      <c r="E26" s="2" t="str">
        <f>'3 forduló'!$C28</f>
        <v xml:space="preserve"> Kozma Ádám 1726</v>
      </c>
      <c r="F26" s="2" t="str">
        <f>'4 forduló'!$C28</f>
        <v xml:space="preserve">Sándor Lajos 1810 </v>
      </c>
      <c r="G26" s="2" t="str">
        <f>'5 forduló'!$C28</f>
        <v xml:space="preserve"> Révész István 1865</v>
      </c>
      <c r="H26" s="2" t="str">
        <f>'6 forduló'!$C28</f>
        <v>Sándor Lajos 1810</v>
      </c>
      <c r="I26" s="2" t="str">
        <f>'7 forduló'!$C28</f>
        <v>Sándor Lajos</v>
      </c>
      <c r="J26" s="2" t="str">
        <f>'8 forduló'!$C28</f>
        <v xml:space="preserve"> Kozma Ádám 1726</v>
      </c>
      <c r="K26" s="2" t="str">
        <f>'9 forduló'!$C28</f>
        <v>Mester János</v>
      </c>
      <c r="L26" s="2" t="b">
        <f>'10 forduló'!$C28</f>
        <v>0</v>
      </c>
      <c r="M26" s="2" t="b">
        <f>'11 forduló'!$C28</f>
        <v>0</v>
      </c>
      <c r="N26" s="18">
        <f>'1 forduló'!$D28</f>
        <v>1</v>
      </c>
      <c r="O26" s="18">
        <f>'2 forduló'!$D28</f>
        <v>1</v>
      </c>
      <c r="P26" s="18">
        <f>'3 forduló'!$D28</f>
        <v>1</v>
      </c>
      <c r="Q26" s="18">
        <f>'4 forduló'!$D28</f>
        <v>0.5</v>
      </c>
      <c r="R26" s="18">
        <f>'5 forduló'!$D28</f>
        <v>1</v>
      </c>
      <c r="S26" s="18">
        <f>'6 forduló'!$D28</f>
        <v>0</v>
      </c>
      <c r="T26" s="18">
        <f>'7 forduló'!$D28</f>
        <v>0</v>
      </c>
      <c r="U26" s="18">
        <f>'8 forduló'!$D28</f>
        <v>1</v>
      </c>
      <c r="V26" s="18">
        <f>'9 forduló'!$D28</f>
        <v>0</v>
      </c>
      <c r="W26" s="18" t="b">
        <f>'10 forduló'!$D28</f>
        <v>0</v>
      </c>
      <c r="X26" s="18" t="b">
        <f>'11 forduló'!$D28</f>
        <v>0</v>
      </c>
      <c r="Y26" s="20"/>
      <c r="Z26" s="29">
        <f t="shared" si="6"/>
        <v>5.5</v>
      </c>
      <c r="AA26" s="378"/>
      <c r="AC26" s="204"/>
      <c r="AD26" s="51" t="b">
        <f t="shared" ref="AD26" si="20">M21</f>
        <v>0</v>
      </c>
      <c r="AE26" s="51">
        <f t="shared" ref="AE26" si="21">N21</f>
        <v>0.5</v>
      </c>
      <c r="AF26" s="51">
        <f t="shared" ref="AF26" si="22">O21</f>
        <v>1</v>
      </c>
      <c r="AG26" s="51">
        <f t="shared" ref="AG26" si="23">P21</f>
        <v>1</v>
      </c>
      <c r="AH26" s="51">
        <f t="shared" ref="AH26" si="24">Q21</f>
        <v>1</v>
      </c>
      <c r="AI26" s="51">
        <f t="shared" ref="AI26" si="25">R21</f>
        <v>0.5</v>
      </c>
      <c r="AJ26" s="51">
        <f t="shared" ref="AJ26" si="26">S21</f>
        <v>1</v>
      </c>
      <c r="AK26" s="51">
        <f t="shared" ref="AK26" si="27">T21</f>
        <v>1</v>
      </c>
      <c r="AL26" s="51">
        <f t="shared" ref="AL26" si="28">U21</f>
        <v>1</v>
      </c>
      <c r="AM26" s="51">
        <f t="shared" ref="AM26" si="29">V21</f>
        <v>1</v>
      </c>
      <c r="AN26" s="51" t="b">
        <f t="shared" ref="AN26" si="30">W21</f>
        <v>0</v>
      </c>
      <c r="AO26" s="51" t="b">
        <f t="shared" ref="AO26" si="31">X21</f>
        <v>0</v>
      </c>
      <c r="AP26" s="51">
        <f t="shared" ref="AP26" si="32">Y21</f>
        <v>0</v>
      </c>
      <c r="AQ26" s="62">
        <f t="shared" ref="AQ26:AQ89" si="33">SUM(AE26:AP26)</f>
        <v>8</v>
      </c>
      <c r="AR26" s="389"/>
      <c r="AS26" s="86">
        <f t="shared" ref="AS26:AS44" si="34">AQ26+(AD4/10000)</f>
        <v>8.0066000198000005</v>
      </c>
      <c r="AT26" s="55" t="b">
        <f t="shared" ref="AT26:AT89" si="35">AD26</f>
        <v>0</v>
      </c>
      <c r="AU26" s="168" t="str">
        <f>C19</f>
        <v>Refi SC</v>
      </c>
      <c r="AV26"/>
      <c r="AW26" s="76">
        <f t="shared" ref="AW26:AW44" si="36">_xlfn.RANK.EQ(AS26,$AS$25:$AS$44,0)</f>
        <v>1</v>
      </c>
      <c r="AX26" s="76" t="s">
        <v>14</v>
      </c>
      <c r="AY26" s="167" t="b">
        <f t="shared" ref="AY26:AY34" si="37">IF($AW$25=(AL4+1),$AT$25,IF($AW$26=(AL4+1),$AT$26,IF($AW$27=(AL4+1),$AT$27,IF($AW$28=(AL4+1),$AT$28,IF($AW$29=(AL4+1),$AT$29,IF($AW$30=(AL4+1),$AT$30,IF($AW$31=(AL4+1),$AT$31,IF($AW$32=(AL4+1),$AT$32,IF($AW$33=(AL4+1),$AT$33,IF($AW$34=(AL4+1),$AT$34,IF($AW$35=(AL4+1),$AT$35,IF($AW$36=(AL4+1),$AT$36,IF($AW$37=(AL4+1),$AT$37,IF($AW$38=(AL4+1),$AT$38,IF($AW$39=(AL4+1),$AT$39,IF($AW$40=(AL4+1),$AT$40,IF($AW$41=(AL4+1),$AT$41,IF($AW$42=(AL4+1),$AT$42,IF($AW$43=(AL4+1),$AT$43,IF($AW$44=(AL4+1),$AT$44))))))))))))))))))))</f>
        <v>0</v>
      </c>
      <c r="AZ26" s="167">
        <f t="shared" ref="AZ26:AZ44" si="38">IF($AW$25=(AP4+1),$AS$25,IF($AW$26=(AP4+1),$AS$26,IF($AW$27=(AP4+1),$AS$27,IF($AW$28=(AP4+1),$AS$28,IF($AW$29=(AP4+1),$AS$29,IF($AW$30=(AP4+1),$AS$30,IF($AW$31=(AP4+1),$AS$31,IF($AW$32=(AP4+1),$AS$32,IF($AW$33=(AP4+1),$AS$33,IF($AW$34=(AP4+1),$AS$34,IF($AW$35=(AL4+1),$AS$35,IF($AW$36=(AL4+1),$AS$36,IF($AW$37=(AL4+1),$AS$37,IF($AW$38=(AL4+1),$AS$38,IF($AW$39=(AL4+1),$AS$39,IF($AW$40=(AL4+1),$AS$40,IF($AW$41=(AL4+1),$AS$41,IF($AW$42=(AL4+1),$AS$42,IF($AW$43=(AL4+1),$AS$43,IF($AW$44=(AL4+1),$AS$44))))))))))))))))))))</f>
        <v>5.5059000190000003</v>
      </c>
      <c r="BA26" s="167" t="str">
        <f t="shared" ref="BA26:BA44" si="39">IF($AW$25=(AP4+1),$AU$25,IF($AW$26=(AP4+1),$AU$26,IF($AW$27=(AP4+1),$AU$27,IF($AW$28=(AP4+1),$AU$28,IF($AW$29=(AP4+1),$AU$29,IF($AW$30=(AP4+1),$AU$30,IF($AW$31=(AP4+1),$AU$31,IF($AW$32=(AP4+1),$AU$32,IF($AW$33=(AP4+1),$AU$33,IF($AW$34=(AP4+1),$AU$34,IF($AW$35=(AP4+1),$AU$35,IF($AW$36=(AP4+1),$AU$36,IF($AW$37=(AP4+1),$AU$37,IF($AW$38=(AP4+1),$AU$38,IF($AW$39=(AP4+1),$AU$39,IF($AW$40=(AP4+1),$AU$40,IF($AW$41=(AP4+1),$AU$41,IF($AW$42=(AP4+1),$AU$42,IF($AW$43=(AP4+1),$AU$43,IF($AW$44=(AP4+1),$AU$44))))))))))))))))))))</f>
        <v>Piremon SE</v>
      </c>
      <c r="BB26" t="str">
        <f t="shared" si="19"/>
        <v>Ellenőrizd le a sorrendet!!! De a gép hozzáadja a csapat eredményt</v>
      </c>
    </row>
    <row r="27" spans="1:54" ht="12.75" customHeight="1" thickTop="1" thickBot="1" x14ac:dyDescent="0.25">
      <c r="A27" s="381"/>
      <c r="B27" s="2" t="s">
        <v>79</v>
      </c>
      <c r="C27" s="2" t="str">
        <f>'1 forduló'!$C29</f>
        <v>Sándor Lajos 1810</v>
      </c>
      <c r="D27" s="2" t="str">
        <f>'2 forduló'!$C29</f>
        <v xml:space="preserve"> IGAZ G.          1657   </v>
      </c>
      <c r="E27" s="2" t="str">
        <f>'3 forduló'!$C29</f>
        <v>Igaz Géza 1657</v>
      </c>
      <c r="F27" s="2" t="str">
        <f>'4 forduló'!$C29</f>
        <v>Kozma Ádám 1726</v>
      </c>
      <c r="G27" s="2" t="str">
        <f>'5 forduló'!$C29</f>
        <v xml:space="preserve"> Sándor Lajos 1810</v>
      </c>
      <c r="H27" s="2" t="str">
        <f>'6 forduló'!$C29</f>
        <v>Kozma Ádám 1726</v>
      </c>
      <c r="I27" s="2" t="str">
        <f>'7 forduló'!$C29</f>
        <v>Kozma Ádám</v>
      </c>
      <c r="J27" s="2" t="str">
        <f>'8 forduló'!$C29</f>
        <v>Mester János 1641</v>
      </c>
      <c r="K27" s="2" t="str">
        <f>'9 forduló'!$C29</f>
        <v>Igaz Géza</v>
      </c>
      <c r="L27" s="2" t="b">
        <f>'10 forduló'!$C29</f>
        <v>0</v>
      </c>
      <c r="M27" s="2" t="b">
        <f>'11 forduló'!$C29</f>
        <v>0</v>
      </c>
      <c r="N27" s="18">
        <f>'1 forduló'!$D29</f>
        <v>0</v>
      </c>
      <c r="O27" s="18">
        <f>'2 forduló'!$D29</f>
        <v>0</v>
      </c>
      <c r="P27" s="18">
        <f>'3 forduló'!$D29</f>
        <v>1</v>
      </c>
      <c r="Q27" s="18">
        <f>'4 forduló'!$D29</f>
        <v>1</v>
      </c>
      <c r="R27" s="18">
        <f>'5 forduló'!$D29</f>
        <v>0</v>
      </c>
      <c r="S27" s="18">
        <f>'6 forduló'!$D29</f>
        <v>0</v>
      </c>
      <c r="T27" s="18">
        <f>'7 forduló'!$D29</f>
        <v>1</v>
      </c>
      <c r="U27" s="18">
        <f>'8 forduló'!$D29</f>
        <v>1</v>
      </c>
      <c r="V27" s="18">
        <f>'9 forduló'!$D29</f>
        <v>1</v>
      </c>
      <c r="W27" s="18" t="b">
        <f>'10 forduló'!$D29</f>
        <v>0</v>
      </c>
      <c r="X27" s="18" t="b">
        <f>'11 forduló'!$D29</f>
        <v>0</v>
      </c>
      <c r="Y27" s="20"/>
      <c r="Z27" s="29">
        <f t="shared" si="6"/>
        <v>5</v>
      </c>
      <c r="AA27" s="378"/>
      <c r="AC27" s="204"/>
      <c r="AD27" s="51" t="b">
        <f t="shared" ref="AD27" si="40">M37</f>
        <v>0</v>
      </c>
      <c r="AE27" s="51">
        <f t="shared" ref="AE27" si="41">N37</f>
        <v>0.5</v>
      </c>
      <c r="AF27" s="51">
        <f t="shared" ref="AF27" si="42">O37</f>
        <v>1</v>
      </c>
      <c r="AG27" s="51">
        <f t="shared" ref="AG27" si="43">P37</f>
        <v>1</v>
      </c>
      <c r="AH27" s="51">
        <f t="shared" ref="AH27" si="44">Q37</f>
        <v>0</v>
      </c>
      <c r="AI27" s="51">
        <f t="shared" ref="AI27" si="45">R37</f>
        <v>0.5</v>
      </c>
      <c r="AJ27" s="51">
        <f t="shared" ref="AJ27" si="46">S37</f>
        <v>1</v>
      </c>
      <c r="AK27" s="51">
        <f t="shared" ref="AK27" si="47">T37</f>
        <v>0.5</v>
      </c>
      <c r="AL27" s="51">
        <f t="shared" ref="AL27" si="48">U37</f>
        <v>0.5</v>
      </c>
      <c r="AM27" s="51">
        <f t="shared" ref="AM27" si="49">V37</f>
        <v>0.5</v>
      </c>
      <c r="AN27" s="51" t="b">
        <f t="shared" ref="AN27" si="50">W37</f>
        <v>0</v>
      </c>
      <c r="AO27" s="51" t="b">
        <f t="shared" ref="AO27" si="51">X37</f>
        <v>0</v>
      </c>
      <c r="AP27" s="51">
        <f t="shared" ref="AP27" si="52">Y37</f>
        <v>0</v>
      </c>
      <c r="AQ27" s="62">
        <f t="shared" si="33"/>
        <v>5.5</v>
      </c>
      <c r="AR27" s="389"/>
      <c r="AS27" s="86">
        <f t="shared" si="34"/>
        <v>5.5044500196000001</v>
      </c>
      <c r="AT27" s="55" t="b">
        <f t="shared" si="35"/>
        <v>0</v>
      </c>
      <c r="AU27" s="168" t="str">
        <f>C35</f>
        <v>Fehérgyarmat SE</v>
      </c>
      <c r="AV27"/>
      <c r="AW27" s="76">
        <f t="shared" si="36"/>
        <v>3</v>
      </c>
      <c r="AX27" s="76" t="s">
        <v>15</v>
      </c>
      <c r="AY27" s="167" t="b">
        <f t="shared" si="37"/>
        <v>0</v>
      </c>
      <c r="AZ27" s="167">
        <f t="shared" si="38"/>
        <v>5.5044500196000001</v>
      </c>
      <c r="BA27" s="167" t="str">
        <f t="shared" si="39"/>
        <v>Fehérgyarmat SE</v>
      </c>
      <c r="BB27" t="str">
        <f t="shared" si="19"/>
        <v>Ellenőrizd le a sorrendet!!! De a gép hozzáadja a csapat eredményt</v>
      </c>
    </row>
    <row r="28" spans="1:54" ht="12.75" customHeight="1" thickTop="1" thickBot="1" x14ac:dyDescent="0.25">
      <c r="A28" s="381"/>
      <c r="B28" s="2" t="s">
        <v>80</v>
      </c>
      <c r="C28" s="2" t="str">
        <f>'1 forduló'!$C30</f>
        <v>Mester János 1641</v>
      </c>
      <c r="D28" s="2" t="str">
        <f>'2 forduló'!$C30</f>
        <v xml:space="preserve">    BALOGH F.    1526 </v>
      </c>
      <c r="E28" s="2" t="str">
        <f>'3 forduló'!$C30</f>
        <v>Vágner Gergő 1556</v>
      </c>
      <c r="F28" s="2" t="str">
        <f>'4 forduló'!$C30</f>
        <v>Vágner Gergő 1556</v>
      </c>
      <c r="G28" s="2" t="str">
        <f>'5 forduló'!$C30</f>
        <v>Igaz Géza 1657</v>
      </c>
      <c r="H28" s="2" t="str">
        <f>'6 forduló'!$C30</f>
        <v xml:space="preserve">Igaz Géza 1657 </v>
      </c>
      <c r="I28" s="2" t="str">
        <f>'7 forduló'!$C30</f>
        <v>Igaz Géza</v>
      </c>
      <c r="J28" s="2" t="str">
        <f>'8 forduló'!$C30</f>
        <v>Igaz Géza 1657</v>
      </c>
      <c r="K28" s="2" t="str">
        <f>'9 forduló'!$C30</f>
        <v>Balogh Ferenc</v>
      </c>
      <c r="L28" s="2" t="b">
        <f>'10 forduló'!$C30</f>
        <v>0</v>
      </c>
      <c r="M28" s="2" t="b">
        <f>'11 forduló'!$C30</f>
        <v>0</v>
      </c>
      <c r="N28" s="18">
        <f>'1 forduló'!$D30</f>
        <v>0.5</v>
      </c>
      <c r="O28" s="18">
        <f>'2 forduló'!$D30</f>
        <v>1</v>
      </c>
      <c r="P28" s="18">
        <f>'3 forduló'!$D30</f>
        <v>0.5</v>
      </c>
      <c r="Q28" s="18">
        <f>'4 forduló'!$D30</f>
        <v>1</v>
      </c>
      <c r="R28" s="18">
        <f>'5 forduló'!$D30</f>
        <v>1</v>
      </c>
      <c r="S28" s="18">
        <f>'6 forduló'!$D30</f>
        <v>0</v>
      </c>
      <c r="T28" s="18">
        <f>'7 forduló'!$D30</f>
        <v>0</v>
      </c>
      <c r="U28" s="18">
        <f>'8 forduló'!$D30</f>
        <v>1</v>
      </c>
      <c r="V28" s="18">
        <f>'9 forduló'!$D30</f>
        <v>1</v>
      </c>
      <c r="W28" s="18" t="b">
        <f>'10 forduló'!$D30</f>
        <v>0</v>
      </c>
      <c r="X28" s="18" t="b">
        <f>'11 forduló'!$D30</f>
        <v>0</v>
      </c>
      <c r="Y28" s="20"/>
      <c r="Z28" s="29">
        <f t="shared" si="6"/>
        <v>6</v>
      </c>
      <c r="AA28" s="378"/>
      <c r="AC28" s="204"/>
      <c r="AD28" s="51" t="b">
        <f t="shared" ref="AD28" si="53">M53</f>
        <v>0</v>
      </c>
      <c r="AE28" s="51">
        <f t="shared" ref="AE28" si="54">N53</f>
        <v>1</v>
      </c>
      <c r="AF28" s="51">
        <f t="shared" ref="AF28" si="55">O53</f>
        <v>0.5</v>
      </c>
      <c r="AG28" s="51">
        <f t="shared" ref="AG28" si="56">P53</f>
        <v>1</v>
      </c>
      <c r="AH28" s="51">
        <f t="shared" ref="AH28" si="57">Q53</f>
        <v>1</v>
      </c>
      <c r="AI28" s="51">
        <f t="shared" ref="AI28" si="58">R53</f>
        <v>0.5</v>
      </c>
      <c r="AJ28" s="51">
        <f t="shared" ref="AJ28" si="59">S53</f>
        <v>0</v>
      </c>
      <c r="AK28" s="51">
        <f t="shared" ref="AK28" si="60">T53</f>
        <v>0.5</v>
      </c>
      <c r="AL28" s="51">
        <f t="shared" ref="AL28" si="61">U53</f>
        <v>0</v>
      </c>
      <c r="AM28" s="51">
        <f t="shared" ref="AM28" si="62">V53</f>
        <v>0</v>
      </c>
      <c r="AN28" s="51" t="b">
        <f t="shared" ref="AN28" si="63">W53</f>
        <v>0</v>
      </c>
      <c r="AO28" s="51" t="b">
        <f t="shared" ref="AO28" si="64">X53</f>
        <v>0</v>
      </c>
      <c r="AP28" s="51">
        <f t="shared" ref="AP28" si="65">Y53</f>
        <v>0</v>
      </c>
      <c r="AQ28" s="62">
        <f t="shared" si="33"/>
        <v>4.5</v>
      </c>
      <c r="AR28" s="389"/>
      <c r="AS28" s="86">
        <f t="shared" si="34"/>
        <v>4.5047500194000003</v>
      </c>
      <c r="AT28" s="55" t="b">
        <f t="shared" si="35"/>
        <v>0</v>
      </c>
      <c r="AU28" s="168" t="str">
        <f>C51</f>
        <v>Dávid SC</v>
      </c>
      <c r="AV28"/>
      <c r="AW28" s="76">
        <f t="shared" si="36"/>
        <v>5</v>
      </c>
      <c r="AX28" s="76" t="s">
        <v>17</v>
      </c>
      <c r="AY28" s="167" t="b">
        <f t="shared" si="37"/>
        <v>0</v>
      </c>
      <c r="AZ28" s="167">
        <f t="shared" si="38"/>
        <v>4.5054000183999996</v>
      </c>
      <c r="BA28" s="167" t="str">
        <f t="shared" si="39"/>
        <v>Nyh. Sakkiskola SE</v>
      </c>
      <c r="BB28" t="str">
        <f t="shared" si="19"/>
        <v>Ellenőrizd le a sorrendet!!! De a gép hozzáadja a csapat eredményt</v>
      </c>
    </row>
    <row r="29" spans="1:54" ht="12.75" customHeight="1" thickTop="1" thickBot="1" x14ac:dyDescent="0.25">
      <c r="A29" s="381"/>
      <c r="B29" s="2" t="s">
        <v>81</v>
      </c>
      <c r="C29" s="2" t="str">
        <f>'1 forduló'!$C31</f>
        <v>Balogh Ferenc 1526</v>
      </c>
      <c r="D29" s="2" t="str">
        <f>'2 forduló'!$C31</f>
        <v xml:space="preserve">   VÁGNER G.    1556 </v>
      </c>
      <c r="E29" s="2" t="str">
        <f>'3 forduló'!$C31</f>
        <v>Rózsa Miklós 1381</v>
      </c>
      <c r="F29" s="2" t="str">
        <f>'4 forduló'!$C31</f>
        <v>Rózsa Miklós 1381</v>
      </c>
      <c r="G29" s="2" t="str">
        <f>'5 forduló'!$C31</f>
        <v xml:space="preserve"> Balogh Ferenc 1526</v>
      </c>
      <c r="H29" s="2" t="str">
        <f>'6 forduló'!$C31</f>
        <v>Balogh Ferenc 1526</v>
      </c>
      <c r="I29" s="2" t="str">
        <f>'7 forduló'!$C31</f>
        <v>Balogh Ferenc</v>
      </c>
      <c r="J29" s="2" t="str">
        <f>'8 forduló'!$C31</f>
        <v>Rózsa Miklós 1381</v>
      </c>
      <c r="K29" s="2" t="str">
        <f>'9 forduló'!$C31</f>
        <v>Vágner Gergő</v>
      </c>
      <c r="L29" s="2" t="b">
        <f>'10 forduló'!$C31</f>
        <v>0</v>
      </c>
      <c r="M29" s="2" t="b">
        <f>'11 forduló'!$C31</f>
        <v>0</v>
      </c>
      <c r="N29" s="18">
        <f>'1 forduló'!$D31</f>
        <v>1</v>
      </c>
      <c r="O29" s="18">
        <f>'2 forduló'!$D31</f>
        <v>1</v>
      </c>
      <c r="P29" s="18">
        <f>'3 forduló'!$D31</f>
        <v>0</v>
      </c>
      <c r="Q29" s="18">
        <f>'4 forduló'!$D31</f>
        <v>1</v>
      </c>
      <c r="R29" s="18">
        <f>'5 forduló'!$D31</f>
        <v>0</v>
      </c>
      <c r="S29" s="18">
        <f>'6 forduló'!$D31</f>
        <v>0</v>
      </c>
      <c r="T29" s="18">
        <f>'7 forduló'!$D31</f>
        <v>0.5</v>
      </c>
      <c r="U29" s="18">
        <f>'8 forduló'!$D31</f>
        <v>0</v>
      </c>
      <c r="V29" s="18">
        <f>'9 forduló'!$D31</f>
        <v>1</v>
      </c>
      <c r="W29" s="18" t="b">
        <f>'10 forduló'!$D31</f>
        <v>0</v>
      </c>
      <c r="X29" s="18" t="b">
        <f>'11 forduló'!$D31</f>
        <v>0</v>
      </c>
      <c r="Y29" s="20"/>
      <c r="Z29" s="29">
        <f t="shared" si="6"/>
        <v>4.5</v>
      </c>
      <c r="AA29" s="378"/>
      <c r="AC29" s="204"/>
      <c r="AD29" s="51" t="b">
        <f t="shared" ref="AD29" si="66">M69</f>
        <v>0</v>
      </c>
      <c r="AE29" s="51">
        <f t="shared" ref="AE29" si="67">N69</f>
        <v>0.5</v>
      </c>
      <c r="AF29" s="51">
        <f t="shared" ref="AF29" si="68">O69</f>
        <v>1</v>
      </c>
      <c r="AG29" s="51">
        <f t="shared" ref="AG29" si="69">P69</f>
        <v>0</v>
      </c>
      <c r="AH29" s="51">
        <f t="shared" ref="AH29" si="70">Q69</f>
        <v>0</v>
      </c>
      <c r="AI29" s="51">
        <f t="shared" ref="AI29" si="71">R69</f>
        <v>1</v>
      </c>
      <c r="AJ29" s="51">
        <f t="shared" ref="AJ29" si="72">S69</f>
        <v>0</v>
      </c>
      <c r="AK29" s="51">
        <f t="shared" ref="AK29" si="73">T69</f>
        <v>0.5</v>
      </c>
      <c r="AL29" s="51">
        <f t="shared" ref="AL29" si="74">U69</f>
        <v>1</v>
      </c>
      <c r="AM29" s="51">
        <f t="shared" ref="AM29" si="75">V69</f>
        <v>0</v>
      </c>
      <c r="AN29" s="51" t="b">
        <f t="shared" ref="AN29" si="76">W69</f>
        <v>0</v>
      </c>
      <c r="AO29" s="51" t="b">
        <f t="shared" ref="AO29" si="77">X69</f>
        <v>0</v>
      </c>
      <c r="AP29" s="51">
        <f t="shared" ref="AP29" si="78">Y69</f>
        <v>0</v>
      </c>
      <c r="AQ29" s="62">
        <f t="shared" si="33"/>
        <v>4</v>
      </c>
      <c r="AR29" s="389"/>
      <c r="AS29" s="86">
        <f t="shared" si="34"/>
        <v>4.0053000191999999</v>
      </c>
      <c r="AT29" s="55" t="b">
        <f t="shared" si="35"/>
        <v>0</v>
      </c>
      <c r="AU29" s="168" t="str">
        <f>C67</f>
        <v>Fetivíz SE</v>
      </c>
      <c r="AV29"/>
      <c r="AW29" s="76">
        <f t="shared" si="36"/>
        <v>6</v>
      </c>
      <c r="AX29" s="76" t="s">
        <v>18</v>
      </c>
      <c r="AY29" s="167" t="b">
        <f t="shared" si="37"/>
        <v>0</v>
      </c>
      <c r="AZ29" s="167">
        <f t="shared" si="38"/>
        <v>4.5047500194000003</v>
      </c>
      <c r="BA29" s="167" t="str">
        <f t="shared" si="39"/>
        <v>Dávid SC</v>
      </c>
      <c r="BB29" t="str">
        <f t="shared" si="19"/>
        <v>Ellenőrizd le a sorrendet!!! De a gép hozzáadja a csapat eredményt</v>
      </c>
    </row>
    <row r="30" spans="1:54" ht="14.25" customHeight="1" thickTop="1" thickBot="1" x14ac:dyDescent="0.25">
      <c r="A30" s="381"/>
      <c r="B30" s="2" t="s">
        <v>82</v>
      </c>
      <c r="C30" s="2" t="str">
        <f>'1 forduló'!$C32</f>
        <v>Janecskó Pál</v>
      </c>
      <c r="D30" s="2" t="str">
        <f>'2 forduló'!$C32</f>
        <v xml:space="preserve"> JANECSKÓ P. </v>
      </c>
      <c r="E30" s="2" t="str">
        <f>'3 forduló'!$C32</f>
        <v>10. Tábla: Janecskó Pál- (+-)</v>
      </c>
      <c r="F30" s="2" t="str">
        <f>'4 forduló'!$C32</f>
        <v xml:space="preserve">Janecskó Pál </v>
      </c>
      <c r="G30" s="2" t="str">
        <f>'5 forduló'!$C32</f>
        <v>Vágner Gergő</v>
      </c>
      <c r="H30" s="2" t="str">
        <f>'6 forduló'!$C32</f>
        <v xml:space="preserve">Janecskó Pál </v>
      </c>
      <c r="I30" s="2" t="str">
        <f>'7 forduló'!$C32</f>
        <v>Vágner Gergő</v>
      </c>
      <c r="J30" s="2" t="str">
        <f>'8 forduló'!$C32</f>
        <v xml:space="preserve">Janecskó Pál </v>
      </c>
      <c r="K30" s="2" t="str">
        <f>'9 forduló'!$C32</f>
        <v>Janecskó Pál</v>
      </c>
      <c r="L30" s="2" t="b">
        <f>'10 forduló'!$C32</f>
        <v>0</v>
      </c>
      <c r="M30" s="2" t="b">
        <f>'11 forduló'!$C32</f>
        <v>0</v>
      </c>
      <c r="N30" s="18">
        <f>'1 forduló'!$D32</f>
        <v>0.5</v>
      </c>
      <c r="O30" s="18">
        <f>'2 forduló'!$D32</f>
        <v>1</v>
      </c>
      <c r="P30" s="18">
        <f>'3 forduló'!$D32</f>
        <v>1</v>
      </c>
      <c r="Q30" s="18">
        <f>'4 forduló'!$D32</f>
        <v>1</v>
      </c>
      <c r="R30" s="18">
        <f>'5 forduló'!$D32</f>
        <v>1</v>
      </c>
      <c r="S30" s="18">
        <f>'6 forduló'!$D32</f>
        <v>0.5</v>
      </c>
      <c r="T30" s="18">
        <f>'7 forduló'!$D32</f>
        <v>0.5</v>
      </c>
      <c r="U30" s="18">
        <f>'8 forduló'!$D32</f>
        <v>1</v>
      </c>
      <c r="V30" s="18">
        <f>'9 forduló'!$D32</f>
        <v>1</v>
      </c>
      <c r="W30" s="18" t="b">
        <f>'10 forduló'!$D32</f>
        <v>0</v>
      </c>
      <c r="X30" s="18" t="b">
        <f>'11 forduló'!$D32</f>
        <v>0</v>
      </c>
      <c r="Y30" s="20"/>
      <c r="Z30" s="29">
        <f t="shared" si="6"/>
        <v>7.5</v>
      </c>
      <c r="AA30" s="378"/>
      <c r="AC30" s="204"/>
      <c r="AD30" s="51" t="b">
        <f t="shared" ref="AD30" si="79">M85</f>
        <v>0</v>
      </c>
      <c r="AE30" s="51">
        <f t="shared" ref="AE30" si="80">N85</f>
        <v>0.5</v>
      </c>
      <c r="AF30" s="51">
        <f t="shared" ref="AF30" si="81">O85</f>
        <v>1</v>
      </c>
      <c r="AG30" s="51">
        <f t="shared" ref="AG30" si="82">P85</f>
        <v>0</v>
      </c>
      <c r="AH30" s="51">
        <f t="shared" ref="AH30" si="83">Q85</f>
        <v>1</v>
      </c>
      <c r="AI30" s="51">
        <f t="shared" ref="AI30" si="84">R85</f>
        <v>0.5</v>
      </c>
      <c r="AJ30" s="51">
        <f t="shared" ref="AJ30" si="85">S85</f>
        <v>1</v>
      </c>
      <c r="AK30" s="51">
        <f t="shared" ref="AK30" si="86">T85</f>
        <v>0</v>
      </c>
      <c r="AL30" s="51">
        <f t="shared" ref="AL30" si="87">U85</f>
        <v>0.5</v>
      </c>
      <c r="AM30" s="51">
        <f t="shared" ref="AM30" si="88">V85</f>
        <v>1</v>
      </c>
      <c r="AN30" s="51" t="b">
        <f t="shared" ref="AN30" si="89">W85</f>
        <v>0</v>
      </c>
      <c r="AO30" s="51" t="b">
        <f t="shared" ref="AO30" si="90">X85</f>
        <v>0</v>
      </c>
      <c r="AP30" s="51">
        <f t="shared" ref="AP30" si="91">Y85</f>
        <v>0</v>
      </c>
      <c r="AQ30" s="62">
        <f t="shared" si="33"/>
        <v>5.5</v>
      </c>
      <c r="AR30" s="389"/>
      <c r="AS30" s="86">
        <f t="shared" si="34"/>
        <v>5.5059000190000003</v>
      </c>
      <c r="AT30" s="55" t="b">
        <f t="shared" si="35"/>
        <v>0</v>
      </c>
      <c r="AU30" s="168" t="str">
        <f>C83</f>
        <v>Piremon SE</v>
      </c>
      <c r="AV30"/>
      <c r="AW30" s="76">
        <f t="shared" si="36"/>
        <v>2</v>
      </c>
      <c r="AX30" s="76" t="s">
        <v>21</v>
      </c>
      <c r="AY30" s="167" t="b">
        <f t="shared" si="37"/>
        <v>0</v>
      </c>
      <c r="AZ30" s="167">
        <f t="shared" si="38"/>
        <v>4.0053000191999999</v>
      </c>
      <c r="BA30" s="167" t="str">
        <f t="shared" si="39"/>
        <v>Fetivíz SE</v>
      </c>
      <c r="BB30" t="str">
        <f t="shared" si="19"/>
        <v>Ellenőrizd le a sorrendet!!! De a gép hozzáadja a csapat eredményt</v>
      </c>
    </row>
    <row r="31" spans="1:54" ht="14.25" customHeight="1" thickTop="1" thickBot="1" x14ac:dyDescent="0.25">
      <c r="A31" s="382"/>
      <c r="B31" s="2" t="s">
        <v>85</v>
      </c>
      <c r="C31" s="2">
        <f>'1 forduló'!$C33</f>
        <v>0</v>
      </c>
      <c r="D31" s="2">
        <f>'2 forduló'!$C33</f>
        <v>0</v>
      </c>
      <c r="E31" s="2">
        <f>'3 forduló'!$C33</f>
        <v>0</v>
      </c>
      <c r="F31" s="2">
        <f>'4 forduló'!$C33</f>
        <v>0</v>
      </c>
      <c r="G31" s="2">
        <f>'5 forduló'!$C33</f>
        <v>0</v>
      </c>
      <c r="H31" s="2">
        <f>'6 forduló'!$C33</f>
        <v>0</v>
      </c>
      <c r="I31" s="2">
        <f>'7 forduló'!$C33</f>
        <v>0</v>
      </c>
      <c r="J31" s="2">
        <f>'8 forduló'!$C33</f>
        <v>0</v>
      </c>
      <c r="K31" s="2">
        <f>'9 forduló'!$C33</f>
        <v>0</v>
      </c>
      <c r="L31" s="2">
        <f>'10 forduló'!$C33</f>
        <v>0</v>
      </c>
      <c r="M31" s="2">
        <f>'11 forduló'!$C33</f>
        <v>0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20"/>
      <c r="Z31" s="29">
        <f t="shared" si="6"/>
        <v>0</v>
      </c>
      <c r="AA31" s="379"/>
      <c r="AC31" s="204"/>
      <c r="AD31" s="51" t="b">
        <f t="shared" ref="AD31" si="92">M101</f>
        <v>0</v>
      </c>
      <c r="AE31" s="51">
        <f t="shared" ref="AE31" si="93">N101</f>
        <v>0</v>
      </c>
      <c r="AF31" s="51">
        <f t="shared" ref="AF31" si="94">O101</f>
        <v>0</v>
      </c>
      <c r="AG31" s="51">
        <f t="shared" ref="AG31" si="95">P101</f>
        <v>1</v>
      </c>
      <c r="AH31" s="51">
        <f t="shared" ref="AH31" si="96">Q101</f>
        <v>0</v>
      </c>
      <c r="AI31" s="51">
        <f t="shared" ref="AI31" si="97">R101</f>
        <v>0</v>
      </c>
      <c r="AJ31" s="51">
        <f t="shared" ref="AJ31" si="98">S101</f>
        <v>1</v>
      </c>
      <c r="AK31" s="51">
        <f t="shared" ref="AK31" si="99">T101</f>
        <v>0.5</v>
      </c>
      <c r="AL31" s="51">
        <f t="shared" ref="AL31" si="100">U101</f>
        <v>0</v>
      </c>
      <c r="AM31" s="51">
        <f t="shared" ref="AM31" si="101">V101</f>
        <v>0.5</v>
      </c>
      <c r="AN31" s="51" t="b">
        <f t="shared" ref="AN31" si="102">W101</f>
        <v>0</v>
      </c>
      <c r="AO31" s="51" t="b">
        <f t="shared" ref="AO31" si="103">X101</f>
        <v>0</v>
      </c>
      <c r="AP31" s="51">
        <f t="shared" ref="AP31" si="104">Y101</f>
        <v>0</v>
      </c>
      <c r="AQ31" s="62">
        <f t="shared" si="33"/>
        <v>3</v>
      </c>
      <c r="AR31" s="389"/>
      <c r="AS31" s="86">
        <f t="shared" si="34"/>
        <v>3.0029500188</v>
      </c>
      <c r="AT31" s="55" t="b">
        <f t="shared" si="35"/>
        <v>0</v>
      </c>
      <c r="AU31" s="168" t="str">
        <f>C99</f>
        <v>Balkány SE</v>
      </c>
      <c r="AV31"/>
      <c r="AW31" s="76">
        <f t="shared" si="36"/>
        <v>9</v>
      </c>
      <c r="AX31" s="76" t="s">
        <v>22</v>
      </c>
      <c r="AY31" s="167" t="b">
        <f t="shared" si="37"/>
        <v>0</v>
      </c>
      <c r="AZ31" s="167">
        <f t="shared" si="38"/>
        <v>4.0039000186000004</v>
      </c>
      <c r="BA31" s="167" t="str">
        <f t="shared" si="39"/>
        <v>II. Rákóczi SE Vaja</v>
      </c>
      <c r="BB31" t="str">
        <f t="shared" si="19"/>
        <v>Ellenőrizd le a sorrendet!!! De a gép hozzáadja a csapat eredményt</v>
      </c>
    </row>
    <row r="32" spans="1:54" ht="12.75" customHeight="1" thickTop="1" thickBot="1" x14ac:dyDescent="0.25">
      <c r="N32" s="16">
        <f t="shared" ref="N32:X32" si="105">SUM(N21:N31)</f>
        <v>6.5</v>
      </c>
      <c r="O32" s="16">
        <f t="shared" si="105"/>
        <v>9</v>
      </c>
      <c r="P32" s="16">
        <f t="shared" si="105"/>
        <v>8</v>
      </c>
      <c r="Q32" s="16">
        <f t="shared" si="105"/>
        <v>8</v>
      </c>
      <c r="R32" s="16">
        <f t="shared" si="105"/>
        <v>7</v>
      </c>
      <c r="S32" s="16">
        <f t="shared" si="105"/>
        <v>5</v>
      </c>
      <c r="T32" s="16">
        <f t="shared" si="105"/>
        <v>6</v>
      </c>
      <c r="U32" s="16">
        <f t="shared" si="105"/>
        <v>8.5</v>
      </c>
      <c r="V32" s="16">
        <f t="shared" si="105"/>
        <v>8</v>
      </c>
      <c r="W32" s="16">
        <f t="shared" si="105"/>
        <v>0</v>
      </c>
      <c r="X32" s="16">
        <f t="shared" si="105"/>
        <v>0</v>
      </c>
      <c r="Y32" s="16">
        <f>SUM(Y21:Y31)</f>
        <v>0</v>
      </c>
      <c r="AC32" s="204"/>
      <c r="AD32" s="51" t="b">
        <f t="shared" ref="AD32" si="106">M117</f>
        <v>0</v>
      </c>
      <c r="AE32" s="51">
        <f t="shared" ref="AE32" si="107">N117</f>
        <v>0.5</v>
      </c>
      <c r="AF32" s="51">
        <f t="shared" ref="AF32" si="108">O117</f>
        <v>0.5</v>
      </c>
      <c r="AG32" s="51">
        <f t="shared" ref="AG32" si="109">P117</f>
        <v>1</v>
      </c>
      <c r="AH32" s="51">
        <f t="shared" ref="AH32" si="110">Q117</f>
        <v>0</v>
      </c>
      <c r="AI32" s="51">
        <f t="shared" ref="AI32" si="111">R117</f>
        <v>1</v>
      </c>
      <c r="AJ32" s="51">
        <f t="shared" ref="AJ32" si="112">S117</f>
        <v>0.5</v>
      </c>
      <c r="AK32" s="51">
        <f t="shared" ref="AK32" si="113">T117</f>
        <v>0</v>
      </c>
      <c r="AL32" s="51">
        <f t="shared" ref="AL32" si="114">U117</f>
        <v>0.5</v>
      </c>
      <c r="AM32" s="51">
        <f t="shared" ref="AM32" si="115">V117</f>
        <v>0</v>
      </c>
      <c r="AN32" s="51" t="b">
        <f t="shared" ref="AN32" si="116">W117</f>
        <v>0</v>
      </c>
      <c r="AO32" s="51" t="b">
        <f t="shared" ref="AO32" si="117">X117</f>
        <v>0</v>
      </c>
      <c r="AP32" s="51">
        <f t="shared" ref="AP32" si="118">Y117</f>
        <v>0</v>
      </c>
      <c r="AQ32" s="62">
        <f t="shared" si="33"/>
        <v>4</v>
      </c>
      <c r="AR32" s="389"/>
      <c r="AS32" s="86">
        <f t="shared" si="34"/>
        <v>4.0039000186000004</v>
      </c>
      <c r="AT32" s="55" t="b">
        <f t="shared" si="35"/>
        <v>0</v>
      </c>
      <c r="AU32" s="168" t="str">
        <f>C115</f>
        <v>II. Rákóczi SE Vaja</v>
      </c>
      <c r="AV32"/>
      <c r="AW32" s="76">
        <f t="shared" si="36"/>
        <v>7</v>
      </c>
      <c r="AX32" s="76" t="s">
        <v>25</v>
      </c>
      <c r="AY32" s="167" t="b">
        <f t="shared" si="37"/>
        <v>0</v>
      </c>
      <c r="AZ32" s="167">
        <f t="shared" si="38"/>
        <v>4.0027500182000004</v>
      </c>
      <c r="BA32" s="167" t="str">
        <f t="shared" si="39"/>
        <v>Nagyhalászi SE</v>
      </c>
      <c r="BB32" t="str">
        <f t="shared" si="19"/>
        <v>Ellenőrizd le a sorrendet!!! De a gép hozzáadja a csapat eredményt</v>
      </c>
    </row>
    <row r="33" spans="1:54" ht="14.25" thickTop="1" thickBot="1" x14ac:dyDescent="0.25"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AC33" s="204"/>
      <c r="AD33" s="51" t="b">
        <f t="shared" ref="AD33" si="119">M133</f>
        <v>0</v>
      </c>
      <c r="AE33" s="51">
        <f t="shared" ref="AE33" si="120">N133</f>
        <v>0.5</v>
      </c>
      <c r="AF33" s="51">
        <f t="shared" ref="AF33" si="121">O133</f>
        <v>0</v>
      </c>
      <c r="AG33" s="51">
        <f t="shared" ref="AG33" si="122">P133</f>
        <v>0</v>
      </c>
      <c r="AH33" s="51">
        <f t="shared" ref="AH33" si="123">Q133</f>
        <v>1</v>
      </c>
      <c r="AI33" s="51">
        <f t="shared" ref="AI33" si="124">R133</f>
        <v>0.5</v>
      </c>
      <c r="AJ33" s="51">
        <f t="shared" ref="AJ33" si="125">S133</f>
        <v>0</v>
      </c>
      <c r="AK33" s="51">
        <f t="shared" ref="AK33" si="126">T133</f>
        <v>1</v>
      </c>
      <c r="AL33" s="51">
        <f t="shared" ref="AL33" si="127">U133</f>
        <v>1</v>
      </c>
      <c r="AM33" s="51">
        <f t="shared" ref="AM33" si="128">V133</f>
        <v>0.5</v>
      </c>
      <c r="AN33" s="51" t="b">
        <f t="shared" ref="AN33" si="129">W133</f>
        <v>0</v>
      </c>
      <c r="AO33" s="51" t="b">
        <f t="shared" ref="AO33" si="130">X133</f>
        <v>0</v>
      </c>
      <c r="AP33" s="51">
        <f t="shared" ref="AP33" si="131">Y133</f>
        <v>0</v>
      </c>
      <c r="AQ33" s="62">
        <f t="shared" si="33"/>
        <v>4.5</v>
      </c>
      <c r="AR33" s="389"/>
      <c r="AS33" s="86">
        <f t="shared" si="34"/>
        <v>4.5054000183999996</v>
      </c>
      <c r="AT33" s="55" t="b">
        <f t="shared" si="35"/>
        <v>0</v>
      </c>
      <c r="AU33" s="168" t="str">
        <f>C131</f>
        <v>Nyh. Sakkiskola SE</v>
      </c>
      <c r="AV33"/>
      <c r="AW33" s="76">
        <f t="shared" si="36"/>
        <v>4</v>
      </c>
      <c r="AX33" s="76" t="s">
        <v>26</v>
      </c>
      <c r="AY33" s="167" t="b">
        <f t="shared" si="37"/>
        <v>0</v>
      </c>
      <c r="AZ33" s="167">
        <f t="shared" si="38"/>
        <v>3.0029500188</v>
      </c>
      <c r="BA33" s="167" t="str">
        <f t="shared" si="39"/>
        <v>Balkány SE</v>
      </c>
      <c r="BB33" t="str">
        <f t="shared" si="19"/>
        <v>Ellenőrizd le a sorrendet!!! De a gép hozzáadja a csapat eredményt</v>
      </c>
    </row>
    <row r="34" spans="1:54" ht="14.25" thickTop="1" thickBot="1" x14ac:dyDescent="0.25">
      <c r="AC34" s="204"/>
      <c r="AD34" s="51" t="b">
        <f t="shared" ref="AD34" si="132">M149</f>
        <v>0</v>
      </c>
      <c r="AE34" s="51">
        <f t="shared" ref="AE34" si="133">N149</f>
        <v>0.5</v>
      </c>
      <c r="AF34" s="51">
        <f t="shared" ref="AF34" si="134">O149</f>
        <v>0</v>
      </c>
      <c r="AG34" s="51">
        <f t="shared" ref="AG34" si="135">P149</f>
        <v>0</v>
      </c>
      <c r="AH34" s="51">
        <f t="shared" ref="AH34" si="136">Q149</f>
        <v>1</v>
      </c>
      <c r="AI34" s="51">
        <f t="shared" ref="AI34" si="137">R149</f>
        <v>0.5</v>
      </c>
      <c r="AJ34" s="51">
        <f t="shared" ref="AJ34" si="138">S149</f>
        <v>0.5</v>
      </c>
      <c r="AK34" s="51">
        <f t="shared" ref="AK34" si="139">T149</f>
        <v>0.5</v>
      </c>
      <c r="AL34" s="51">
        <f t="shared" ref="AL34" si="140">U149</f>
        <v>0</v>
      </c>
      <c r="AM34" s="51">
        <f t="shared" ref="AM34" si="141">V149</f>
        <v>1</v>
      </c>
      <c r="AN34" s="51" t="b">
        <f t="shared" ref="AN34" si="142">W149</f>
        <v>0</v>
      </c>
      <c r="AO34" s="51" t="b">
        <f t="shared" ref="AO34" si="143">X149</f>
        <v>0</v>
      </c>
      <c r="AP34" s="51">
        <f t="shared" ref="AP34" si="144">Y149</f>
        <v>0</v>
      </c>
      <c r="AQ34" s="62">
        <f t="shared" si="33"/>
        <v>4</v>
      </c>
      <c r="AR34" s="389"/>
      <c r="AS34" s="86">
        <f t="shared" si="34"/>
        <v>4.0027500182000004</v>
      </c>
      <c r="AT34" s="55" t="b">
        <f t="shared" si="35"/>
        <v>0</v>
      </c>
      <c r="AU34" s="168" t="str">
        <f>C147</f>
        <v>Nagyhalászi SE</v>
      </c>
      <c r="AV34"/>
      <c r="AW34" s="76">
        <f t="shared" si="36"/>
        <v>8</v>
      </c>
      <c r="AX34" s="76" t="s">
        <v>33</v>
      </c>
      <c r="AY34" s="167" t="b">
        <f t="shared" si="37"/>
        <v>0</v>
      </c>
      <c r="AZ34" s="167">
        <f t="shared" si="38"/>
        <v>2.00300002</v>
      </c>
      <c r="BA34" s="167" t="str">
        <f t="shared" si="39"/>
        <v>Nyírbátor SE</v>
      </c>
      <c r="BB34" t="str">
        <f t="shared" si="19"/>
        <v>Ellenőrizd le a sorrendet!!! De a gép hozzáadja a csapat eredményt</v>
      </c>
    </row>
    <row r="35" spans="1:54" ht="27.75" customHeight="1" thickTop="1" thickBot="1" x14ac:dyDescent="0.3">
      <c r="A35" s="383" t="s">
        <v>0</v>
      </c>
      <c r="B35" s="384"/>
      <c r="C35" s="249" t="s">
        <v>240</v>
      </c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385" t="s">
        <v>12</v>
      </c>
      <c r="O35" s="386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13" t="s">
        <v>16</v>
      </c>
      <c r="AA35" s="377">
        <f>SUM(N48:Y48)</f>
        <v>44.5</v>
      </c>
      <c r="AC35" s="204"/>
      <c r="AD35" s="51" t="b">
        <f t="shared" ref="AD35" si="145">M165</f>
        <v>0</v>
      </c>
      <c r="AE35" s="51" t="b">
        <f t="shared" ref="AE35" si="146">N165</f>
        <v>0</v>
      </c>
      <c r="AF35" s="51" t="b">
        <f t="shared" ref="AF35" si="147">O165</f>
        <v>0</v>
      </c>
      <c r="AG35" s="51" t="b">
        <f t="shared" ref="AG35" si="148">P165</f>
        <v>0</v>
      </c>
      <c r="AH35" s="51" t="b">
        <f t="shared" ref="AH35" si="149">Q165</f>
        <v>0</v>
      </c>
      <c r="AI35" s="51" t="b">
        <f t="shared" ref="AI35" si="150">R165</f>
        <v>0</v>
      </c>
      <c r="AJ35" s="51" t="b">
        <f t="shared" ref="AJ35" si="151">S165</f>
        <v>0</v>
      </c>
      <c r="AK35" s="51" t="b">
        <f t="shared" ref="AK35" si="152">T165</f>
        <v>0</v>
      </c>
      <c r="AL35" s="51" t="b">
        <f t="shared" ref="AL35" si="153">U165</f>
        <v>0</v>
      </c>
      <c r="AM35" s="51" t="b">
        <f t="shared" ref="AM35" si="154">V165</f>
        <v>0</v>
      </c>
      <c r="AN35" s="51" t="b">
        <f t="shared" ref="AN35" si="155">W165</f>
        <v>0</v>
      </c>
      <c r="AO35" s="51" t="b">
        <f t="shared" ref="AO35" si="156">X165</f>
        <v>0</v>
      </c>
      <c r="AP35" s="51">
        <f t="shared" ref="AP35" si="157">Y165</f>
        <v>0</v>
      </c>
      <c r="AQ35" s="62">
        <f t="shared" si="33"/>
        <v>0</v>
      </c>
      <c r="AR35" s="389"/>
      <c r="AS35" s="86">
        <f t="shared" si="34"/>
        <v>1.8000000000000006E-8</v>
      </c>
      <c r="AT35" s="55" t="b">
        <f t="shared" si="35"/>
        <v>0</v>
      </c>
      <c r="AU35" s="168">
        <f>C163</f>
        <v>0</v>
      </c>
      <c r="AV35"/>
      <c r="AW35" s="76">
        <f t="shared" si="36"/>
        <v>11</v>
      </c>
      <c r="AX35" s="76" t="s">
        <v>34</v>
      </c>
      <c r="AY35" s="167" t="b">
        <f t="shared" ref="AY35:AY44" si="158">IF($AW$25=(AL13+1),$AT$25,IF($AW$26=(AL13+1),$AT$26,IF($AW$27=(AL13+1),$AT$27,IF($AW$28=(AL13+1),$AT$28,IF($AW$29=(AL13+1),$AT$29,IF($AW$30=(AL13+1),$AT$30,IF($AW$31=(AL13+1),$AT$31,IF($AW$32=(AL13+1),$AT$32,IF($AW$33=(AL13+1),$AT$33,IF($AW$34=(AL13+1),$AT$34,IF($AW$35=(AL13+1),$AT$35,IF($AW$36=(AL13+1),$AT$36,IF($AW$37=(AL13+1),$AT$37,IF($AW$38=(AL13+1),$AT$38,IF($AW$39=(AL13+1),$AT$39,IF($AW$40=(AL13+1),$AT$40,IF($AW$41=(AL13+1),$AT$41,IF($AW$42=(AL13+1),$AT$42,IF($AW$43=(AL13+1),$AT$43,IF($AW$44=(AL13+1),$AT$44))))))))))))))))))))</f>
        <v>0</v>
      </c>
      <c r="AZ35" s="167">
        <f t="shared" si="38"/>
        <v>1.8000000000000006E-8</v>
      </c>
      <c r="BA35" s="167">
        <f t="shared" si="39"/>
        <v>0</v>
      </c>
      <c r="BB35" t="str">
        <f t="shared" si="19"/>
        <v>0</v>
      </c>
    </row>
    <row r="36" spans="1:54" ht="17.25" customHeight="1" thickTop="1" thickBot="1" x14ac:dyDescent="0.25">
      <c r="A36" s="380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96" t="s">
        <v>1</v>
      </c>
      <c r="N36" s="21" t="s">
        <v>13</v>
      </c>
      <c r="O36" s="22" t="s">
        <v>14</v>
      </c>
      <c r="P36" s="22" t="s">
        <v>15</v>
      </c>
      <c r="Q36" s="22" t="s">
        <v>17</v>
      </c>
      <c r="R36" s="22" t="s">
        <v>18</v>
      </c>
      <c r="S36" s="22" t="s">
        <v>21</v>
      </c>
      <c r="T36" s="22" t="s">
        <v>22</v>
      </c>
      <c r="U36" s="22" t="s">
        <v>25</v>
      </c>
      <c r="V36" s="22" t="s">
        <v>26</v>
      </c>
      <c r="W36" s="22" t="s">
        <v>33</v>
      </c>
      <c r="X36" s="22" t="s">
        <v>34</v>
      </c>
      <c r="Y36" s="22" t="s">
        <v>35</v>
      </c>
      <c r="Z36" s="28"/>
      <c r="AA36" s="378"/>
      <c r="AC36" s="204"/>
      <c r="AD36" s="51" t="str">
        <f t="shared" ref="AD36" si="159">M181</f>
        <v>12_1</v>
      </c>
      <c r="AE36" s="51" t="b">
        <f t="shared" ref="AE36" si="160">N181</f>
        <v>0</v>
      </c>
      <c r="AF36" s="51" t="b">
        <f t="shared" ref="AF36" si="161">O181</f>
        <v>0</v>
      </c>
      <c r="AG36" s="51" t="b">
        <f t="shared" ref="AG36" si="162">P181</f>
        <v>0</v>
      </c>
      <c r="AH36" s="51" t="b">
        <f t="shared" ref="AH36" si="163">Q181</f>
        <v>0</v>
      </c>
      <c r="AI36" s="51" t="b">
        <f t="shared" ref="AI36" si="164">R181</f>
        <v>0</v>
      </c>
      <c r="AJ36" s="51" t="b">
        <f t="shared" ref="AJ36" si="165">S181</f>
        <v>0</v>
      </c>
      <c r="AK36" s="51" t="b">
        <f t="shared" ref="AK36" si="166">T181</f>
        <v>0</v>
      </c>
      <c r="AL36" s="51" t="b">
        <f t="shared" ref="AL36" si="167">U181</f>
        <v>0</v>
      </c>
      <c r="AM36" s="51" t="b">
        <f t="shared" ref="AM36" si="168">V181</f>
        <v>0</v>
      </c>
      <c r="AN36" s="51" t="b">
        <f t="shared" ref="AN36" si="169">W181</f>
        <v>0</v>
      </c>
      <c r="AO36" s="51" t="b">
        <f t="shared" ref="AO36" si="170">X181</f>
        <v>0</v>
      </c>
      <c r="AP36" s="51">
        <f t="shared" ref="AP36" si="171">Y181</f>
        <v>0</v>
      </c>
      <c r="AQ36" s="62">
        <f t="shared" si="33"/>
        <v>0</v>
      </c>
      <c r="AR36" s="389"/>
      <c r="AS36" s="86">
        <f t="shared" si="34"/>
        <v>1.7800000000000007E-8</v>
      </c>
      <c r="AT36" s="55" t="str">
        <f t="shared" si="35"/>
        <v>12_1</v>
      </c>
      <c r="AU36" s="168">
        <f>C179</f>
        <v>0</v>
      </c>
      <c r="AV36"/>
      <c r="AW36" s="76">
        <f t="shared" si="36"/>
        <v>12</v>
      </c>
      <c r="AX36" s="76" t="s">
        <v>35</v>
      </c>
      <c r="AY36" s="167" t="str">
        <f t="shared" si="158"/>
        <v>12_1</v>
      </c>
      <c r="AZ36" s="167">
        <f t="shared" si="38"/>
        <v>1.7800000000000007E-8</v>
      </c>
      <c r="BA36" s="167">
        <f t="shared" si="39"/>
        <v>0</v>
      </c>
      <c r="BB36" t="str">
        <f t="shared" si="19"/>
        <v>0</v>
      </c>
    </row>
    <row r="37" spans="1:54" ht="12.75" customHeight="1" thickTop="1" thickBot="1" x14ac:dyDescent="0.25">
      <c r="A37" s="381"/>
      <c r="B37" s="2" t="s">
        <v>2</v>
      </c>
      <c r="C37" s="2" t="str">
        <f>'1 forduló'!$C38</f>
        <v xml:space="preserve">Berki József 1969 </v>
      </c>
      <c r="D37" s="2" t="str">
        <f>'2 forduló'!$C38</f>
        <v>Berki József</v>
      </c>
      <c r="E37" s="2" t="str">
        <f>'3 forduló'!$C38</f>
        <v>Berki József 1969</v>
      </c>
      <c r="F37" s="2" t="str">
        <f>'4 forduló'!$C38</f>
        <v>Berki József 1969</v>
      </c>
      <c r="G37" s="2" t="str">
        <f>'5 forduló'!$C38</f>
        <v>Berki József 1969</v>
      </c>
      <c r="H37" s="2" t="str">
        <f>'6 forduló'!$C38</f>
        <v>Berki József 1969</v>
      </c>
      <c r="I37" s="2" t="str">
        <f>'7 forduló'!$C38</f>
        <v xml:space="preserve">Berki József 1969 </v>
      </c>
      <c r="J37" s="2" t="str">
        <f>'8 forduló'!$C38</f>
        <v xml:space="preserve">1. Tábla: Berki József 1969 </v>
      </c>
      <c r="K37" s="2" t="str">
        <f>'9 forduló'!$C38</f>
        <v>Berki József/1969/</v>
      </c>
      <c r="L37" s="2" t="b">
        <f>'10 forduló'!$C38</f>
        <v>0</v>
      </c>
      <c r="M37" s="2" t="b">
        <f>'11 forduló'!$C38</f>
        <v>0</v>
      </c>
      <c r="N37" s="18">
        <f>'1 forduló'!$D38</f>
        <v>0.5</v>
      </c>
      <c r="O37" s="18">
        <f>'2 forduló'!$D38</f>
        <v>1</v>
      </c>
      <c r="P37" s="18">
        <f>'3 forduló'!$D38</f>
        <v>1</v>
      </c>
      <c r="Q37" s="18">
        <f>'4 forduló'!$D38</f>
        <v>0</v>
      </c>
      <c r="R37" s="18">
        <f>'5 forduló'!$D38</f>
        <v>0.5</v>
      </c>
      <c r="S37" s="18">
        <f>'6 forduló'!$D38</f>
        <v>1</v>
      </c>
      <c r="T37" s="18">
        <f>'7 forduló'!$D38</f>
        <v>0.5</v>
      </c>
      <c r="U37" s="18">
        <f>'8 forduló'!$D38</f>
        <v>0.5</v>
      </c>
      <c r="V37" s="18">
        <f>'9 forduló'!$D38</f>
        <v>0.5</v>
      </c>
      <c r="W37" s="18" t="b">
        <f>'10 forduló'!$D38</f>
        <v>0</v>
      </c>
      <c r="X37" s="18" t="b">
        <f>'11 forduló'!$D38</f>
        <v>0</v>
      </c>
      <c r="Y37" s="20"/>
      <c r="Z37" s="29">
        <f>SUM(N37:Y37)</f>
        <v>5.5</v>
      </c>
      <c r="AA37" s="378"/>
      <c r="AC37" s="204"/>
      <c r="AD37" s="51" t="str">
        <f t="shared" ref="AD37" si="172">M197</f>
        <v>13_1</v>
      </c>
      <c r="AE37" s="51" t="b">
        <f t="shared" ref="AE37" si="173">N197</f>
        <v>0</v>
      </c>
      <c r="AF37" s="51" t="b">
        <f t="shared" ref="AF37" si="174">O197</f>
        <v>0</v>
      </c>
      <c r="AG37" s="51" t="b">
        <f t="shared" ref="AG37" si="175">P197</f>
        <v>0</v>
      </c>
      <c r="AH37" s="51" t="b">
        <f t="shared" ref="AH37" si="176">Q197</f>
        <v>0</v>
      </c>
      <c r="AI37" s="51" t="b">
        <f t="shared" ref="AI37" si="177">R197</f>
        <v>0</v>
      </c>
      <c r="AJ37" s="51" t="b">
        <f t="shared" ref="AJ37" si="178">S197</f>
        <v>0</v>
      </c>
      <c r="AK37" s="51" t="b">
        <f t="shared" ref="AK37" si="179">T197</f>
        <v>0</v>
      </c>
      <c r="AL37" s="51" t="b">
        <f t="shared" ref="AL37" si="180">U197</f>
        <v>0</v>
      </c>
      <c r="AM37" s="51" t="b">
        <f t="shared" ref="AM37" si="181">V197</f>
        <v>0</v>
      </c>
      <c r="AN37" s="51" t="b">
        <f t="shared" ref="AN37" si="182">W197</f>
        <v>0</v>
      </c>
      <c r="AO37" s="51" t="b">
        <f t="shared" ref="AO37" si="183">X197</f>
        <v>0</v>
      </c>
      <c r="AP37" s="51">
        <f t="shared" ref="AP37" si="184">Y197</f>
        <v>0</v>
      </c>
      <c r="AQ37" s="62">
        <f t="shared" si="33"/>
        <v>0</v>
      </c>
      <c r="AR37" s="389"/>
      <c r="AS37" s="86">
        <f t="shared" si="34"/>
        <v>1.7600000000000009E-8</v>
      </c>
      <c r="AT37" s="55" t="str">
        <f t="shared" si="35"/>
        <v>13_1</v>
      </c>
      <c r="AU37" s="168" t="str">
        <f>M195</f>
        <v>13cs</v>
      </c>
      <c r="AV37"/>
      <c r="AW37" s="76">
        <f t="shared" si="36"/>
        <v>13</v>
      </c>
      <c r="AX37" s="76" t="s">
        <v>36</v>
      </c>
      <c r="AY37" s="167" t="str">
        <f t="shared" si="158"/>
        <v>13_1</v>
      </c>
      <c r="AZ37" s="167">
        <f t="shared" si="38"/>
        <v>1.7600000000000009E-8</v>
      </c>
      <c r="BA37" s="167" t="str">
        <f t="shared" si="39"/>
        <v>13cs</v>
      </c>
      <c r="BB37" t="str">
        <f t="shared" si="19"/>
        <v>0</v>
      </c>
    </row>
    <row r="38" spans="1:54" ht="12.75" customHeight="1" thickTop="1" thickBot="1" x14ac:dyDescent="0.25">
      <c r="A38" s="381"/>
      <c r="B38" s="2" t="s">
        <v>3</v>
      </c>
      <c r="C38" s="2" t="str">
        <f>'1 forduló'!$C39</f>
        <v xml:space="preserve">Jr. Farkas József 2016 </v>
      </c>
      <c r="D38" s="2" t="str">
        <f>'2 forduló'!$C39</f>
        <v>Gulyás Ferenc</v>
      </c>
      <c r="E38" s="2" t="str">
        <f>'3 forduló'!$C39</f>
        <v>Jr. Farkas József 2016</v>
      </c>
      <c r="F38" s="2" t="str">
        <f>'4 forduló'!$C39</f>
        <v xml:space="preserve"> Bartha Gábor 1850</v>
      </c>
      <c r="G38" s="2" t="str">
        <f>'5 forduló'!$C39</f>
        <v>Jr. Farkas József 2016</v>
      </c>
      <c r="H38" s="2" t="str">
        <f>'6 forduló'!$C39</f>
        <v xml:space="preserve"> Jr. Farkas József 2016</v>
      </c>
      <c r="I38" s="2" t="str">
        <f>'7 forduló'!$C39</f>
        <v>Bartha Gábor 1850</v>
      </c>
      <c r="J38" s="2" t="str">
        <f>'8 forduló'!$C39</f>
        <v xml:space="preserve">2. Tábla: Jr. Farkas József 2016 </v>
      </c>
      <c r="K38" s="2" t="str">
        <f>'9 forduló'!$C39</f>
        <v>Bartha Gábor /1850/</v>
      </c>
      <c r="L38" s="2" t="b">
        <f>'10 forduló'!$C39</f>
        <v>0</v>
      </c>
      <c r="M38" s="2" t="b">
        <f>'11 forduló'!$C39</f>
        <v>0</v>
      </c>
      <c r="N38" s="18">
        <f>'1 forduló'!$D39</f>
        <v>0.5</v>
      </c>
      <c r="O38" s="18">
        <f>'2 forduló'!$D39</f>
        <v>0</v>
      </c>
      <c r="P38" s="18">
        <f>'3 forduló'!$D39</f>
        <v>1</v>
      </c>
      <c r="Q38" s="18">
        <f>'4 forduló'!$D39</f>
        <v>0.5</v>
      </c>
      <c r="R38" s="18">
        <f>'5 forduló'!$D39</f>
        <v>0.5</v>
      </c>
      <c r="S38" s="18">
        <f>'6 forduló'!$D39</f>
        <v>1</v>
      </c>
      <c r="T38" s="18">
        <f>'7 forduló'!$D39</f>
        <v>1</v>
      </c>
      <c r="U38" s="18">
        <f>'8 forduló'!$D39</f>
        <v>1</v>
      </c>
      <c r="V38" s="18">
        <f>'9 forduló'!$D39</f>
        <v>0.5</v>
      </c>
      <c r="W38" s="18" t="b">
        <f>'10 forduló'!$D39</f>
        <v>0</v>
      </c>
      <c r="X38" s="18" t="b">
        <f>'11 forduló'!$D39</f>
        <v>0</v>
      </c>
      <c r="Y38" s="20"/>
      <c r="Z38" s="29">
        <f t="shared" ref="Z38:Z47" si="185">SUM(N38:Y38)</f>
        <v>6</v>
      </c>
      <c r="AA38" s="378"/>
      <c r="AC38" s="204"/>
      <c r="AD38" s="51" t="str">
        <f t="shared" ref="AD38" si="186">M213</f>
        <v>14_1</v>
      </c>
      <c r="AE38" s="51" t="b">
        <f t="shared" ref="AE38" si="187">N213</f>
        <v>0</v>
      </c>
      <c r="AF38" s="51" t="b">
        <f t="shared" ref="AF38" si="188">O213</f>
        <v>0</v>
      </c>
      <c r="AG38" s="51" t="b">
        <f t="shared" ref="AG38" si="189">P213</f>
        <v>0</v>
      </c>
      <c r="AH38" s="51" t="b">
        <f t="shared" ref="AH38" si="190">Q213</f>
        <v>0</v>
      </c>
      <c r="AI38" s="51" t="b">
        <f t="shared" ref="AI38" si="191">R213</f>
        <v>0</v>
      </c>
      <c r="AJ38" s="51" t="b">
        <f t="shared" ref="AJ38" si="192">S213</f>
        <v>0</v>
      </c>
      <c r="AK38" s="51" t="b">
        <f t="shared" ref="AK38" si="193">T213</f>
        <v>0</v>
      </c>
      <c r="AL38" s="51" t="b">
        <f t="shared" ref="AL38" si="194">U213</f>
        <v>0</v>
      </c>
      <c r="AM38" s="51" t="b">
        <f t="shared" ref="AM38" si="195">V213</f>
        <v>0</v>
      </c>
      <c r="AN38" s="51" t="b">
        <f t="shared" ref="AN38" si="196">W213</f>
        <v>0</v>
      </c>
      <c r="AO38" s="51" t="b">
        <f t="shared" ref="AO38" si="197">X213</f>
        <v>0</v>
      </c>
      <c r="AP38" s="51">
        <f t="shared" ref="AP38" si="198">Y213</f>
        <v>0</v>
      </c>
      <c r="AQ38" s="62">
        <f t="shared" si="33"/>
        <v>0</v>
      </c>
      <c r="AR38" s="389"/>
      <c r="AS38" s="86">
        <f t="shared" si="34"/>
        <v>1.7400000000000007E-8</v>
      </c>
      <c r="AT38" s="55" t="str">
        <f t="shared" si="35"/>
        <v>14_1</v>
      </c>
      <c r="AU38" s="168" t="str">
        <f>M211</f>
        <v>14cs</v>
      </c>
      <c r="AV38"/>
      <c r="AW38" s="76">
        <f t="shared" si="36"/>
        <v>14</v>
      </c>
      <c r="AX38" s="76" t="s">
        <v>37</v>
      </c>
      <c r="AY38" s="167" t="str">
        <f t="shared" si="158"/>
        <v>14_1</v>
      </c>
      <c r="AZ38" s="167">
        <f t="shared" si="38"/>
        <v>1.7400000000000007E-8</v>
      </c>
      <c r="BA38" s="167" t="str">
        <f t="shared" si="39"/>
        <v>14cs</v>
      </c>
      <c r="BB38" t="str">
        <f t="shared" si="19"/>
        <v>0</v>
      </c>
    </row>
    <row r="39" spans="1:54" ht="12.75" customHeight="1" thickTop="1" thickBot="1" x14ac:dyDescent="0.25">
      <c r="A39" s="381"/>
      <c r="B39" s="2" t="s">
        <v>84</v>
      </c>
      <c r="C39" s="2" t="str">
        <f>'1 forduló'!$C40</f>
        <v xml:space="preserve"> Bartha Gábor 1850</v>
      </c>
      <c r="D39" s="2" t="str">
        <f>'2 forduló'!$C40</f>
        <v>Pásztos Sándor</v>
      </c>
      <c r="E39" s="2" t="str">
        <f>'3 forduló'!$C40</f>
        <v xml:space="preserve">Bartha Gábor 1850 </v>
      </c>
      <c r="F39" s="2" t="str">
        <f>'4 forduló'!$C40</f>
        <v>Gulyás Ferenc 1826</v>
      </c>
      <c r="G39" s="2" t="str">
        <f>'5 forduló'!$C40</f>
        <v xml:space="preserve">Bartha Gábor 1850 </v>
      </c>
      <c r="H39" s="2" t="str">
        <f>'6 forduló'!$C40</f>
        <v xml:space="preserve">Bartha Gábor 1850 </v>
      </c>
      <c r="I39" s="2" t="str">
        <f>'7 forduló'!$C40</f>
        <v>Gulyás Ferenc 1826</v>
      </c>
      <c r="J39" s="2" t="str">
        <f>'8 forduló'!$C40</f>
        <v xml:space="preserve">3. Tábla: Bartha Gábor 1850 </v>
      </c>
      <c r="K39" s="2" t="str">
        <f>'9 forduló'!$C40</f>
        <v>Gulyás József</v>
      </c>
      <c r="L39" s="2" t="b">
        <f>'10 forduló'!$C40</f>
        <v>0</v>
      </c>
      <c r="M39" s="2" t="b">
        <f>'11 forduló'!$C40</f>
        <v>0</v>
      </c>
      <c r="N39" s="18">
        <f>'1 forduló'!$D40</f>
        <v>0.5</v>
      </c>
      <c r="O39" s="18">
        <f>'2 forduló'!$D40</f>
        <v>0.5</v>
      </c>
      <c r="P39" s="18">
        <f>'3 forduló'!$D40</f>
        <v>1</v>
      </c>
      <c r="Q39" s="18">
        <f>'4 forduló'!$D40</f>
        <v>0</v>
      </c>
      <c r="R39" s="18">
        <f>'5 forduló'!$D40</f>
        <v>1</v>
      </c>
      <c r="S39" s="18">
        <f>'6 forduló'!$D40</f>
        <v>0.5</v>
      </c>
      <c r="T39" s="18">
        <f>'7 forduló'!$D40</f>
        <v>0.5</v>
      </c>
      <c r="U39" s="18">
        <f>'8 forduló'!$D40</f>
        <v>0.5</v>
      </c>
      <c r="V39" s="18">
        <f>'9 forduló'!$D40</f>
        <v>1</v>
      </c>
      <c r="W39" s="18" t="b">
        <f>'10 forduló'!$D40</f>
        <v>0</v>
      </c>
      <c r="X39" s="18" t="b">
        <f>'11 forduló'!$D40</f>
        <v>0</v>
      </c>
      <c r="Y39" s="20"/>
      <c r="Z39" s="29">
        <f t="shared" si="185"/>
        <v>5.5</v>
      </c>
      <c r="AA39" s="378"/>
      <c r="AC39" s="204"/>
      <c r="AD39" s="51" t="str">
        <f t="shared" ref="AD39" si="199">M229</f>
        <v>15_1</v>
      </c>
      <c r="AE39" s="51" t="b">
        <f t="shared" ref="AE39" si="200">N229</f>
        <v>0</v>
      </c>
      <c r="AF39" s="51" t="b">
        <f t="shared" ref="AF39" si="201">O229</f>
        <v>0</v>
      </c>
      <c r="AG39" s="51" t="b">
        <f t="shared" ref="AG39" si="202">P229</f>
        <v>0</v>
      </c>
      <c r="AH39" s="51" t="b">
        <f t="shared" ref="AH39" si="203">Q229</f>
        <v>0</v>
      </c>
      <c r="AI39" s="51" t="b">
        <f t="shared" ref="AI39" si="204">R229</f>
        <v>0</v>
      </c>
      <c r="AJ39" s="51" t="b">
        <f t="shared" ref="AJ39" si="205">S229</f>
        <v>0</v>
      </c>
      <c r="AK39" s="51" t="b">
        <f t="shared" ref="AK39" si="206">T229</f>
        <v>0</v>
      </c>
      <c r="AL39" s="51" t="b">
        <f t="shared" ref="AL39" si="207">U229</f>
        <v>0</v>
      </c>
      <c r="AM39" s="51" t="b">
        <f t="shared" ref="AM39" si="208">V229</f>
        <v>0</v>
      </c>
      <c r="AN39" s="51" t="b">
        <f t="shared" ref="AN39" si="209">W229</f>
        <v>0</v>
      </c>
      <c r="AO39" s="51" t="b">
        <f t="shared" ref="AO39" si="210">X229</f>
        <v>0</v>
      </c>
      <c r="AP39" s="51">
        <f t="shared" ref="AP39" si="211">Y229</f>
        <v>0</v>
      </c>
      <c r="AQ39" s="62">
        <f t="shared" si="33"/>
        <v>0</v>
      </c>
      <c r="AR39" s="389"/>
      <c r="AS39" s="86">
        <f t="shared" si="34"/>
        <v>1.7200000000000008E-8</v>
      </c>
      <c r="AT39" s="55" t="str">
        <f t="shared" si="35"/>
        <v>15_1</v>
      </c>
      <c r="AU39" s="168" t="str">
        <f>M227</f>
        <v>15cs</v>
      </c>
      <c r="AV39"/>
      <c r="AW39" s="76">
        <f t="shared" si="36"/>
        <v>15</v>
      </c>
      <c r="AX39" s="76" t="s">
        <v>38</v>
      </c>
      <c r="AY39" s="167" t="str">
        <f t="shared" si="158"/>
        <v>15_1</v>
      </c>
      <c r="AZ39" s="167">
        <f t="shared" si="38"/>
        <v>1.7200000000000008E-8</v>
      </c>
      <c r="BA39" s="167" t="str">
        <f t="shared" si="39"/>
        <v>15cs</v>
      </c>
      <c r="BB39" t="str">
        <f t="shared" si="19"/>
        <v>0</v>
      </c>
    </row>
    <row r="40" spans="1:54" ht="12.75" customHeight="1" thickTop="1" thickBot="1" x14ac:dyDescent="0.25">
      <c r="A40" s="381"/>
      <c r="B40" s="2" t="s">
        <v>5</v>
      </c>
      <c r="C40" s="2" t="str">
        <f>'1 forduló'!$C41</f>
        <v xml:space="preserve">Gulyás Ferenc 1826 </v>
      </c>
      <c r="D40" s="2" t="str">
        <f>'2 forduló'!$C41</f>
        <v>Gaál Gergő</v>
      </c>
      <c r="E40" s="2" t="str">
        <f>'3 forduló'!$C41</f>
        <v>Gulyás Ferenc 1826</v>
      </c>
      <c r="F40" s="2" t="str">
        <f>'4 forduló'!$C41</f>
        <v>Pásztor Sándor 1726</v>
      </c>
      <c r="G40" s="2" t="str">
        <f>'5 forduló'!$C41</f>
        <v>Gulyás Ferenc 1826</v>
      </c>
      <c r="H40" s="2" t="str">
        <f>'6 forduló'!$C41</f>
        <v xml:space="preserve"> Gulyás Ferenc 1826</v>
      </c>
      <c r="I40" s="2" t="str">
        <f>'7 forduló'!$C41</f>
        <v>Gaál Gergő 1721</v>
      </c>
      <c r="J40" s="2" t="str">
        <f>'8 forduló'!$C41</f>
        <v xml:space="preserve">4. Tábla: Gulyás Ferenc 1826 </v>
      </c>
      <c r="K40" s="2" t="str">
        <f>'9 forduló'!$C41</f>
        <v>Pásztor Sándor /1726/</v>
      </c>
      <c r="L40" s="2" t="b">
        <f>'10 forduló'!$C41</f>
        <v>0</v>
      </c>
      <c r="M40" s="2" t="b">
        <f>'11 forduló'!$C41</f>
        <v>0</v>
      </c>
      <c r="N40" s="18">
        <f>'1 forduló'!$D41</f>
        <v>1</v>
      </c>
      <c r="O40" s="18">
        <f>'2 forduló'!$D41</f>
        <v>0</v>
      </c>
      <c r="P40" s="18">
        <f>'3 forduló'!$D41</f>
        <v>0</v>
      </c>
      <c r="Q40" s="18">
        <f>'4 forduló'!$D41</f>
        <v>0</v>
      </c>
      <c r="R40" s="18">
        <f>'5 forduló'!$D41</f>
        <v>1</v>
      </c>
      <c r="S40" s="18">
        <f>'6 forduló'!$D41</f>
        <v>1</v>
      </c>
      <c r="T40" s="18">
        <f>'7 forduló'!$D41</f>
        <v>0.5</v>
      </c>
      <c r="U40" s="18">
        <f>'8 forduló'!$D41</f>
        <v>0.5</v>
      </c>
      <c r="V40" s="18">
        <f>'9 forduló'!$D41</f>
        <v>0.5</v>
      </c>
      <c r="W40" s="18" t="b">
        <f>'10 forduló'!$D41</f>
        <v>0</v>
      </c>
      <c r="X40" s="18" t="b">
        <f>'11 forduló'!$D41</f>
        <v>0</v>
      </c>
      <c r="Y40" s="20"/>
      <c r="Z40" s="29">
        <f t="shared" si="185"/>
        <v>4.5</v>
      </c>
      <c r="AA40" s="378"/>
      <c r="AC40" s="204"/>
      <c r="AD40" s="51" t="str">
        <f t="shared" ref="AD40" si="212">M245</f>
        <v>16_1</v>
      </c>
      <c r="AE40" s="51" t="b">
        <f t="shared" ref="AE40" si="213">N245</f>
        <v>0</v>
      </c>
      <c r="AF40" s="51" t="b">
        <f t="shared" ref="AF40" si="214">O245</f>
        <v>0</v>
      </c>
      <c r="AG40" s="51" t="b">
        <f t="shared" ref="AG40" si="215">P245</f>
        <v>0</v>
      </c>
      <c r="AH40" s="51" t="b">
        <f t="shared" ref="AH40" si="216">Q245</f>
        <v>0</v>
      </c>
      <c r="AI40" s="51" t="b">
        <f t="shared" ref="AI40" si="217">R245</f>
        <v>0</v>
      </c>
      <c r="AJ40" s="51" t="b">
        <f t="shared" ref="AJ40" si="218">S245</f>
        <v>0</v>
      </c>
      <c r="AK40" s="51" t="b">
        <f t="shared" ref="AK40" si="219">T245</f>
        <v>0</v>
      </c>
      <c r="AL40" s="51" t="b">
        <f t="shared" ref="AL40" si="220">U245</f>
        <v>0</v>
      </c>
      <c r="AM40" s="51" t="b">
        <f t="shared" ref="AM40" si="221">V245</f>
        <v>0</v>
      </c>
      <c r="AN40" s="51" t="b">
        <f t="shared" ref="AN40" si="222">W245</f>
        <v>0</v>
      </c>
      <c r="AO40" s="51" t="b">
        <f t="shared" ref="AO40" si="223">X245</f>
        <v>0</v>
      </c>
      <c r="AP40" s="51">
        <f t="shared" ref="AP40" si="224">Y245</f>
        <v>0</v>
      </c>
      <c r="AQ40" s="62">
        <f t="shared" si="33"/>
        <v>0</v>
      </c>
      <c r="AR40" s="389"/>
      <c r="AS40" s="86">
        <f t="shared" si="34"/>
        <v>1.700000000000001E-8</v>
      </c>
      <c r="AT40" s="55" t="str">
        <f t="shared" si="35"/>
        <v>16_1</v>
      </c>
      <c r="AU40" s="168" t="str">
        <f>M243</f>
        <v>16cs</v>
      </c>
      <c r="AV40"/>
      <c r="AW40" s="76">
        <f t="shared" si="36"/>
        <v>16</v>
      </c>
      <c r="AX40" s="76" t="s">
        <v>39</v>
      </c>
      <c r="AY40" s="167" t="str">
        <f t="shared" si="158"/>
        <v>16_1</v>
      </c>
      <c r="AZ40" s="167">
        <f t="shared" si="38"/>
        <v>1.700000000000001E-8</v>
      </c>
      <c r="BA40" s="167" t="str">
        <f t="shared" si="39"/>
        <v>16cs</v>
      </c>
      <c r="BB40" t="str">
        <f t="shared" si="19"/>
        <v>0</v>
      </c>
    </row>
    <row r="41" spans="1:54" ht="12.75" customHeight="1" thickTop="1" thickBot="1" x14ac:dyDescent="0.25">
      <c r="A41" s="381"/>
      <c r="B41" s="2" t="s">
        <v>6</v>
      </c>
      <c r="C41" s="2" t="str">
        <f>'1 forduló'!$C42</f>
        <v>Pásztor Sándor 1726</v>
      </c>
      <c r="D41" s="2" t="str">
        <f>'2 forduló'!$C42</f>
        <v xml:space="preserve">Nagy Gy. István </v>
      </c>
      <c r="E41" s="2" t="str">
        <f>'3 forduló'!$C42</f>
        <v>Pásztor Sándor 1726</v>
      </c>
      <c r="F41" s="2" t="str">
        <f>'4 forduló'!$C42</f>
        <v>Gaál Gergő 1721</v>
      </c>
      <c r="G41" s="2" t="str">
        <f>'5 forduló'!$C42</f>
        <v>Pásztor Sándor 1726</v>
      </c>
      <c r="H41" s="2" t="str">
        <f>'6 forduló'!$C42</f>
        <v xml:space="preserve"> Pásztor Sándor 1726</v>
      </c>
      <c r="I41" s="2" t="str">
        <f>'7 forduló'!$C42</f>
        <v>Harsányi Gábor 1743</v>
      </c>
      <c r="J41" s="2" t="str">
        <f>'8 forduló'!$C42</f>
        <v>5. Tábla: Pásztor Sándor 1726</v>
      </c>
      <c r="K41" s="2" t="str">
        <f>'9 forduló'!$C42</f>
        <v>Gaál Gergő /1721/</v>
      </c>
      <c r="L41" s="2" t="b">
        <f>'10 forduló'!$C42</f>
        <v>0</v>
      </c>
      <c r="M41" s="2" t="b">
        <f>'11 forduló'!$C42</f>
        <v>0</v>
      </c>
      <c r="N41" s="18">
        <f>'1 forduló'!$D42</f>
        <v>0</v>
      </c>
      <c r="O41" s="18">
        <f>'2 forduló'!$D42</f>
        <v>0.5</v>
      </c>
      <c r="P41" s="18">
        <f>'3 forduló'!$D42</f>
        <v>0</v>
      </c>
      <c r="Q41" s="18">
        <f>'4 forduló'!$D42</f>
        <v>1</v>
      </c>
      <c r="R41" s="18">
        <f>'5 forduló'!$D42</f>
        <v>1</v>
      </c>
      <c r="S41" s="18">
        <f>'6 forduló'!$D42</f>
        <v>0</v>
      </c>
      <c r="T41" s="18">
        <f>'7 forduló'!$D42</f>
        <v>1</v>
      </c>
      <c r="U41" s="18">
        <f>'8 forduló'!$D42</f>
        <v>0.5</v>
      </c>
      <c r="V41" s="18">
        <f>'9 forduló'!$D42</f>
        <v>1</v>
      </c>
      <c r="W41" s="18" t="b">
        <f>'10 forduló'!$D42</f>
        <v>0</v>
      </c>
      <c r="X41" s="18" t="b">
        <f>'11 forduló'!$D42</f>
        <v>0</v>
      </c>
      <c r="Y41" s="20"/>
      <c r="Z41" s="29">
        <f t="shared" si="185"/>
        <v>5</v>
      </c>
      <c r="AA41" s="378"/>
      <c r="AC41" s="204"/>
      <c r="AD41" s="51" t="s">
        <v>193</v>
      </c>
      <c r="AE41" s="51" t="b">
        <f t="shared" ref="AE41" si="225">N261</f>
        <v>0</v>
      </c>
      <c r="AF41" s="51" t="b">
        <f t="shared" ref="AF41" si="226">O261</f>
        <v>0</v>
      </c>
      <c r="AG41" s="51" t="b">
        <f t="shared" ref="AG41" si="227">P261</f>
        <v>0</v>
      </c>
      <c r="AH41" s="51" t="b">
        <f t="shared" ref="AH41" si="228">Q261</f>
        <v>0</v>
      </c>
      <c r="AI41" s="51" t="b">
        <f t="shared" ref="AI41" si="229">R261</f>
        <v>0</v>
      </c>
      <c r="AJ41" s="51" t="b">
        <f t="shared" ref="AJ41" si="230">S261</f>
        <v>0</v>
      </c>
      <c r="AK41" s="51" t="b">
        <f t="shared" ref="AK41" si="231">T261</f>
        <v>0</v>
      </c>
      <c r="AL41" s="51" t="b">
        <f t="shared" ref="AL41" si="232">U261</f>
        <v>0</v>
      </c>
      <c r="AM41" s="51" t="b">
        <f t="shared" ref="AM41" si="233">V261</f>
        <v>0</v>
      </c>
      <c r="AN41" s="51" t="b">
        <f t="shared" ref="AN41" si="234">W261</f>
        <v>0</v>
      </c>
      <c r="AO41" s="51" t="b">
        <f t="shared" ref="AO41" si="235">X261</f>
        <v>0</v>
      </c>
      <c r="AP41" s="51">
        <f t="shared" ref="AP41" si="236">Y261</f>
        <v>0</v>
      </c>
      <c r="AQ41" s="62">
        <f t="shared" si="33"/>
        <v>0</v>
      </c>
      <c r="AR41" s="389"/>
      <c r="AS41" s="86">
        <f t="shared" si="34"/>
        <v>1.6800000000000011E-8</v>
      </c>
      <c r="AT41" s="55" t="str">
        <f t="shared" si="35"/>
        <v>=M261</v>
      </c>
      <c r="AU41" s="168" t="str">
        <f>M259</f>
        <v>17cs</v>
      </c>
      <c r="AV41"/>
      <c r="AW41" s="76">
        <f t="shared" si="36"/>
        <v>17</v>
      </c>
      <c r="AX41" s="76" t="s">
        <v>40</v>
      </c>
      <c r="AY41" s="167" t="str">
        <f t="shared" si="158"/>
        <v>=M261</v>
      </c>
      <c r="AZ41" s="167">
        <f t="shared" si="38"/>
        <v>1.6800000000000011E-8</v>
      </c>
      <c r="BA41" s="167" t="str">
        <f t="shared" si="39"/>
        <v>17cs</v>
      </c>
      <c r="BB41" t="str">
        <f t="shared" si="19"/>
        <v>0</v>
      </c>
    </row>
    <row r="42" spans="1:54" ht="12.75" customHeight="1" thickTop="1" thickBot="1" x14ac:dyDescent="0.25">
      <c r="A42" s="381"/>
      <c r="B42" s="2" t="s">
        <v>7</v>
      </c>
      <c r="C42" s="2" t="str">
        <f>'1 forduló'!$C43</f>
        <v xml:space="preserve"> Gaál Gergő 1721</v>
      </c>
      <c r="D42" s="2" t="str">
        <f>'2 forduló'!$C43</f>
        <v>Balogh Ferenc</v>
      </c>
      <c r="E42" s="2" t="str">
        <f>'3 forduló'!$C43</f>
        <v>Gaál Gergő 1721</v>
      </c>
      <c r="F42" s="2" t="str">
        <f>'4 forduló'!$C43</f>
        <v xml:space="preserve"> Tuba Tihamér </v>
      </c>
      <c r="G42" s="2" t="str">
        <f>'5 forduló'!$C43</f>
        <v>Gaál Gergő 1721</v>
      </c>
      <c r="H42" s="2" t="str">
        <f>'6 forduló'!$C43</f>
        <v xml:space="preserve"> Gaál Gergő 1721</v>
      </c>
      <c r="I42" s="2" t="str">
        <f>'7 forduló'!$C43</f>
        <v>Tukacs László</v>
      </c>
      <c r="J42" s="2" t="str">
        <f>'8 forduló'!$C43</f>
        <v xml:space="preserve">6. Tábla: Gaál Gergő 1721 </v>
      </c>
      <c r="K42" s="2" t="str">
        <f>'9 forduló'!$C43</f>
        <v>Sr Farkas József</v>
      </c>
      <c r="L42" s="2" t="b">
        <f>'10 forduló'!$C43</f>
        <v>0</v>
      </c>
      <c r="M42" s="2" t="b">
        <f>'11 forduló'!$C43</f>
        <v>0</v>
      </c>
      <c r="N42" s="18">
        <f>'1 forduló'!$D43</f>
        <v>1</v>
      </c>
      <c r="O42" s="18">
        <f>'2 forduló'!$D43</f>
        <v>1</v>
      </c>
      <c r="P42" s="18">
        <f>'3 forduló'!$D43</f>
        <v>0.5</v>
      </c>
      <c r="Q42" s="18">
        <f>'4 forduló'!$D43</f>
        <v>0.5</v>
      </c>
      <c r="R42" s="18">
        <f>'5 forduló'!$D43</f>
        <v>1</v>
      </c>
      <c r="S42" s="18">
        <f>'6 forduló'!$D43</f>
        <v>0.5</v>
      </c>
      <c r="T42" s="18">
        <f>'7 forduló'!$D43</f>
        <v>1</v>
      </c>
      <c r="U42" s="18">
        <f>'8 forduló'!$D43</f>
        <v>0.5</v>
      </c>
      <c r="V42" s="18">
        <f>'9 forduló'!$D43</f>
        <v>1</v>
      </c>
      <c r="W42" s="18" t="b">
        <f>'10 forduló'!$D43</f>
        <v>0</v>
      </c>
      <c r="X42" s="18" t="b">
        <f>'11 forduló'!$D43</f>
        <v>0</v>
      </c>
      <c r="Y42" s="20"/>
      <c r="Z42" s="29">
        <f t="shared" si="185"/>
        <v>7</v>
      </c>
      <c r="AA42" s="378"/>
      <c r="AC42" s="204"/>
      <c r="AD42" s="51" t="str">
        <f t="shared" ref="AD42" si="237">M277</f>
        <v>18_1</v>
      </c>
      <c r="AE42" s="51" t="b">
        <f t="shared" ref="AE42" si="238">N277</f>
        <v>0</v>
      </c>
      <c r="AF42" s="51" t="b">
        <f t="shared" ref="AF42" si="239">O277</f>
        <v>0</v>
      </c>
      <c r="AG42" s="51" t="b">
        <f t="shared" ref="AG42" si="240">P277</f>
        <v>0</v>
      </c>
      <c r="AH42" s="51" t="b">
        <f t="shared" ref="AH42" si="241">Q277</f>
        <v>0</v>
      </c>
      <c r="AI42" s="51" t="b">
        <f t="shared" ref="AI42" si="242">R277</f>
        <v>0</v>
      </c>
      <c r="AJ42" s="51" t="b">
        <f t="shared" ref="AJ42" si="243">S277</f>
        <v>0</v>
      </c>
      <c r="AK42" s="51" t="b">
        <f t="shared" ref="AK42" si="244">T277</f>
        <v>0</v>
      </c>
      <c r="AL42" s="51" t="b">
        <f t="shared" ref="AL42" si="245">U277</f>
        <v>0</v>
      </c>
      <c r="AM42" s="51" t="b">
        <f t="shared" ref="AM42" si="246">V277</f>
        <v>0</v>
      </c>
      <c r="AN42" s="51" t="b">
        <f t="shared" ref="AN42" si="247">W277</f>
        <v>0</v>
      </c>
      <c r="AO42" s="51" t="b">
        <f t="shared" ref="AO42" si="248">X277</f>
        <v>0</v>
      </c>
      <c r="AP42" s="51">
        <f t="shared" ref="AP42" si="249">Y277</f>
        <v>0</v>
      </c>
      <c r="AQ42" s="62">
        <f t="shared" si="33"/>
        <v>0</v>
      </c>
      <c r="AR42" s="389"/>
      <c r="AS42" s="86">
        <f t="shared" si="34"/>
        <v>1.660000000000001E-8</v>
      </c>
      <c r="AT42" s="55" t="str">
        <f t="shared" si="35"/>
        <v>18_1</v>
      </c>
      <c r="AU42" s="168" t="str">
        <f>M275</f>
        <v>18cs</v>
      </c>
      <c r="AV42"/>
      <c r="AW42" s="76">
        <f t="shared" si="36"/>
        <v>18</v>
      </c>
      <c r="AX42" s="76" t="s">
        <v>41</v>
      </c>
      <c r="AY42" s="167" t="str">
        <f t="shared" si="158"/>
        <v>18_1</v>
      </c>
      <c r="AZ42" s="167">
        <f t="shared" si="38"/>
        <v>1.660000000000001E-8</v>
      </c>
      <c r="BA42" s="167" t="str">
        <f t="shared" si="39"/>
        <v>18cs</v>
      </c>
      <c r="BB42" t="str">
        <f t="shared" si="19"/>
        <v>0</v>
      </c>
    </row>
    <row r="43" spans="1:54" ht="12.75" customHeight="1" thickTop="1" thickBot="1" x14ac:dyDescent="0.25">
      <c r="A43" s="381"/>
      <c r="B43" s="2" t="s">
        <v>79</v>
      </c>
      <c r="C43" s="2" t="str">
        <f>'1 forduló'!$C44</f>
        <v xml:space="preserve"> Balogh Ferenc</v>
      </c>
      <c r="D43" s="2" t="str">
        <f>'2 forduló'!$C44</f>
        <v>Szabó Bertalan</v>
      </c>
      <c r="E43" s="2" t="str">
        <f>'3 forduló'!$C44</f>
        <v xml:space="preserve">Sr. Farkas József </v>
      </c>
      <c r="F43" s="2" t="str">
        <f>'4 forduló'!$C44</f>
        <v xml:space="preserve"> Balogh Ferenc </v>
      </c>
      <c r="G43" s="2" t="str">
        <f>'5 forduló'!$C44</f>
        <v>Tukacs László</v>
      </c>
      <c r="H43" s="2" t="str">
        <f>'6 forduló'!$C44</f>
        <v>Tukacs László</v>
      </c>
      <c r="I43" s="2" t="str">
        <f>'7 forduló'!$C44</f>
        <v>Balogh Ferenc</v>
      </c>
      <c r="J43" s="2" t="str">
        <f>'8 forduló'!$C44</f>
        <v xml:space="preserve">7. Tábla: Sr. Farkas József </v>
      </c>
      <c r="K43" s="2" t="str">
        <f>'9 forduló'!$C44</f>
        <v>Balogh Ferenc</v>
      </c>
      <c r="L43" s="2" t="b">
        <f>'10 forduló'!$C44</f>
        <v>0</v>
      </c>
      <c r="M43" s="2" t="b">
        <f>'11 forduló'!$C44</f>
        <v>0</v>
      </c>
      <c r="N43" s="18">
        <f>'1 forduló'!$D44</f>
        <v>1</v>
      </c>
      <c r="O43" s="18">
        <f>'2 forduló'!$D44</f>
        <v>0</v>
      </c>
      <c r="P43" s="18">
        <f>'3 forduló'!$D44</f>
        <v>0</v>
      </c>
      <c r="Q43" s="18">
        <f>'4 forduló'!$D44</f>
        <v>0</v>
      </c>
      <c r="R43" s="18">
        <f>'5 forduló'!$D44</f>
        <v>1</v>
      </c>
      <c r="S43" s="18">
        <f>'6 forduló'!$D44</f>
        <v>1</v>
      </c>
      <c r="T43" s="18">
        <f>'7 forduló'!$D44</f>
        <v>0</v>
      </c>
      <c r="U43" s="18">
        <f>'8 forduló'!$D44</f>
        <v>0.5</v>
      </c>
      <c r="V43" s="18">
        <f>'9 forduló'!$D44</f>
        <v>1</v>
      </c>
      <c r="W43" s="18" t="b">
        <f>'10 forduló'!$D44</f>
        <v>0</v>
      </c>
      <c r="X43" s="18" t="b">
        <f>'11 forduló'!$D44</f>
        <v>0</v>
      </c>
      <c r="Y43" s="20"/>
      <c r="Z43" s="29">
        <f t="shared" si="185"/>
        <v>4.5</v>
      </c>
      <c r="AA43" s="378"/>
      <c r="AC43" s="204"/>
      <c r="AD43" s="51" t="str">
        <f t="shared" ref="AD43" si="250">M293</f>
        <v>19_1</v>
      </c>
      <c r="AE43" s="51" t="b">
        <f t="shared" ref="AE43" si="251">N293</f>
        <v>0</v>
      </c>
      <c r="AF43" s="51" t="b">
        <f t="shared" ref="AF43" si="252">O293</f>
        <v>0</v>
      </c>
      <c r="AG43" s="51" t="b">
        <f t="shared" ref="AG43" si="253">P293</f>
        <v>0</v>
      </c>
      <c r="AH43" s="51" t="b">
        <f t="shared" ref="AH43" si="254">Q293</f>
        <v>0</v>
      </c>
      <c r="AI43" s="51" t="b">
        <f t="shared" ref="AI43" si="255">R293</f>
        <v>0</v>
      </c>
      <c r="AJ43" s="51" t="b">
        <f t="shared" ref="AJ43" si="256">S293</f>
        <v>0</v>
      </c>
      <c r="AK43" s="51" t="b">
        <f t="shared" ref="AK43" si="257">T293</f>
        <v>0</v>
      </c>
      <c r="AL43" s="51" t="b">
        <f t="shared" ref="AL43" si="258">U293</f>
        <v>0</v>
      </c>
      <c r="AM43" s="51" t="b">
        <f t="shared" ref="AM43" si="259">V293</f>
        <v>0</v>
      </c>
      <c r="AN43" s="51" t="b">
        <f t="shared" ref="AN43" si="260">W293</f>
        <v>0</v>
      </c>
      <c r="AO43" s="51" t="b">
        <f t="shared" ref="AO43" si="261">X293</f>
        <v>0</v>
      </c>
      <c r="AP43" s="51">
        <f t="shared" ref="AP43" si="262">Y293</f>
        <v>0</v>
      </c>
      <c r="AQ43" s="62">
        <f t="shared" si="33"/>
        <v>0</v>
      </c>
      <c r="AR43" s="389"/>
      <c r="AS43" s="86">
        <f t="shared" si="34"/>
        <v>1.6400000000000011E-8</v>
      </c>
      <c r="AT43" s="55" t="str">
        <f t="shared" si="35"/>
        <v>19_1</v>
      </c>
      <c r="AU43" s="168" t="str">
        <f>M291</f>
        <v>19cs</v>
      </c>
      <c r="AV43"/>
      <c r="AW43" s="76">
        <f t="shared" si="36"/>
        <v>19</v>
      </c>
      <c r="AX43" s="76" t="s">
        <v>42</v>
      </c>
      <c r="AY43" s="167" t="str">
        <f t="shared" si="158"/>
        <v>19_1</v>
      </c>
      <c r="AZ43" s="167">
        <f t="shared" si="38"/>
        <v>1.6400000000000011E-8</v>
      </c>
      <c r="BA43" s="167" t="str">
        <f t="shared" si="39"/>
        <v>19cs</v>
      </c>
      <c r="BB43" t="str">
        <f t="shared" si="19"/>
        <v>0</v>
      </c>
    </row>
    <row r="44" spans="1:54" ht="14.25" thickTop="1" thickBot="1" x14ac:dyDescent="0.25">
      <c r="A44" s="381"/>
      <c r="B44" s="2" t="s">
        <v>80</v>
      </c>
      <c r="C44" s="2" t="str">
        <f>'1 forduló'!$C45</f>
        <v xml:space="preserve">Szabó Bertalan </v>
      </c>
      <c r="D44" s="2" t="str">
        <f>'2 forduló'!$C45</f>
        <v xml:space="preserve">Gyöpös János </v>
      </c>
      <c r="E44" s="2" t="str">
        <f>'3 forduló'!$C45</f>
        <v>Balogh Ferenc</v>
      </c>
      <c r="F44" s="2" t="str">
        <f>'4 forduló'!$C45</f>
        <v xml:space="preserve"> Szabó Bertalan</v>
      </c>
      <c r="G44" s="2" t="str">
        <f>'5 forduló'!$C45</f>
        <v>Balogh Ferenc</v>
      </c>
      <c r="H44" s="2" t="str">
        <f>'6 forduló'!$C45</f>
        <v xml:space="preserve"> Balogh Ferenc </v>
      </c>
      <c r="I44" s="2" t="str">
        <f>'7 forduló'!$C45</f>
        <v>Szabó Bertalan</v>
      </c>
      <c r="J44" s="2" t="str">
        <f>'8 forduló'!$C45</f>
        <v xml:space="preserve">8. Tábla: Szabó Bertalan </v>
      </c>
      <c r="K44" s="2" t="str">
        <f>'9 forduló'!$C45</f>
        <v>Szabó Bertalan</v>
      </c>
      <c r="L44" s="2" t="b">
        <f>'10 forduló'!$C45</f>
        <v>0</v>
      </c>
      <c r="M44" s="2" t="b">
        <f>'11 forduló'!$C45</f>
        <v>0</v>
      </c>
      <c r="N44" s="18">
        <f>'1 forduló'!$D45</f>
        <v>0</v>
      </c>
      <c r="O44" s="18">
        <f>'2 forduló'!$D45</f>
        <v>0</v>
      </c>
      <c r="P44" s="18">
        <f>'3 forduló'!$D45</f>
        <v>0</v>
      </c>
      <c r="Q44" s="18">
        <f>'4 forduló'!$D45</f>
        <v>0</v>
      </c>
      <c r="R44" s="18">
        <f>'5 forduló'!$D45</f>
        <v>1</v>
      </c>
      <c r="S44" s="18">
        <f>'6 forduló'!$D45</f>
        <v>1</v>
      </c>
      <c r="T44" s="18">
        <f>'7 forduló'!$D45</f>
        <v>0</v>
      </c>
      <c r="U44" s="18">
        <f>'8 forduló'!$D45</f>
        <v>0</v>
      </c>
      <c r="V44" s="18">
        <f>'9 forduló'!$D45</f>
        <v>0</v>
      </c>
      <c r="W44" s="18" t="b">
        <f>'10 forduló'!$D45</f>
        <v>0</v>
      </c>
      <c r="X44" s="18" t="b">
        <f>'11 forduló'!$D45</f>
        <v>0</v>
      </c>
      <c r="Y44" s="20"/>
      <c r="Z44" s="29">
        <f t="shared" si="185"/>
        <v>2</v>
      </c>
      <c r="AA44" s="378"/>
      <c r="AC44" s="205"/>
      <c r="AD44" s="51" t="str">
        <f t="shared" ref="AD44" si="263">M309</f>
        <v>20_1</v>
      </c>
      <c r="AE44" s="51" t="b">
        <f t="shared" ref="AE44" si="264">N309</f>
        <v>0</v>
      </c>
      <c r="AF44" s="51" t="b">
        <f t="shared" ref="AF44" si="265">O309</f>
        <v>0</v>
      </c>
      <c r="AG44" s="51" t="b">
        <f t="shared" ref="AG44" si="266">P309</f>
        <v>0</v>
      </c>
      <c r="AH44" s="51" t="b">
        <f t="shared" ref="AH44" si="267">Q309</f>
        <v>0</v>
      </c>
      <c r="AI44" s="51" t="b">
        <f t="shared" ref="AI44" si="268">R309</f>
        <v>0</v>
      </c>
      <c r="AJ44" s="51" t="b">
        <f t="shared" ref="AJ44" si="269">S309</f>
        <v>0</v>
      </c>
      <c r="AK44" s="51" t="b">
        <f t="shared" ref="AK44" si="270">T309</f>
        <v>0</v>
      </c>
      <c r="AL44" s="51" t="b">
        <f t="shared" ref="AL44" si="271">U309</f>
        <v>0</v>
      </c>
      <c r="AM44" s="51" t="b">
        <f t="shared" ref="AM44" si="272">V309</f>
        <v>0</v>
      </c>
      <c r="AN44" s="51" t="b">
        <f t="shared" ref="AN44" si="273">W309</f>
        <v>0</v>
      </c>
      <c r="AO44" s="51" t="b">
        <f t="shared" ref="AO44" si="274">X309</f>
        <v>0</v>
      </c>
      <c r="AP44" s="51">
        <f t="shared" ref="AP44" si="275">Y309</f>
        <v>0</v>
      </c>
      <c r="AQ44" s="62">
        <f t="shared" si="33"/>
        <v>0</v>
      </c>
      <c r="AR44" s="390"/>
      <c r="AS44" s="86">
        <f t="shared" si="34"/>
        <v>1.6200000000000013E-8</v>
      </c>
      <c r="AT44" s="67" t="str">
        <f t="shared" si="35"/>
        <v>20_1</v>
      </c>
      <c r="AU44" s="174" t="str">
        <f>M307</f>
        <v>20cs</v>
      </c>
      <c r="AV44"/>
      <c r="AW44" s="76">
        <f t="shared" si="36"/>
        <v>20</v>
      </c>
      <c r="AX44" s="76" t="s">
        <v>43</v>
      </c>
      <c r="AY44" s="167" t="str">
        <f t="shared" si="158"/>
        <v>20_1</v>
      </c>
      <c r="AZ44" s="167">
        <f t="shared" si="38"/>
        <v>1.6200000000000013E-8</v>
      </c>
      <c r="BA44" s="167" t="str">
        <f t="shared" si="39"/>
        <v>20cs</v>
      </c>
      <c r="BB44" t="str">
        <f t="shared" si="19"/>
        <v>0</v>
      </c>
    </row>
    <row r="45" spans="1:54" ht="17.25" customHeight="1" thickTop="1" thickBot="1" x14ac:dyDescent="0.25">
      <c r="A45" s="381"/>
      <c r="B45" s="2" t="s">
        <v>81</v>
      </c>
      <c r="C45" s="2" t="str">
        <f>'1 forduló'!$C46</f>
        <v xml:space="preserve">Jakab Xavér Barnabás </v>
      </c>
      <c r="D45" s="2" t="str">
        <f>'2 forduló'!$C46</f>
        <v>Jakab Xavér</v>
      </c>
      <c r="E45" s="2" t="str">
        <f>'3 forduló'!$C46</f>
        <v>Jakab Xavér Barnabás</v>
      </c>
      <c r="F45" s="2" t="str">
        <f>'4 forduló'!$C46</f>
        <v>Jakab Xavér Barnabás</v>
      </c>
      <c r="G45" s="2" t="str">
        <f>'5 forduló'!$C46</f>
        <v>Jakab Xavér Barnabás</v>
      </c>
      <c r="H45" s="2" t="str">
        <f>'6 forduló'!$C46</f>
        <v xml:space="preserve"> Jakab Xavér Barnabás</v>
      </c>
      <c r="I45" s="2" t="str">
        <f>'7 forduló'!$C46</f>
        <v>Arday Viktor</v>
      </c>
      <c r="J45" s="2" t="str">
        <f>'8 forduló'!$C46</f>
        <v xml:space="preserve">9. Tábla: Jakab Xavér Barnabás </v>
      </c>
      <c r="K45" s="2" t="str">
        <f>'9 forduló'!$C46</f>
        <v>Arday Viktor</v>
      </c>
      <c r="L45" s="2" t="b">
        <f>'10 forduló'!$C46</f>
        <v>0</v>
      </c>
      <c r="M45" s="2" t="b">
        <f>'11 forduló'!$C46</f>
        <v>0</v>
      </c>
      <c r="N45" s="18">
        <f>'1 forduló'!$D46</f>
        <v>0</v>
      </c>
      <c r="O45" s="18">
        <f>'2 forduló'!$D46</f>
        <v>0</v>
      </c>
      <c r="P45" s="18">
        <f>'3 forduló'!$D46</f>
        <v>0</v>
      </c>
      <c r="Q45" s="18">
        <f>'4 forduló'!$D46</f>
        <v>0</v>
      </c>
      <c r="R45" s="18">
        <f>'5 forduló'!$D46</f>
        <v>0</v>
      </c>
      <c r="S45" s="18">
        <f>'6 forduló'!$D46</f>
        <v>0</v>
      </c>
      <c r="T45" s="18">
        <f>'7 forduló'!$D46</f>
        <v>0.5</v>
      </c>
      <c r="U45" s="18">
        <f>'8 forduló'!$D46</f>
        <v>0</v>
      </c>
      <c r="V45" s="18">
        <f>'9 forduló'!$D46</f>
        <v>1</v>
      </c>
      <c r="W45" s="18" t="b">
        <f>'10 forduló'!$D46</f>
        <v>0</v>
      </c>
      <c r="X45" s="18" t="b">
        <f>'11 forduló'!$D46</f>
        <v>0</v>
      </c>
      <c r="Y45" s="20"/>
      <c r="Z45" s="29">
        <f t="shared" si="185"/>
        <v>1.5</v>
      </c>
      <c r="AA45" s="378"/>
      <c r="AC45" s="206" t="s">
        <v>55</v>
      </c>
      <c r="AD45" s="51" t="b">
        <f t="shared" ref="AD45" si="276">M6</f>
        <v>0</v>
      </c>
      <c r="AE45" s="51">
        <f t="shared" ref="AE45" si="277">N6</f>
        <v>0</v>
      </c>
      <c r="AF45" s="51">
        <f t="shared" ref="AF45" si="278">O6</f>
        <v>0</v>
      </c>
      <c r="AG45" s="51">
        <f t="shared" ref="AG45" si="279">P6</f>
        <v>0</v>
      </c>
      <c r="AH45" s="51">
        <f t="shared" ref="AH45" si="280">Q6</f>
        <v>0</v>
      </c>
      <c r="AI45" s="51">
        <f t="shared" ref="AI45" si="281">R6</f>
        <v>0</v>
      </c>
      <c r="AJ45" s="51">
        <f t="shared" ref="AJ45" si="282">S6</f>
        <v>0</v>
      </c>
      <c r="AK45" s="51">
        <f t="shared" ref="AK45" si="283">T6</f>
        <v>0</v>
      </c>
      <c r="AL45" s="51">
        <f t="shared" ref="AL45" si="284">U6</f>
        <v>0.5</v>
      </c>
      <c r="AM45" s="51">
        <f t="shared" ref="AM45" si="285">V6</f>
        <v>0.5</v>
      </c>
      <c r="AN45" s="51" t="b">
        <f t="shared" ref="AN45" si="286">W6</f>
        <v>0</v>
      </c>
      <c r="AO45" s="51" t="b">
        <f t="shared" ref="AO45" si="287">X6</f>
        <v>0</v>
      </c>
      <c r="AP45" s="51">
        <f t="shared" ref="AP45" si="288">Y6</f>
        <v>0</v>
      </c>
      <c r="AQ45" s="62">
        <f t="shared" si="33"/>
        <v>1</v>
      </c>
      <c r="AR45" s="388" t="s">
        <v>55</v>
      </c>
      <c r="AS45" s="88">
        <f>AQ45+(AD3/10000)</f>
        <v>1.00300002</v>
      </c>
      <c r="AT45" s="63" t="b">
        <f t="shared" si="35"/>
        <v>0</v>
      </c>
      <c r="AU45" s="169" t="str">
        <f>AU25</f>
        <v>Nyírbátor SE</v>
      </c>
      <c r="AV45"/>
      <c r="AW45" s="175">
        <f>_xlfn.RANK.EQ(AS45,$AS$45:$AS$64,0)</f>
        <v>10</v>
      </c>
      <c r="AX45" s="175" t="s">
        <v>13</v>
      </c>
      <c r="AY45" s="176" t="b">
        <f>IF($AW$45=(AL3+1),$AT$45,IF($AW$46=(AL3+1),$AT$46,IF($AW$47=(AL3+1),$AT$47,IF($AW$48=(AL3+1),$AT$48,IF($AW$49=(AL3+1),$AT$49,IF($AW$50=(AL3+1),$AT$50,IF($AW$51=(AL3+1),$AT$51,IF($AW$52=(AL3+1),$AT$52,IF($AW$53=(AL3+1),$AT$53,IF($AW$54=(AL3+1),$AT$54,IF($AW$55=(AL3+1),$AT$55,IF($AW$56=(AL3+1),$AT$56,IF($AW$57=(AL3+1),$AT$57,IF($AW$58=(AL3+1),$AT$58,IF($AW$59=(AL3+1),$AT$59,IF($AW$60=(AL3+1),$AT$60,IF($AW$61=(AL3+1),$AT$61,IF($AW$62=(AL3+1),$AT$62,IF($AW$63=(AL3+1),$AT$63,IF($AW$64=(AL3+1),$AT$64))))))))))))))))))))</f>
        <v>0</v>
      </c>
      <c r="AZ45" s="176">
        <f>IF($AW$45=(AP3+1),$AS$45,IF($AW$46=(AP3+1),$AS$46,IF($AW$47=(AP3+1),$AS$47,IF($AW$48=(AP3+1),$AS$48,IF($AW$49=(AP3+1),$AS$49,IF($AW$50=(AP3+1),$AS$50,IF($AW$51=(AP3+1),$AS$51,IF($AW$52=(AP3+1),$AS$52,IF($AW$53=(AP3+1),$AS$53,IF($AW$54=(AP3+1),$AS$54,IF($AW$55=(AL3+1),$AS$55,IF($AW$56=(AL3+1),$AS$56,IF($AW$57=(AL3+1),$AS$57,IF($AW$58=(AL3+1),$AS$58,IF($AW$59=(AL3+1),$AS$69,IF($AW$60=(AL3+1),$AS$60,IF($AW$61=(AL3+1),$AS$61,IF($AW$62=(AL3+1),$AS$62,IF($AW$63=(AL3+1),$AS$63,IF($AW$64=(AL3+1),$AS$64))))))))))))))))))))</f>
        <v>6.5066000197999996</v>
      </c>
      <c r="BA45" s="176" t="str">
        <f>IF($AW$45=(AP3+1),$AU$45,IF($AW$46=(AP3+1),$AU$46,IF($AW$47=(AP3+1),$AU$47,IF($AW$48=(AP3+1),$AU$48,IF($AW$49=(AP3+1),$AU$49,IF($AW$50=(AP3+1),$AU$50,IF($AW$51=(AP3+1),$AU$51,IF($AW$52=(AP3+1),$AU$52,IF($AW$53=(AP3+1),$AU$53,IF($AW$54=(AP3+1),$AU$54,IF($AW$55=(AP3+1),$AU$55,IF($AW$56=(AP3+1),$AU$56,IF($AW$57=(AP3+1),$AU$57,IF($AW$58=(AP3+1),$AU$58,IF($AW$59=(AP3+1),$AU$59,IF($AW$60=(AP3+1),$AU$60,IF($AW$61=(AP3+1),$AU$61,IF($AW$62=(AP3+1),$AU$62,IF($AW$63=(AP3+1),$AU$63,IF($AW$64=(AP3+1),$AU$64))))))))))))))))))))</f>
        <v>Refi SC</v>
      </c>
      <c r="BB45" t="str">
        <f t="shared" si="19"/>
        <v>Ellenőrizd le a sorrendet!!! De a gép hozzáadja a csapat eredményt</v>
      </c>
    </row>
    <row r="46" spans="1:54" ht="12" customHeight="1" thickTop="1" thickBot="1" x14ac:dyDescent="0.25">
      <c r="A46" s="381"/>
      <c r="B46" s="2" t="s">
        <v>82</v>
      </c>
      <c r="C46" s="2" t="str">
        <f>'1 forduló'!$C47</f>
        <v xml:space="preserve"> Buda Zoltán </v>
      </c>
      <c r="D46" s="2" t="str">
        <f>'2 forduló'!$C47</f>
        <v>Buda Zoltán</v>
      </c>
      <c r="E46" s="2" t="str">
        <f>'3 forduló'!$C47</f>
        <v>Buda Zoltán</v>
      </c>
      <c r="F46" s="2" t="str">
        <f>'4 forduló'!$C47</f>
        <v>Buda Zoltán</v>
      </c>
      <c r="G46" s="2" t="str">
        <f>'5 forduló'!$C47</f>
        <v xml:space="preserve"> Buda Zoltán</v>
      </c>
      <c r="H46" s="2" t="str">
        <f>'6 forduló'!$C47</f>
        <v>Buda Zoltán</v>
      </c>
      <c r="I46" s="2" t="str">
        <f>'7 forduló'!$C47</f>
        <v>Buda Zoltán</v>
      </c>
      <c r="J46" s="2" t="str">
        <f>'8 forduló'!$C47</f>
        <v>10. Tábla: Buda Zoltán -</v>
      </c>
      <c r="K46" s="2" t="str">
        <f>'9 forduló'!$C47</f>
        <v>Jakab Xavér</v>
      </c>
      <c r="L46" s="2" t="b">
        <f>'10 forduló'!$C47</f>
        <v>0</v>
      </c>
      <c r="M46" s="2" t="b">
        <f>'11 forduló'!$C47</f>
        <v>0</v>
      </c>
      <c r="N46" s="18">
        <f>'1 forduló'!$D47</f>
        <v>0</v>
      </c>
      <c r="O46" s="18">
        <f>'2 forduló'!$D47</f>
        <v>0</v>
      </c>
      <c r="P46" s="18">
        <f>'3 forduló'!$D47</f>
        <v>1</v>
      </c>
      <c r="Q46" s="18">
        <f>'4 forduló'!$D47</f>
        <v>0</v>
      </c>
      <c r="R46" s="18">
        <f>'5 forduló'!$D47</f>
        <v>1</v>
      </c>
      <c r="S46" s="18">
        <f>'6 forduló'!$D47</f>
        <v>0</v>
      </c>
      <c r="T46" s="18">
        <f>'7 forduló'!$D47</f>
        <v>0</v>
      </c>
      <c r="U46" s="18">
        <f>'8 forduló'!$D47</f>
        <v>0</v>
      </c>
      <c r="V46" s="18">
        <f>'9 forduló'!$D47</f>
        <v>1</v>
      </c>
      <c r="W46" s="18" t="b">
        <f>'10 forduló'!$D47</f>
        <v>0</v>
      </c>
      <c r="X46" s="18" t="b">
        <f>'11 forduló'!$D47</f>
        <v>0</v>
      </c>
      <c r="Y46" s="20"/>
      <c r="Z46" s="29">
        <f t="shared" si="185"/>
        <v>3</v>
      </c>
      <c r="AA46" s="378"/>
      <c r="AC46" s="206"/>
      <c r="AD46" s="51" t="b">
        <f t="shared" ref="AD46" si="289">M22</f>
        <v>0</v>
      </c>
      <c r="AE46" s="51">
        <f t="shared" ref="AE46" si="290">N22</f>
        <v>1</v>
      </c>
      <c r="AF46" s="51">
        <f t="shared" ref="AF46" si="291">O22</f>
        <v>1</v>
      </c>
      <c r="AG46" s="51">
        <f t="shared" ref="AG46" si="292">P22</f>
        <v>0.5</v>
      </c>
      <c r="AH46" s="51">
        <f t="shared" ref="AH46" si="293">Q22</f>
        <v>0.5</v>
      </c>
      <c r="AI46" s="51">
        <f t="shared" ref="AI46" si="294">R22</f>
        <v>1</v>
      </c>
      <c r="AJ46" s="51">
        <f t="shared" ref="AJ46" si="295">S22</f>
        <v>1</v>
      </c>
      <c r="AK46" s="51">
        <f t="shared" ref="AK46" si="296">T22</f>
        <v>0</v>
      </c>
      <c r="AL46" s="51">
        <f t="shared" ref="AL46" si="297">U22</f>
        <v>1</v>
      </c>
      <c r="AM46" s="51">
        <f t="shared" ref="AM46" si="298">V22</f>
        <v>0.5</v>
      </c>
      <c r="AN46" s="51" t="b">
        <f t="shared" ref="AN46" si="299">W22</f>
        <v>0</v>
      </c>
      <c r="AO46" s="51" t="b">
        <f t="shared" ref="AO46" si="300">X22</f>
        <v>0</v>
      </c>
      <c r="AP46" s="51">
        <f t="shared" ref="AP46" si="301">Y22</f>
        <v>0</v>
      </c>
      <c r="AQ46" s="62">
        <f t="shared" si="33"/>
        <v>6.5</v>
      </c>
      <c r="AR46" s="389"/>
      <c r="AS46" s="88">
        <f t="shared" ref="AS46:AS64" si="302">AQ46+(AD4/10000)</f>
        <v>6.5066000197999996</v>
      </c>
      <c r="AT46" s="56" t="b">
        <f t="shared" si="35"/>
        <v>0</v>
      </c>
      <c r="AU46" s="169" t="str">
        <f t="shared" ref="AU46:AU64" si="303">AU26</f>
        <v>Refi SC</v>
      </c>
      <c r="AV46"/>
      <c r="AW46" s="175">
        <f t="shared" ref="AW46:AW64" si="304">_xlfn.RANK.EQ(AS46,$AS$45:$AS$64,0)</f>
        <v>1</v>
      </c>
      <c r="AX46" s="175" t="s">
        <v>14</v>
      </c>
      <c r="AY46" s="176" t="b">
        <f t="shared" ref="AY46:AY64" si="305">IF($AW$45=(AL4+1),$AT$45,IF($AW$46=(AL4+1),$AT$46,IF($AW$47=(AL4+1),$AT$47,IF($AW$48=(AL4+1),$AT$48,IF($AW$49=(AL4+1),$AT$49,IF($AW$50=(AL4+1),$AT$50,IF($AW$51=(AL4+1),$AT$51,IF($AW$52=(AL4+1),$AT$52,IF($AW$53=(AL4+1),$AT$53,IF($AW$54=(AL4+1),$AT$54,IF($AW$55=(AL4+1),$AT$55,IF($AW$56=(AL4+1),$AT$56,IF($AW$57=(AL4+1),$AT$57,IF($AW$58=(AL4+1),$AT$58,IF($AW$59=(AL4+1),$AT$59,IF($AW$60=(AL4+1),$AT$60,IF($AW$61=(AL4+1),$AT$61,IF($AW$62=(AL4+1),$AT$62,IF($AW$63=(AL4+1),$AT$63,IF($AW$64=(AL4+1),$AT$64))))))))))))))))))))</f>
        <v>0</v>
      </c>
      <c r="AZ46" s="176">
        <f t="shared" ref="AZ46:AZ64" si="306">IF($AW$45=(AP4+1),$AS$45,IF($AW$46=(AP4+1),$AS$46,IF($AW$47=(AP4+1),$AS$47,IF($AW$48=(AP4+1),$AS$48,IF($AW$49=(AP4+1),$AS$49,IF($AW$50=(AP4+1),$AS$50,IF($AW$51=(AP4+1),$AS$51,IF($AW$52=(AP4+1),$AS$52,IF($AW$53=(AP4+1),$AS$53,IF($AW$54=(AP4+1),$AS$54,IF($AW$55=(AL4+1),$AS$55,IF($AW$56=(AL4+1),$AS$56,IF($AW$57=(AL4+1),$AS$57,IF($AW$58=(AL4+1),$AS$58,IF($AW$59=(AL4+1),$AS$69,IF($AW$60=(AL4+1),$AS$60,IF($AW$61=(AL4+1),$AS$61,IF($AW$62=(AL4+1),$AS$62,IF($AW$63=(AL4+1),$AS$63,IF($AW$64=(AL4+1),$AS$64))))))))))))))))))))</f>
        <v>6.0059000190000003</v>
      </c>
      <c r="BA46" s="176" t="str">
        <f t="shared" ref="BA46:BA64" si="307">IF($AW$45=(AP4+1),$AU$45,IF($AW$46=(AP4+1),$AU$46,IF($AW$47=(AP4+1),$AU$47,IF($AW$48=(AP4+1),$AU$48,IF($AW$49=(AP4+1),$AU$49,IF($AW$50=(AP4+1),$AU$50,IF($AW$51=(AP4+1),$AU$51,IF($AW$52=(AP4+1),$AU$52,IF($AW$53=(AP4+1),$AU$53,IF($AW$54=(AP4+1),$AU$54,IF($AW$55=(AP4+1),$AU$55,IF($AW$56=(AP4+1),$AU$56,IF($AW$57=(AP4+1),$AU$57,IF($AW$58=(AP4+1),$AU$58,IF($AW$59=(AP4+1),$AU$59,IF($AW$60=(AP4+1),$AU$60,IF($AW$61=(AP4+1),$AU$61,IF($AW$62=(AP4+1),$AU$62,IF($AW$63=(AP4+1),$AU$63,IF($AW$64=(AP4+1),$AU$64))))))))))))))))))))</f>
        <v>Piremon SE</v>
      </c>
      <c r="BB46" t="str">
        <f t="shared" si="19"/>
        <v>Ellenőrizd le a sorrendet!!! De a gép hozzáadja a csapat eredményt</v>
      </c>
    </row>
    <row r="47" spans="1:54" ht="12.75" customHeight="1" thickTop="1" thickBot="1" x14ac:dyDescent="0.25">
      <c r="A47" s="382"/>
      <c r="B47" s="2" t="s">
        <v>85</v>
      </c>
      <c r="C47" s="2">
        <f>'1 forduló'!$C48</f>
        <v>0</v>
      </c>
      <c r="D47" s="2">
        <f>'2 forduló'!$C48</f>
        <v>0</v>
      </c>
      <c r="E47" s="2">
        <f>'3 forduló'!$C48</f>
        <v>0</v>
      </c>
      <c r="F47" s="2">
        <f>'4 forduló'!$C48</f>
        <v>0</v>
      </c>
      <c r="G47" s="2">
        <f>'5 forduló'!$C48</f>
        <v>0</v>
      </c>
      <c r="H47" s="2">
        <f>'6 forduló'!$C48</f>
        <v>0</v>
      </c>
      <c r="I47" s="2">
        <f>'7 forduló'!$C48</f>
        <v>0</v>
      </c>
      <c r="J47" s="2">
        <f>'8 forduló'!$C48</f>
        <v>0</v>
      </c>
      <c r="K47" s="2">
        <f>'9 forduló'!$C48</f>
        <v>0</v>
      </c>
      <c r="L47" s="2">
        <f>'10 forduló'!$C48</f>
        <v>0</v>
      </c>
      <c r="M47" s="2">
        <f>'11 forduló'!$C48</f>
        <v>0</v>
      </c>
      <c r="N47" s="18"/>
      <c r="O47" s="19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9">
        <f t="shared" si="185"/>
        <v>0</v>
      </c>
      <c r="AA47" s="379"/>
      <c r="AC47" s="206"/>
      <c r="AD47" s="51" t="b">
        <f t="shared" ref="AD47" si="308">M38</f>
        <v>0</v>
      </c>
      <c r="AE47" s="51">
        <f t="shared" ref="AE47" si="309">N38</f>
        <v>0.5</v>
      </c>
      <c r="AF47" s="51">
        <f t="shared" ref="AF47" si="310">O38</f>
        <v>0</v>
      </c>
      <c r="AG47" s="51">
        <f t="shared" ref="AG47" si="311">P38</f>
        <v>1</v>
      </c>
      <c r="AH47" s="51">
        <f t="shared" ref="AH47" si="312">Q38</f>
        <v>0.5</v>
      </c>
      <c r="AI47" s="51">
        <f t="shared" ref="AI47" si="313">R38</f>
        <v>0.5</v>
      </c>
      <c r="AJ47" s="51">
        <f t="shared" ref="AJ47" si="314">S38</f>
        <v>1</v>
      </c>
      <c r="AK47" s="51">
        <f t="shared" ref="AK47" si="315">T38</f>
        <v>1</v>
      </c>
      <c r="AL47" s="51">
        <f t="shared" ref="AL47" si="316">U38</f>
        <v>1</v>
      </c>
      <c r="AM47" s="51">
        <f t="shared" ref="AM47" si="317">V38</f>
        <v>0.5</v>
      </c>
      <c r="AN47" s="51" t="b">
        <f t="shared" ref="AN47" si="318">W38</f>
        <v>0</v>
      </c>
      <c r="AO47" s="51" t="b">
        <f t="shared" ref="AO47" si="319">X38</f>
        <v>0</v>
      </c>
      <c r="AP47" s="51">
        <f t="shared" ref="AP47" si="320">Y38</f>
        <v>0</v>
      </c>
      <c r="AQ47" s="62">
        <f t="shared" si="33"/>
        <v>6</v>
      </c>
      <c r="AR47" s="389"/>
      <c r="AS47" s="88">
        <f t="shared" si="302"/>
        <v>6.0044500196000001</v>
      </c>
      <c r="AT47" s="56" t="b">
        <f t="shared" si="35"/>
        <v>0</v>
      </c>
      <c r="AU47" s="169" t="str">
        <f t="shared" si="303"/>
        <v>Fehérgyarmat SE</v>
      </c>
      <c r="AV47"/>
      <c r="AW47" s="175">
        <f t="shared" si="304"/>
        <v>4</v>
      </c>
      <c r="AX47" s="175" t="s">
        <v>15</v>
      </c>
      <c r="AY47" s="176" t="b">
        <f t="shared" si="305"/>
        <v>0</v>
      </c>
      <c r="AZ47" s="176">
        <f t="shared" si="306"/>
        <v>6.0053000191999999</v>
      </c>
      <c r="BA47" s="176" t="str">
        <f t="shared" si="307"/>
        <v>Fetivíz SE</v>
      </c>
      <c r="BB47" t="str">
        <f t="shared" si="19"/>
        <v>Ellenőrizd le a sorrendet!!! De a gép hozzáadja a csapat eredményt</v>
      </c>
    </row>
    <row r="48" spans="1:54" ht="12.75" customHeight="1" thickTop="1" thickBot="1" x14ac:dyDescent="0.25">
      <c r="N48" s="16">
        <f t="shared" ref="N48:X48" si="321">SUM(N37:N47)</f>
        <v>4.5</v>
      </c>
      <c r="O48" s="16">
        <f t="shared" si="321"/>
        <v>3</v>
      </c>
      <c r="P48" s="16">
        <f t="shared" si="321"/>
        <v>4.5</v>
      </c>
      <c r="Q48" s="16">
        <f t="shared" si="321"/>
        <v>2</v>
      </c>
      <c r="R48" s="16">
        <f t="shared" si="321"/>
        <v>8</v>
      </c>
      <c r="S48" s="16">
        <f t="shared" si="321"/>
        <v>6</v>
      </c>
      <c r="T48" s="16">
        <f t="shared" si="321"/>
        <v>5</v>
      </c>
      <c r="U48" s="16">
        <f t="shared" si="321"/>
        <v>4</v>
      </c>
      <c r="V48" s="16">
        <f t="shared" si="321"/>
        <v>7.5</v>
      </c>
      <c r="W48" s="16">
        <f t="shared" si="321"/>
        <v>0</v>
      </c>
      <c r="X48" s="16">
        <f t="shared" si="321"/>
        <v>0</v>
      </c>
      <c r="Y48" s="16">
        <f>SUM(Y37:Y47)</f>
        <v>0</v>
      </c>
      <c r="AC48" s="206"/>
      <c r="AD48" s="51" t="b">
        <f t="shared" ref="AD48" si="322">M54</f>
        <v>0</v>
      </c>
      <c r="AE48" s="51">
        <f t="shared" ref="AE48" si="323">N54</f>
        <v>1</v>
      </c>
      <c r="AF48" s="51">
        <f t="shared" ref="AF48" si="324">O54</f>
        <v>0.5</v>
      </c>
      <c r="AG48" s="51">
        <f t="shared" ref="AG48" si="325">P54</f>
        <v>0</v>
      </c>
      <c r="AH48" s="51">
        <f t="shared" ref="AH48" si="326">Q54</f>
        <v>1</v>
      </c>
      <c r="AI48" s="51">
        <f t="shared" ref="AI48" si="327">R54</f>
        <v>0</v>
      </c>
      <c r="AJ48" s="51">
        <f t="shared" ref="AJ48" si="328">S54</f>
        <v>0</v>
      </c>
      <c r="AK48" s="51">
        <f t="shared" ref="AK48" si="329">T54</f>
        <v>0.5</v>
      </c>
      <c r="AL48" s="51">
        <f t="shared" ref="AL48" si="330">U54</f>
        <v>0</v>
      </c>
      <c r="AM48" s="51">
        <f t="shared" ref="AM48" si="331">V54</f>
        <v>0</v>
      </c>
      <c r="AN48" s="51" t="b">
        <f t="shared" ref="AN48" si="332">W54</f>
        <v>0</v>
      </c>
      <c r="AO48" s="51" t="b">
        <f t="shared" ref="AO48" si="333">X54</f>
        <v>0</v>
      </c>
      <c r="AP48" s="51">
        <f t="shared" ref="AP48" si="334">Y54</f>
        <v>0</v>
      </c>
      <c r="AQ48" s="62">
        <f t="shared" si="33"/>
        <v>3</v>
      </c>
      <c r="AR48" s="389"/>
      <c r="AS48" s="88">
        <f t="shared" si="302"/>
        <v>3.0047500193999999</v>
      </c>
      <c r="AT48" s="56" t="b">
        <f t="shared" si="35"/>
        <v>0</v>
      </c>
      <c r="AU48" s="169" t="str">
        <f t="shared" si="303"/>
        <v>Dávid SC</v>
      </c>
      <c r="AV48"/>
      <c r="AW48" s="175">
        <f t="shared" si="304"/>
        <v>8</v>
      </c>
      <c r="AX48" s="175" t="s">
        <v>17</v>
      </c>
      <c r="AY48" s="176" t="b">
        <f t="shared" si="305"/>
        <v>0</v>
      </c>
      <c r="AZ48" s="176">
        <f t="shared" si="306"/>
        <v>6.0044500196000001</v>
      </c>
      <c r="BA48" s="176" t="str">
        <f t="shared" si="307"/>
        <v>Fehérgyarmat SE</v>
      </c>
      <c r="BB48" t="str">
        <f t="shared" si="19"/>
        <v>Ellenőrizd le a sorrendet!!! De a gép hozzáadja a csapat eredményt</v>
      </c>
    </row>
    <row r="49" spans="1:54" ht="12.75" customHeight="1" thickTop="1" thickBot="1" x14ac:dyDescent="0.25"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AC49" s="206"/>
      <c r="AD49" s="51" t="b">
        <f t="shared" ref="AD49" si="335">M70</f>
        <v>0</v>
      </c>
      <c r="AE49" s="51">
        <f t="shared" ref="AE49" si="336">N70</f>
        <v>0.5</v>
      </c>
      <c r="AF49" s="51">
        <f t="shared" ref="AF49" si="337">O70</f>
        <v>1</v>
      </c>
      <c r="AG49" s="51">
        <f t="shared" ref="AG49" si="338">P70</f>
        <v>1</v>
      </c>
      <c r="AH49" s="51">
        <f t="shared" ref="AH49" si="339">Q70</f>
        <v>0.5</v>
      </c>
      <c r="AI49" s="51">
        <f t="shared" ref="AI49" si="340">R70</f>
        <v>1</v>
      </c>
      <c r="AJ49" s="51">
        <f t="shared" ref="AJ49" si="341">S70</f>
        <v>0</v>
      </c>
      <c r="AK49" s="51">
        <f t="shared" ref="AK49" si="342">T70</f>
        <v>0</v>
      </c>
      <c r="AL49" s="51">
        <f t="shared" ref="AL49" si="343">U70</f>
        <v>1</v>
      </c>
      <c r="AM49" s="51">
        <f t="shared" ref="AM49" si="344">V70</f>
        <v>1</v>
      </c>
      <c r="AN49" s="51" t="b">
        <f t="shared" ref="AN49" si="345">W70</f>
        <v>0</v>
      </c>
      <c r="AO49" s="51" t="b">
        <f t="shared" ref="AO49" si="346">X70</f>
        <v>0</v>
      </c>
      <c r="AP49" s="51">
        <f t="shared" ref="AP49" si="347">Y70</f>
        <v>0</v>
      </c>
      <c r="AQ49" s="62">
        <f t="shared" si="33"/>
        <v>6</v>
      </c>
      <c r="AR49" s="389"/>
      <c r="AS49" s="88">
        <f t="shared" si="302"/>
        <v>6.0053000191999999</v>
      </c>
      <c r="AT49" s="56" t="b">
        <f t="shared" si="35"/>
        <v>0</v>
      </c>
      <c r="AU49" s="169" t="str">
        <f t="shared" si="303"/>
        <v>Fetivíz SE</v>
      </c>
      <c r="AV49"/>
      <c r="AW49" s="175">
        <f t="shared" si="304"/>
        <v>3</v>
      </c>
      <c r="AX49" s="175" t="s">
        <v>18</v>
      </c>
      <c r="AY49" s="176" t="b">
        <f t="shared" si="305"/>
        <v>0</v>
      </c>
      <c r="AZ49" s="176">
        <f t="shared" si="306"/>
        <v>5.0054000183999996</v>
      </c>
      <c r="BA49" s="176" t="str">
        <f t="shared" si="307"/>
        <v>Nyh. Sakkiskola SE</v>
      </c>
      <c r="BB49" t="str">
        <f t="shared" si="19"/>
        <v>Ellenőrizd le a sorrendet!!! De a gép hozzáadja a csapat eredményt</v>
      </c>
    </row>
    <row r="50" spans="1:54" ht="12.75" customHeight="1" thickTop="1" thickBot="1" x14ac:dyDescent="0.25">
      <c r="AC50" s="206"/>
      <c r="AD50" s="51" t="b">
        <f t="shared" ref="AD50" si="348">M86</f>
        <v>0</v>
      </c>
      <c r="AE50" s="51">
        <f t="shared" ref="AE50" si="349">N86</f>
        <v>0.5</v>
      </c>
      <c r="AF50" s="51">
        <f t="shared" ref="AF50" si="350">O86</f>
        <v>1</v>
      </c>
      <c r="AG50" s="51">
        <f t="shared" ref="AG50" si="351">P86</f>
        <v>0.5</v>
      </c>
      <c r="AH50" s="51">
        <f t="shared" ref="AH50" si="352">Q86</f>
        <v>1</v>
      </c>
      <c r="AI50" s="51">
        <f t="shared" ref="AI50" si="353">R86</f>
        <v>0</v>
      </c>
      <c r="AJ50" s="51">
        <f t="shared" ref="AJ50" si="354">S86</f>
        <v>1</v>
      </c>
      <c r="AK50" s="51">
        <f t="shared" ref="AK50" si="355">T86</f>
        <v>1</v>
      </c>
      <c r="AL50" s="51">
        <f t="shared" ref="AL50" si="356">U86</f>
        <v>0</v>
      </c>
      <c r="AM50" s="51">
        <f t="shared" ref="AM50" si="357">V86</f>
        <v>1</v>
      </c>
      <c r="AN50" s="51" t="b">
        <f t="shared" ref="AN50" si="358">W86</f>
        <v>0</v>
      </c>
      <c r="AO50" s="51" t="b">
        <f t="shared" ref="AO50" si="359">X86</f>
        <v>0</v>
      </c>
      <c r="AP50" s="51">
        <f t="shared" ref="AP50" si="360">Y86</f>
        <v>0</v>
      </c>
      <c r="AQ50" s="62">
        <f t="shared" si="33"/>
        <v>6</v>
      </c>
      <c r="AR50" s="389"/>
      <c r="AS50" s="88">
        <f t="shared" si="302"/>
        <v>6.0059000190000003</v>
      </c>
      <c r="AT50" s="56" t="b">
        <f t="shared" si="35"/>
        <v>0</v>
      </c>
      <c r="AU50" s="169" t="str">
        <f t="shared" si="303"/>
        <v>Piremon SE</v>
      </c>
      <c r="AV50"/>
      <c r="AW50" s="175">
        <f t="shared" si="304"/>
        <v>2</v>
      </c>
      <c r="AX50" s="175" t="s">
        <v>21</v>
      </c>
      <c r="AY50" s="176" t="b">
        <f t="shared" si="305"/>
        <v>0</v>
      </c>
      <c r="AZ50" s="176">
        <f t="shared" si="306"/>
        <v>4.5027500182000004</v>
      </c>
      <c r="BA50" s="176" t="str">
        <f t="shared" si="307"/>
        <v>Nagyhalászi SE</v>
      </c>
      <c r="BB50" t="str">
        <f t="shared" si="19"/>
        <v>Ellenőrizd le a sorrendet!!! De a gép hozzáadja a csapat eredményt</v>
      </c>
    </row>
    <row r="51" spans="1:54" ht="12.75" customHeight="1" thickTop="1" thickBot="1" x14ac:dyDescent="0.3">
      <c r="A51" s="383" t="s">
        <v>0</v>
      </c>
      <c r="B51" s="384"/>
      <c r="C51" s="249" t="s">
        <v>76</v>
      </c>
      <c r="D51" s="250"/>
      <c r="E51" s="250"/>
      <c r="F51" s="250"/>
      <c r="G51" s="250"/>
      <c r="H51" s="250"/>
      <c r="I51" s="250"/>
      <c r="J51" s="250"/>
      <c r="K51" s="250"/>
      <c r="L51" s="250"/>
      <c r="M51" s="251"/>
      <c r="N51" s="385" t="s">
        <v>12</v>
      </c>
      <c r="O51" s="386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13" t="s">
        <v>16</v>
      </c>
      <c r="AA51" s="377">
        <f>SUM(N64:Y64)</f>
        <v>47.5</v>
      </c>
      <c r="AC51" s="206"/>
      <c r="AD51" s="51" t="b">
        <f t="shared" ref="AD51" si="361">M102</f>
        <v>0</v>
      </c>
      <c r="AE51" s="51">
        <f t="shared" ref="AE51" si="362">N102</f>
        <v>0</v>
      </c>
      <c r="AF51" s="51">
        <f t="shared" ref="AF51" si="363">O102</f>
        <v>0</v>
      </c>
      <c r="AG51" s="51">
        <f t="shared" ref="AG51" si="364">P102</f>
        <v>0.5</v>
      </c>
      <c r="AH51" s="51">
        <f t="shared" ref="AH51" si="365">Q102</f>
        <v>0</v>
      </c>
      <c r="AI51" s="51">
        <f t="shared" ref="AI51" si="366">R102</f>
        <v>1</v>
      </c>
      <c r="AJ51" s="51">
        <f t="shared" ref="AJ51" si="367">S102</f>
        <v>1</v>
      </c>
      <c r="AK51" s="51">
        <f t="shared" ref="AK51" si="368">T102</f>
        <v>1</v>
      </c>
      <c r="AL51" s="51">
        <f t="shared" ref="AL51" si="369">U102</f>
        <v>0</v>
      </c>
      <c r="AM51" s="51">
        <f t="shared" ref="AM51" si="370">V102</f>
        <v>0.5</v>
      </c>
      <c r="AN51" s="51" t="b">
        <f t="shared" ref="AN51" si="371">W102</f>
        <v>0</v>
      </c>
      <c r="AO51" s="51" t="b">
        <f t="shared" ref="AO51" si="372">X102</f>
        <v>0</v>
      </c>
      <c r="AP51" s="51">
        <f t="shared" ref="AP51" si="373">Y102</f>
        <v>0</v>
      </c>
      <c r="AQ51" s="62">
        <f t="shared" si="33"/>
        <v>4</v>
      </c>
      <c r="AR51" s="389"/>
      <c r="AS51" s="88">
        <f t="shared" si="302"/>
        <v>4.0029500188</v>
      </c>
      <c r="AT51" s="56" t="b">
        <f t="shared" si="35"/>
        <v>0</v>
      </c>
      <c r="AU51" s="169" t="str">
        <f t="shared" si="303"/>
        <v>Balkány SE</v>
      </c>
      <c r="AV51"/>
      <c r="AW51" s="175">
        <f t="shared" si="304"/>
        <v>7</v>
      </c>
      <c r="AX51" s="175" t="s">
        <v>22</v>
      </c>
      <c r="AY51" s="176" t="b">
        <f t="shared" si="305"/>
        <v>0</v>
      </c>
      <c r="AZ51" s="176">
        <f t="shared" si="306"/>
        <v>4.0029500188</v>
      </c>
      <c r="BA51" s="176" t="str">
        <f t="shared" si="307"/>
        <v>Balkány SE</v>
      </c>
      <c r="BB51" t="str">
        <f t="shared" si="19"/>
        <v>Ellenőrizd le a sorrendet!!! De a gép hozzáadja a csapat eredményt</v>
      </c>
    </row>
    <row r="52" spans="1:54" ht="12.75" customHeight="1" thickTop="1" thickBot="1" x14ac:dyDescent="0.25">
      <c r="A52" s="380">
        <v>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96" t="s">
        <v>1</v>
      </c>
      <c r="N52" s="21" t="s">
        <v>13</v>
      </c>
      <c r="O52" s="22" t="s">
        <v>14</v>
      </c>
      <c r="P52" s="22" t="s">
        <v>15</v>
      </c>
      <c r="Q52" s="22" t="s">
        <v>17</v>
      </c>
      <c r="R52" s="22" t="s">
        <v>18</v>
      </c>
      <c r="S52" s="22" t="s">
        <v>21</v>
      </c>
      <c r="T52" s="22" t="s">
        <v>22</v>
      </c>
      <c r="U52" s="22" t="s">
        <v>25</v>
      </c>
      <c r="V52" s="22" t="s">
        <v>26</v>
      </c>
      <c r="W52" s="22" t="s">
        <v>33</v>
      </c>
      <c r="X52" s="22" t="s">
        <v>34</v>
      </c>
      <c r="Y52" s="22" t="s">
        <v>35</v>
      </c>
      <c r="Z52" s="28"/>
      <c r="AA52" s="378"/>
      <c r="AC52" s="206"/>
      <c r="AD52" s="51" t="b">
        <f t="shared" ref="AD52" si="374">M118</f>
        <v>0</v>
      </c>
      <c r="AE52" s="51">
        <f t="shared" ref="AE52" si="375">N118</f>
        <v>0.5</v>
      </c>
      <c r="AF52" s="51">
        <f t="shared" ref="AF52" si="376">O118</f>
        <v>0.5</v>
      </c>
      <c r="AG52" s="51">
        <f t="shared" ref="AG52" si="377">P118</f>
        <v>0</v>
      </c>
      <c r="AH52" s="51">
        <f t="shared" ref="AH52" si="378">Q118</f>
        <v>0</v>
      </c>
      <c r="AI52" s="51">
        <f t="shared" ref="AI52" si="379">R118</f>
        <v>0</v>
      </c>
      <c r="AJ52" s="51">
        <f t="shared" ref="AJ52" si="380">S118</f>
        <v>0.5</v>
      </c>
      <c r="AK52" s="51">
        <f t="shared" ref="AK52" si="381">T118</f>
        <v>0.5</v>
      </c>
      <c r="AL52" s="51">
        <f t="shared" ref="AL52" si="382">U118</f>
        <v>0.5</v>
      </c>
      <c r="AM52" s="51">
        <f t="shared" ref="AM52" si="383">V118</f>
        <v>0.5</v>
      </c>
      <c r="AN52" s="51" t="b">
        <f t="shared" ref="AN52" si="384">W118</f>
        <v>0</v>
      </c>
      <c r="AO52" s="51" t="b">
        <f t="shared" ref="AO52" si="385">X118</f>
        <v>0</v>
      </c>
      <c r="AP52" s="51">
        <f t="shared" ref="AP52" si="386">Y118</f>
        <v>0</v>
      </c>
      <c r="AQ52" s="62">
        <f t="shared" si="33"/>
        <v>3</v>
      </c>
      <c r="AR52" s="389"/>
      <c r="AS52" s="88">
        <f t="shared" si="302"/>
        <v>3.0039000186</v>
      </c>
      <c r="AT52" s="56" t="b">
        <f t="shared" si="35"/>
        <v>0</v>
      </c>
      <c r="AU52" s="169" t="str">
        <f t="shared" si="303"/>
        <v>II. Rákóczi SE Vaja</v>
      </c>
      <c r="AV52"/>
      <c r="AW52" s="175">
        <f t="shared" si="304"/>
        <v>9</v>
      </c>
      <c r="AX52" s="175" t="s">
        <v>25</v>
      </c>
      <c r="AY52" s="176" t="b">
        <f t="shared" si="305"/>
        <v>0</v>
      </c>
      <c r="AZ52" s="176">
        <f t="shared" si="306"/>
        <v>3.0047500193999999</v>
      </c>
      <c r="BA52" s="176" t="str">
        <f t="shared" si="307"/>
        <v>Dávid SC</v>
      </c>
      <c r="BB52" t="str">
        <f t="shared" si="19"/>
        <v>Ellenőrizd le a sorrendet!!! De a gép hozzáadja a csapat eredményt</v>
      </c>
    </row>
    <row r="53" spans="1:54" ht="12.75" customHeight="1" thickTop="1" thickBot="1" x14ac:dyDescent="0.25">
      <c r="A53" s="381"/>
      <c r="B53" s="2" t="s">
        <v>2</v>
      </c>
      <c r="C53" s="2" t="str">
        <f>'1 forduló'!$C53</f>
        <v>Girászin Gergő 1923  </v>
      </c>
      <c r="D53" s="2" t="str">
        <f>'2 forduló'!$C53</f>
        <v xml:space="preserve">Girászin Gergő 1923 </v>
      </c>
      <c r="E53" s="2" t="str">
        <f>'3 forduló'!$C53</f>
        <v>Girászin Gergő</v>
      </c>
      <c r="F53" s="2" t="str">
        <f>'4 forduló'!$C53</f>
        <v>Giraszin G.  1923</v>
      </c>
      <c r="G53" s="2" t="str">
        <f>'5 forduló'!$C53</f>
        <v xml:space="preserve"> Girászin Gergő 1923</v>
      </c>
      <c r="H53" s="2" t="str">
        <f>'6 forduló'!$C53</f>
        <v>Girászin Gergő</v>
      </c>
      <c r="I53" s="2" t="str">
        <f>'7 forduló'!$C53</f>
        <v xml:space="preserve"> Girászin Gergő </v>
      </c>
      <c r="J53" s="2" t="str">
        <f>'8 forduló'!$C53</f>
        <v>Giraszin, Gergo</v>
      </c>
      <c r="K53" s="2" t="str">
        <f>'9 forduló'!$C53</f>
        <v>Girászin Gergő 1923</v>
      </c>
      <c r="L53" s="2" t="b">
        <f>'10 forduló'!$C53</f>
        <v>0</v>
      </c>
      <c r="M53" s="2" t="b">
        <f>'11 forduló'!$C53</f>
        <v>0</v>
      </c>
      <c r="N53" s="18">
        <f>'1 forduló'!$D53</f>
        <v>1</v>
      </c>
      <c r="O53" s="18">
        <f>'2 forduló'!$D53</f>
        <v>0.5</v>
      </c>
      <c r="P53" s="18">
        <f>'3 forduló'!$D53</f>
        <v>1</v>
      </c>
      <c r="Q53" s="18">
        <f>'4 forduló'!$D53</f>
        <v>1</v>
      </c>
      <c r="R53" s="18">
        <f>'5 forduló'!$D53</f>
        <v>0.5</v>
      </c>
      <c r="S53" s="18">
        <f>'6 forduló'!$D53</f>
        <v>0</v>
      </c>
      <c r="T53" s="18">
        <f>'7 forduló'!$D53</f>
        <v>0.5</v>
      </c>
      <c r="U53" s="18">
        <f>'8 forduló'!$D53</f>
        <v>0</v>
      </c>
      <c r="V53" s="18">
        <f>'9 forduló'!$D53</f>
        <v>0</v>
      </c>
      <c r="W53" s="18" t="b">
        <f>'10 forduló'!$D53</f>
        <v>0</v>
      </c>
      <c r="X53" s="18" t="b">
        <f>'11 forduló'!$D53</f>
        <v>0</v>
      </c>
      <c r="Y53" s="20"/>
      <c r="Z53" s="29">
        <f>SUM(N53:Y53)</f>
        <v>4.5</v>
      </c>
      <c r="AA53" s="378"/>
      <c r="AC53" s="206"/>
      <c r="AD53" s="51" t="b">
        <f t="shared" ref="AD53" si="387">M134</f>
        <v>0</v>
      </c>
      <c r="AE53" s="51">
        <f t="shared" ref="AE53" si="388">N134</f>
        <v>0</v>
      </c>
      <c r="AF53" s="51">
        <f t="shared" ref="AF53" si="389">O134</f>
        <v>1</v>
      </c>
      <c r="AG53" s="51">
        <f t="shared" ref="AG53" si="390">P134</f>
        <v>1</v>
      </c>
      <c r="AH53" s="51">
        <f t="shared" ref="AH53" si="391">Q134</f>
        <v>0.5</v>
      </c>
      <c r="AI53" s="51">
        <f t="shared" ref="AI53" si="392">R134</f>
        <v>1</v>
      </c>
      <c r="AJ53" s="51">
        <f t="shared" ref="AJ53" si="393">S134</f>
        <v>0</v>
      </c>
      <c r="AK53" s="51">
        <f t="shared" ref="AK53" si="394">T134</f>
        <v>0.5</v>
      </c>
      <c r="AL53" s="51">
        <f t="shared" ref="AL53" si="395">U134</f>
        <v>0.5</v>
      </c>
      <c r="AM53" s="51">
        <f t="shared" ref="AM53" si="396">V134</f>
        <v>0.5</v>
      </c>
      <c r="AN53" s="51" t="b">
        <f t="shared" ref="AN53" si="397">W134</f>
        <v>0</v>
      </c>
      <c r="AO53" s="51" t="b">
        <f t="shared" ref="AO53" si="398">X134</f>
        <v>0</v>
      </c>
      <c r="AP53" s="51">
        <f t="shared" ref="AP53" si="399">Y134</f>
        <v>0</v>
      </c>
      <c r="AQ53" s="62">
        <f t="shared" si="33"/>
        <v>5</v>
      </c>
      <c r="AR53" s="389"/>
      <c r="AS53" s="88">
        <f t="shared" si="302"/>
        <v>5.0054000183999996</v>
      </c>
      <c r="AT53" s="56" t="b">
        <f t="shared" si="35"/>
        <v>0</v>
      </c>
      <c r="AU53" s="169" t="str">
        <f t="shared" si="303"/>
        <v>Nyh. Sakkiskola SE</v>
      </c>
      <c r="AV53"/>
      <c r="AW53" s="175">
        <f t="shared" si="304"/>
        <v>5</v>
      </c>
      <c r="AX53" s="175" t="s">
        <v>26</v>
      </c>
      <c r="AY53" s="176" t="b">
        <f t="shared" si="305"/>
        <v>0</v>
      </c>
      <c r="AZ53" s="176">
        <f t="shared" si="306"/>
        <v>3.0039000186</v>
      </c>
      <c r="BA53" s="176" t="str">
        <f t="shared" si="307"/>
        <v>II. Rákóczi SE Vaja</v>
      </c>
      <c r="BB53" t="str">
        <f t="shared" si="19"/>
        <v>Ellenőrizd le a sorrendet!!! De a gép hozzáadja a csapat eredményt</v>
      </c>
    </row>
    <row r="54" spans="1:54" ht="14.25" customHeight="1" thickTop="1" thickBot="1" x14ac:dyDescent="0.25">
      <c r="A54" s="381"/>
      <c r="B54" s="2" t="s">
        <v>3</v>
      </c>
      <c r="C54" s="2" t="str">
        <f>'1 forduló'!$C54</f>
        <v xml:space="preserve">: Szabó Krisztián 1980 </v>
      </c>
      <c r="D54" s="2" t="str">
        <f>'2 forduló'!$C54</f>
        <v xml:space="preserve"> Szabó Krisztián 1980</v>
      </c>
      <c r="E54" s="2" t="str">
        <f>'3 forduló'!$C54</f>
        <v>Szabó Krisztián</v>
      </c>
      <c r="F54" s="2" t="str">
        <f>'4 forduló'!$C54</f>
        <v xml:space="preserve"> Szabó K.  1980 </v>
      </c>
      <c r="G54" s="2" t="str">
        <f>'5 forduló'!$C54</f>
        <v>Szabó Krisztián 1980</v>
      </c>
      <c r="H54" s="2" t="str">
        <f>'6 forduló'!$C54</f>
        <v xml:space="preserve"> Szabó Krisztián</v>
      </c>
      <c r="I54" s="2" t="str">
        <f>'7 forduló'!$C54</f>
        <v xml:space="preserve">Szabó Krisztián </v>
      </c>
      <c r="J54" s="2" t="str">
        <f>'8 forduló'!$C54</f>
        <v>Szabo, Krisztian</v>
      </c>
      <c r="K54" s="2" t="str">
        <f>'9 forduló'!$C54</f>
        <v>Illés Attila 1774</v>
      </c>
      <c r="L54" s="2" t="b">
        <f>'10 forduló'!$C54</f>
        <v>0</v>
      </c>
      <c r="M54" s="2" t="b">
        <f>'11 forduló'!$C54</f>
        <v>0</v>
      </c>
      <c r="N54" s="18">
        <f>'1 forduló'!$D54</f>
        <v>1</v>
      </c>
      <c r="O54" s="18">
        <f>'2 forduló'!$D54</f>
        <v>0.5</v>
      </c>
      <c r="P54" s="18">
        <f>'3 forduló'!$D54</f>
        <v>0</v>
      </c>
      <c r="Q54" s="18">
        <f>'4 forduló'!$D54</f>
        <v>1</v>
      </c>
      <c r="R54" s="18">
        <f>'5 forduló'!$D54</f>
        <v>0</v>
      </c>
      <c r="S54" s="18">
        <f>'6 forduló'!$D54</f>
        <v>0</v>
      </c>
      <c r="T54" s="18">
        <f>'7 forduló'!$D54</f>
        <v>0.5</v>
      </c>
      <c r="U54" s="18">
        <f>'8 forduló'!$D54</f>
        <v>0</v>
      </c>
      <c r="V54" s="18">
        <f>'9 forduló'!$D54</f>
        <v>0</v>
      </c>
      <c r="W54" s="18" t="b">
        <f>'10 forduló'!$D54</f>
        <v>0</v>
      </c>
      <c r="X54" s="18" t="b">
        <f>'11 forduló'!$D54</f>
        <v>0</v>
      </c>
      <c r="Y54" s="20"/>
      <c r="Z54" s="29">
        <f t="shared" ref="Z54:Z63" si="400">SUM(N54:Y54)</f>
        <v>3</v>
      </c>
      <c r="AA54" s="378"/>
      <c r="AC54" s="206"/>
      <c r="AD54" s="51" t="b">
        <f t="shared" ref="AD54" si="401">M150</f>
        <v>0</v>
      </c>
      <c r="AE54" s="51">
        <f t="shared" ref="AE54" si="402">N150</f>
        <v>1</v>
      </c>
      <c r="AF54" s="51">
        <f t="shared" ref="AF54" si="403">O150</f>
        <v>0</v>
      </c>
      <c r="AG54" s="51">
        <f t="shared" ref="AG54" si="404">P150</f>
        <v>0.5</v>
      </c>
      <c r="AH54" s="51">
        <f t="shared" ref="AH54" si="405">Q150</f>
        <v>1</v>
      </c>
      <c r="AI54" s="51">
        <f t="shared" ref="AI54" si="406">R150</f>
        <v>0.5</v>
      </c>
      <c r="AJ54" s="51">
        <f t="shared" ref="AJ54" si="407">S150</f>
        <v>0.5</v>
      </c>
      <c r="AK54" s="51">
        <f t="shared" ref="AK54" si="408">T150</f>
        <v>0.5</v>
      </c>
      <c r="AL54" s="51">
        <f t="shared" ref="AL54" si="409">U150</f>
        <v>0.5</v>
      </c>
      <c r="AM54" s="51">
        <f t="shared" ref="AM54" si="410">V150</f>
        <v>0</v>
      </c>
      <c r="AN54" s="51" t="b">
        <f t="shared" ref="AN54" si="411">W150</f>
        <v>0</v>
      </c>
      <c r="AO54" s="51" t="b">
        <f t="shared" ref="AO54" si="412">X150</f>
        <v>0</v>
      </c>
      <c r="AP54" s="51">
        <f t="shared" ref="AP54" si="413">Y150</f>
        <v>0</v>
      </c>
      <c r="AQ54" s="62">
        <f t="shared" si="33"/>
        <v>4.5</v>
      </c>
      <c r="AR54" s="389"/>
      <c r="AS54" s="88">
        <f t="shared" si="302"/>
        <v>4.5027500182000004</v>
      </c>
      <c r="AT54" s="56" t="b">
        <f t="shared" si="35"/>
        <v>0</v>
      </c>
      <c r="AU54" s="169" t="str">
        <f t="shared" si="303"/>
        <v>Nagyhalászi SE</v>
      </c>
      <c r="AV54"/>
      <c r="AW54" s="175">
        <f t="shared" si="304"/>
        <v>6</v>
      </c>
      <c r="AX54" s="175" t="s">
        <v>33</v>
      </c>
      <c r="AY54" s="176" t="b">
        <f t="shared" si="305"/>
        <v>0</v>
      </c>
      <c r="AZ54" s="176">
        <f t="shared" si="306"/>
        <v>1.00300002</v>
      </c>
      <c r="BA54" s="176" t="str">
        <f t="shared" si="307"/>
        <v>Nyírbátor SE</v>
      </c>
      <c r="BB54" t="str">
        <f t="shared" si="19"/>
        <v>Ellenőrizd le a sorrendet!!! De a gép hozzáadja a csapat eredményt</v>
      </c>
    </row>
    <row r="55" spans="1:54" ht="14.25" thickTop="1" thickBot="1" x14ac:dyDescent="0.25">
      <c r="A55" s="381"/>
      <c r="B55" s="2" t="s">
        <v>84</v>
      </c>
      <c r="C55" s="2" t="str">
        <f>'1 forduló'!$C55</f>
        <v xml:space="preserve">: Illés Attila 1839       </v>
      </c>
      <c r="D55" s="2" t="str">
        <f>'2 forduló'!$C55</f>
        <v>Gurály László András 1722</v>
      </c>
      <c r="E55" s="2" t="str">
        <f>'3 forduló'!$C55</f>
        <v>Illés Attila</v>
      </c>
      <c r="F55" s="2" t="str">
        <f>'4 forduló'!$C55</f>
        <v>  Illés A.    1839</v>
      </c>
      <c r="G55" s="2" t="str">
        <f>'5 forduló'!$C55</f>
        <v xml:space="preserve"> Morvai Pál 1728</v>
      </c>
      <c r="H55" s="2" t="str">
        <f>'6 forduló'!$C55</f>
        <v xml:space="preserve"> Morvai Pál</v>
      </c>
      <c r="I55" s="2" t="str">
        <f>'7 forduló'!$C55</f>
        <v xml:space="preserve"> Morvai Pál </v>
      </c>
      <c r="J55" s="2" t="str">
        <f>'8 forduló'!$C55</f>
        <v>Illes, Attila</v>
      </c>
      <c r="K55" s="2" t="str">
        <f>'9 forduló'!$C55</f>
        <v>Morvai Pál 1728</v>
      </c>
      <c r="L55" s="2" t="b">
        <f>'10 forduló'!$C55</f>
        <v>0</v>
      </c>
      <c r="M55" s="2" t="b">
        <f>'11 forduló'!$C55</f>
        <v>0</v>
      </c>
      <c r="N55" s="18">
        <f>'1 forduló'!$D55</f>
        <v>1</v>
      </c>
      <c r="O55" s="18">
        <f>'2 forduló'!$D55</f>
        <v>0.5</v>
      </c>
      <c r="P55" s="18">
        <f>'3 forduló'!$D55</f>
        <v>0.5</v>
      </c>
      <c r="Q55" s="18">
        <f>'4 forduló'!$D55</f>
        <v>1</v>
      </c>
      <c r="R55" s="18">
        <f>'5 forduló'!$D55</f>
        <v>0</v>
      </c>
      <c r="S55" s="18">
        <f>'6 forduló'!$D55</f>
        <v>0.5</v>
      </c>
      <c r="T55" s="18">
        <f>'7 forduló'!$D55</f>
        <v>0.5</v>
      </c>
      <c r="U55" s="18">
        <f>'8 forduló'!$D55</f>
        <v>0</v>
      </c>
      <c r="V55" s="18">
        <f>'9 forduló'!$D55</f>
        <v>0</v>
      </c>
      <c r="W55" s="18" t="b">
        <f>'10 forduló'!$D55</f>
        <v>0</v>
      </c>
      <c r="X55" s="18" t="b">
        <f>'11 forduló'!$D55</f>
        <v>0</v>
      </c>
      <c r="Y55" s="20"/>
      <c r="Z55" s="29">
        <f t="shared" si="400"/>
        <v>4</v>
      </c>
      <c r="AA55" s="378"/>
      <c r="AC55" s="206"/>
      <c r="AD55" s="51" t="b">
        <f t="shared" ref="AD55" si="414">M166</f>
        <v>0</v>
      </c>
      <c r="AE55" s="51" t="b">
        <f t="shared" ref="AE55" si="415">N166</f>
        <v>0</v>
      </c>
      <c r="AF55" s="51" t="b">
        <f t="shared" ref="AF55" si="416">O166</f>
        <v>0</v>
      </c>
      <c r="AG55" s="51" t="b">
        <f t="shared" ref="AG55" si="417">P166</f>
        <v>0</v>
      </c>
      <c r="AH55" s="51" t="b">
        <f t="shared" ref="AH55" si="418">Q166</f>
        <v>0</v>
      </c>
      <c r="AI55" s="51" t="b">
        <f t="shared" ref="AI55" si="419">R166</f>
        <v>0</v>
      </c>
      <c r="AJ55" s="51" t="b">
        <f t="shared" ref="AJ55" si="420">S166</f>
        <v>0</v>
      </c>
      <c r="AK55" s="51" t="b">
        <f t="shared" ref="AK55" si="421">T166</f>
        <v>0</v>
      </c>
      <c r="AL55" s="51" t="b">
        <f t="shared" ref="AL55" si="422">U166</f>
        <v>0</v>
      </c>
      <c r="AM55" s="51" t="b">
        <f t="shared" ref="AM55" si="423">V166</f>
        <v>0</v>
      </c>
      <c r="AN55" s="51" t="b">
        <f t="shared" ref="AN55" si="424">W166</f>
        <v>0</v>
      </c>
      <c r="AO55" s="51" t="b">
        <f t="shared" ref="AO55" si="425">X166</f>
        <v>0</v>
      </c>
      <c r="AP55" s="51">
        <f t="shared" ref="AP55" si="426">Y166</f>
        <v>0</v>
      </c>
      <c r="AQ55" s="62">
        <f t="shared" si="33"/>
        <v>0</v>
      </c>
      <c r="AR55" s="389"/>
      <c r="AS55" s="88">
        <f t="shared" si="302"/>
        <v>1.8000000000000006E-8</v>
      </c>
      <c r="AT55" s="56" t="b">
        <f t="shared" si="35"/>
        <v>0</v>
      </c>
      <c r="AU55" s="169">
        <f t="shared" si="303"/>
        <v>0</v>
      </c>
      <c r="AV55"/>
      <c r="AW55" s="175">
        <f t="shared" si="304"/>
        <v>11</v>
      </c>
      <c r="AX55" s="175" t="s">
        <v>34</v>
      </c>
      <c r="AY55" s="176" t="b">
        <f t="shared" si="305"/>
        <v>0</v>
      </c>
      <c r="AZ55" s="176">
        <f t="shared" si="306"/>
        <v>1.8000000000000006E-8</v>
      </c>
      <c r="BA55" s="176">
        <f t="shared" si="307"/>
        <v>0</v>
      </c>
      <c r="BB55" t="str">
        <f t="shared" si="19"/>
        <v>0</v>
      </c>
    </row>
    <row r="56" spans="1:54" ht="14.25" thickTop="1" thickBot="1" x14ac:dyDescent="0.25">
      <c r="A56" s="381"/>
      <c r="B56" s="2" t="s">
        <v>5</v>
      </c>
      <c r="C56" s="2" t="str">
        <f>'1 forduló'!$C56</f>
        <v xml:space="preserve"> Morvai Pál 1780    </v>
      </c>
      <c r="D56" s="2" t="str">
        <f>'2 forduló'!$C56</f>
        <v xml:space="preserve"> Viszokai István 1638</v>
      </c>
      <c r="E56" s="2" t="str">
        <f>'3 forduló'!$C56</f>
        <v>Gurály László</v>
      </c>
      <c r="F56" s="2" t="str">
        <f>'4 forduló'!$C56</f>
        <v xml:space="preserve">  Gurály L.A. 1740 </v>
      </c>
      <c r="G56" s="2" t="str">
        <f>'5 forduló'!$C56</f>
        <v>Gurály László 1722</v>
      </c>
      <c r="H56" s="2" t="str">
        <f>'6 forduló'!$C56</f>
        <v xml:space="preserve"> Gurály László</v>
      </c>
      <c r="I56" s="2" t="str">
        <f>'7 forduló'!$C56</f>
        <v>Gurály László</v>
      </c>
      <c r="J56" s="2" t="str">
        <f>'8 forduló'!$C56</f>
        <v>Guraly, Laszlo Andras</v>
      </c>
      <c r="K56" s="2" t="str">
        <f>'9 forduló'!$C56</f>
        <v>Gurály László 1722</v>
      </c>
      <c r="L56" s="2" t="b">
        <f>'10 forduló'!$C56</f>
        <v>0</v>
      </c>
      <c r="M56" s="2" t="b">
        <f>'11 forduló'!$C56</f>
        <v>0</v>
      </c>
      <c r="N56" s="18">
        <f>'1 forduló'!$D56</f>
        <v>1</v>
      </c>
      <c r="O56" s="18">
        <f>'2 forduló'!$D56</f>
        <v>1</v>
      </c>
      <c r="P56" s="18">
        <f>'3 forduló'!$D56</f>
        <v>1</v>
      </c>
      <c r="Q56" s="18">
        <f>'4 forduló'!$D56</f>
        <v>1</v>
      </c>
      <c r="R56" s="18">
        <f>'5 forduló'!$D56</f>
        <v>0.5</v>
      </c>
      <c r="S56" s="18">
        <f>'6 forduló'!$D56</f>
        <v>0</v>
      </c>
      <c r="T56" s="18">
        <f>'7 forduló'!$D56</f>
        <v>0</v>
      </c>
      <c r="U56" s="18">
        <f>'8 forduló'!$D56</f>
        <v>0</v>
      </c>
      <c r="V56" s="18">
        <f>'9 forduló'!$D56</f>
        <v>0</v>
      </c>
      <c r="W56" s="18" t="b">
        <f>'10 forduló'!$D56</f>
        <v>0</v>
      </c>
      <c r="X56" s="18" t="b">
        <f>'11 forduló'!$D56</f>
        <v>0</v>
      </c>
      <c r="Y56" s="20"/>
      <c r="Z56" s="29">
        <f t="shared" si="400"/>
        <v>4.5</v>
      </c>
      <c r="AA56" s="378"/>
      <c r="AC56" s="206"/>
      <c r="AD56" s="51" t="str">
        <f t="shared" ref="AD56" si="427">M182</f>
        <v>12_2</v>
      </c>
      <c r="AE56" s="51" t="b">
        <f t="shared" ref="AE56" si="428">N182</f>
        <v>0</v>
      </c>
      <c r="AF56" s="51" t="b">
        <f t="shared" ref="AF56" si="429">O182</f>
        <v>0</v>
      </c>
      <c r="AG56" s="51" t="b">
        <f t="shared" ref="AG56" si="430">P182</f>
        <v>0</v>
      </c>
      <c r="AH56" s="51" t="b">
        <f t="shared" ref="AH56" si="431">Q182</f>
        <v>0</v>
      </c>
      <c r="AI56" s="51" t="b">
        <f t="shared" ref="AI56" si="432">R182</f>
        <v>0</v>
      </c>
      <c r="AJ56" s="51" t="b">
        <f t="shared" ref="AJ56" si="433">S182</f>
        <v>0</v>
      </c>
      <c r="AK56" s="51" t="b">
        <f t="shared" ref="AK56" si="434">T182</f>
        <v>0</v>
      </c>
      <c r="AL56" s="51" t="b">
        <f t="shared" ref="AL56" si="435">U182</f>
        <v>0</v>
      </c>
      <c r="AM56" s="51" t="b">
        <f t="shared" ref="AM56" si="436">V182</f>
        <v>0</v>
      </c>
      <c r="AN56" s="51" t="b">
        <f t="shared" ref="AN56" si="437">W182</f>
        <v>0</v>
      </c>
      <c r="AO56" s="51" t="b">
        <f t="shared" ref="AO56" si="438">X182</f>
        <v>0</v>
      </c>
      <c r="AP56" s="51">
        <f t="shared" ref="AP56" si="439">Y182</f>
        <v>0</v>
      </c>
      <c r="AQ56" s="62">
        <f t="shared" si="33"/>
        <v>0</v>
      </c>
      <c r="AR56" s="389"/>
      <c r="AS56" s="88">
        <f t="shared" si="302"/>
        <v>1.7800000000000007E-8</v>
      </c>
      <c r="AT56" s="56" t="str">
        <f t="shared" si="35"/>
        <v>12_2</v>
      </c>
      <c r="AU56" s="169">
        <f t="shared" si="303"/>
        <v>0</v>
      </c>
      <c r="AV56"/>
      <c r="AW56" s="175">
        <f t="shared" si="304"/>
        <v>12</v>
      </c>
      <c r="AX56" s="175" t="s">
        <v>35</v>
      </c>
      <c r="AY56" s="176" t="str">
        <f t="shared" si="305"/>
        <v>12_2</v>
      </c>
      <c r="AZ56" s="176">
        <f t="shared" si="306"/>
        <v>1.7800000000000007E-8</v>
      </c>
      <c r="BA56" s="176">
        <f t="shared" si="307"/>
        <v>0</v>
      </c>
      <c r="BB56" t="str">
        <f t="shared" si="19"/>
        <v>0</v>
      </c>
    </row>
    <row r="57" spans="1:54" ht="12.75" customHeight="1" thickTop="1" thickBot="1" x14ac:dyDescent="0.25">
      <c r="A57" s="381"/>
      <c r="B57" s="2" t="s">
        <v>6</v>
      </c>
      <c r="C57" s="2" t="str">
        <f>'1 forduló'!$C57</f>
        <v xml:space="preserve">: Gurály László  1740   </v>
      </c>
      <c r="D57" s="2" t="str">
        <f>'2 forduló'!$C57</f>
        <v xml:space="preserve">Vannai László 1457 </v>
      </c>
      <c r="E57" s="2" t="str">
        <f>'3 forduló'!$C57</f>
        <v>Viszokai István</v>
      </c>
      <c r="F57" s="2" t="str">
        <f>'4 forduló'!$C57</f>
        <v>  Viszokai I.  1638  </v>
      </c>
      <c r="G57" s="2" t="str">
        <f>'5 forduló'!$C57</f>
        <v>Viszokai István 1653</v>
      </c>
      <c r="H57" s="2" t="str">
        <f>'6 forduló'!$C57</f>
        <v>Viszokai István</v>
      </c>
      <c r="I57" s="2" t="str">
        <f>'7 forduló'!$C57</f>
        <v xml:space="preserve">Viszokai István </v>
      </c>
      <c r="J57" s="2" t="str">
        <f>'8 forduló'!$C57</f>
        <v>Viszokai, Istvan</v>
      </c>
      <c r="K57" s="2" t="str">
        <f>'9 forduló'!$C57</f>
        <v>Viszokai István 1653</v>
      </c>
      <c r="L57" s="2" t="b">
        <f>'10 forduló'!$C57</f>
        <v>0</v>
      </c>
      <c r="M57" s="2" t="b">
        <f>'11 forduló'!$C57</f>
        <v>0</v>
      </c>
      <c r="N57" s="18">
        <f>'1 forduló'!$D57</f>
        <v>1</v>
      </c>
      <c r="O57" s="18">
        <f>'2 forduló'!$D57</f>
        <v>0</v>
      </c>
      <c r="P57" s="18">
        <f>'3 forduló'!$D57</f>
        <v>1</v>
      </c>
      <c r="Q57" s="18">
        <f>'4 forduló'!$D57</f>
        <v>1</v>
      </c>
      <c r="R57" s="18">
        <f>'5 forduló'!$D57</f>
        <v>0</v>
      </c>
      <c r="S57" s="18">
        <f>'6 forduló'!$D57</f>
        <v>1</v>
      </c>
      <c r="T57" s="18">
        <f>'7 forduló'!$D57</f>
        <v>0.5</v>
      </c>
      <c r="U57" s="18">
        <f>'8 forduló'!$D57</f>
        <v>0.5</v>
      </c>
      <c r="V57" s="18">
        <f>'9 forduló'!$D57</f>
        <v>1</v>
      </c>
      <c r="W57" s="18" t="b">
        <f>'10 forduló'!$D57</f>
        <v>0</v>
      </c>
      <c r="X57" s="18" t="b">
        <f>'11 forduló'!$D57</f>
        <v>0</v>
      </c>
      <c r="Y57" s="20"/>
      <c r="Z57" s="29">
        <f t="shared" si="400"/>
        <v>6</v>
      </c>
      <c r="AA57" s="378"/>
      <c r="AC57" s="206"/>
      <c r="AD57" s="51" t="str">
        <f t="shared" ref="AD57" si="440">M198</f>
        <v>13_2</v>
      </c>
      <c r="AE57" s="51" t="b">
        <f t="shared" ref="AE57" si="441">N198</f>
        <v>0</v>
      </c>
      <c r="AF57" s="51" t="b">
        <f t="shared" ref="AF57" si="442">O198</f>
        <v>0</v>
      </c>
      <c r="AG57" s="51" t="b">
        <f t="shared" ref="AG57" si="443">P198</f>
        <v>0</v>
      </c>
      <c r="AH57" s="51" t="b">
        <f t="shared" ref="AH57" si="444">Q198</f>
        <v>0</v>
      </c>
      <c r="AI57" s="51" t="b">
        <f t="shared" ref="AI57" si="445">R198</f>
        <v>0</v>
      </c>
      <c r="AJ57" s="51" t="b">
        <f t="shared" ref="AJ57" si="446">S198</f>
        <v>0</v>
      </c>
      <c r="AK57" s="51" t="b">
        <f t="shared" ref="AK57" si="447">T198</f>
        <v>0</v>
      </c>
      <c r="AL57" s="51" t="b">
        <f t="shared" ref="AL57" si="448">U198</f>
        <v>0</v>
      </c>
      <c r="AM57" s="51" t="b">
        <f t="shared" ref="AM57" si="449">V198</f>
        <v>0</v>
      </c>
      <c r="AN57" s="51" t="b">
        <f t="shared" ref="AN57" si="450">W198</f>
        <v>0</v>
      </c>
      <c r="AO57" s="51" t="b">
        <f t="shared" ref="AO57" si="451">X198</f>
        <v>0</v>
      </c>
      <c r="AP57" s="51">
        <f t="shared" ref="AP57" si="452">Y198</f>
        <v>0</v>
      </c>
      <c r="AQ57" s="62">
        <f t="shared" si="33"/>
        <v>0</v>
      </c>
      <c r="AR57" s="389"/>
      <c r="AS57" s="88">
        <f t="shared" si="302"/>
        <v>1.7600000000000009E-8</v>
      </c>
      <c r="AT57" s="56" t="str">
        <f t="shared" si="35"/>
        <v>13_2</v>
      </c>
      <c r="AU57" s="169" t="str">
        <f t="shared" si="303"/>
        <v>13cs</v>
      </c>
      <c r="AV57"/>
      <c r="AW57" s="175">
        <f t="shared" si="304"/>
        <v>13</v>
      </c>
      <c r="AX57" s="175" t="s">
        <v>36</v>
      </c>
      <c r="AY57" s="176" t="str">
        <f t="shared" si="305"/>
        <v>13_2</v>
      </c>
      <c r="AZ57" s="176">
        <f t="shared" si="306"/>
        <v>1.7600000000000009E-8</v>
      </c>
      <c r="BA57" s="176" t="str">
        <f t="shared" si="307"/>
        <v>13cs</v>
      </c>
      <c r="BB57" t="str">
        <f t="shared" si="19"/>
        <v>0</v>
      </c>
    </row>
    <row r="58" spans="1:54" ht="12.75" customHeight="1" thickTop="1" thickBot="1" x14ac:dyDescent="0.25">
      <c r="A58" s="381"/>
      <c r="B58" s="2" t="s">
        <v>7</v>
      </c>
      <c r="C58" s="2" t="str">
        <f>'1 forduló'!$C58</f>
        <v xml:space="preserve"> Viszokai István 1638      </v>
      </c>
      <c r="D58" s="2" t="str">
        <f>'2 forduló'!$C58</f>
        <v xml:space="preserve"> Pethő Dávid </v>
      </c>
      <c r="E58" s="2" t="str">
        <f>'3 forduló'!$C58</f>
        <v>Pethő Dávid</v>
      </c>
      <c r="F58" s="2" t="str">
        <f>'4 forduló'!$C58</f>
        <v> Vannai L.   1457</v>
      </c>
      <c r="G58" s="2" t="str">
        <f>'5 forduló'!$C58</f>
        <v>Vannai László 1457</v>
      </c>
      <c r="H58" s="2" t="str">
        <f>'6 forduló'!$C58</f>
        <v>Vannai László</v>
      </c>
      <c r="I58" s="2" t="str">
        <f>'7 forduló'!$C58</f>
        <v xml:space="preserve">Pethő Dávid </v>
      </c>
      <c r="J58" s="2" t="str">
        <f>'8 forduló'!$C58</f>
        <v>Vannai, Laszlo</v>
      </c>
      <c r="K58" s="2" t="str">
        <f>'9 forduló'!$C58</f>
        <v>Vannai László 1457</v>
      </c>
      <c r="L58" s="2" t="b">
        <f>'10 forduló'!$C58</f>
        <v>0</v>
      </c>
      <c r="M58" s="2" t="b">
        <f>'11 forduló'!$C58</f>
        <v>0</v>
      </c>
      <c r="N58" s="18">
        <f>'1 forduló'!$D58</f>
        <v>1</v>
      </c>
      <c r="O58" s="18">
        <f>'2 forduló'!$D58</f>
        <v>0.5</v>
      </c>
      <c r="P58" s="18">
        <f>'3 forduló'!$D58</f>
        <v>0</v>
      </c>
      <c r="Q58" s="18">
        <f>'4 forduló'!$D58</f>
        <v>0.5</v>
      </c>
      <c r="R58" s="18">
        <f>'5 forduló'!$D58</f>
        <v>0</v>
      </c>
      <c r="S58" s="18">
        <f>'6 forduló'!$D58</f>
        <v>0.5</v>
      </c>
      <c r="T58" s="18">
        <f>'7 forduló'!$D58</f>
        <v>0.5</v>
      </c>
      <c r="U58" s="18">
        <f>'8 forduló'!$D58</f>
        <v>1</v>
      </c>
      <c r="V58" s="18">
        <f>'9 forduló'!$D58</f>
        <v>0</v>
      </c>
      <c r="W58" s="18" t="b">
        <f>'10 forduló'!$D58</f>
        <v>0</v>
      </c>
      <c r="X58" s="18" t="b">
        <f>'11 forduló'!$D58</f>
        <v>0</v>
      </c>
      <c r="Y58" s="20"/>
      <c r="Z58" s="29">
        <f t="shared" si="400"/>
        <v>4</v>
      </c>
      <c r="AA58" s="378"/>
      <c r="AC58" s="206"/>
      <c r="AD58" s="51" t="str">
        <f t="shared" ref="AD58" si="453">M214</f>
        <v>14_2</v>
      </c>
      <c r="AE58" s="51" t="b">
        <f t="shared" ref="AE58" si="454">N214</f>
        <v>0</v>
      </c>
      <c r="AF58" s="51" t="b">
        <f t="shared" ref="AF58" si="455">O214</f>
        <v>0</v>
      </c>
      <c r="AG58" s="51" t="b">
        <f t="shared" ref="AG58" si="456">P214</f>
        <v>0</v>
      </c>
      <c r="AH58" s="51" t="b">
        <f t="shared" ref="AH58" si="457">Q214</f>
        <v>0</v>
      </c>
      <c r="AI58" s="51" t="b">
        <f t="shared" ref="AI58" si="458">R214</f>
        <v>0</v>
      </c>
      <c r="AJ58" s="51" t="b">
        <f t="shared" ref="AJ58" si="459">S214</f>
        <v>0</v>
      </c>
      <c r="AK58" s="51" t="b">
        <f t="shared" ref="AK58" si="460">T214</f>
        <v>0</v>
      </c>
      <c r="AL58" s="51" t="b">
        <f t="shared" ref="AL58" si="461">U214</f>
        <v>0</v>
      </c>
      <c r="AM58" s="51" t="b">
        <f t="shared" ref="AM58" si="462">V214</f>
        <v>0</v>
      </c>
      <c r="AN58" s="51" t="b">
        <f t="shared" ref="AN58" si="463">W214</f>
        <v>0</v>
      </c>
      <c r="AO58" s="51" t="b">
        <f t="shared" ref="AO58" si="464">X214</f>
        <v>0</v>
      </c>
      <c r="AP58" s="51">
        <f t="shared" ref="AP58" si="465">Y214</f>
        <v>0</v>
      </c>
      <c r="AQ58" s="62">
        <f t="shared" si="33"/>
        <v>0</v>
      </c>
      <c r="AR58" s="389"/>
      <c r="AS58" s="88">
        <f t="shared" si="302"/>
        <v>1.7400000000000007E-8</v>
      </c>
      <c r="AT58" s="56" t="str">
        <f t="shared" si="35"/>
        <v>14_2</v>
      </c>
      <c r="AU58" s="169" t="str">
        <f t="shared" si="303"/>
        <v>14cs</v>
      </c>
      <c r="AV58"/>
      <c r="AW58" s="175">
        <f t="shared" si="304"/>
        <v>14</v>
      </c>
      <c r="AX58" s="175" t="s">
        <v>37</v>
      </c>
      <c r="AY58" s="176" t="str">
        <f t="shared" si="305"/>
        <v>14_2</v>
      </c>
      <c r="AZ58" s="176">
        <f t="shared" si="306"/>
        <v>1.7400000000000007E-8</v>
      </c>
      <c r="BA58" s="176" t="str">
        <f t="shared" si="307"/>
        <v>14cs</v>
      </c>
      <c r="BB58" t="str">
        <f t="shared" si="19"/>
        <v>0</v>
      </c>
    </row>
    <row r="59" spans="1:54" ht="12.75" customHeight="1" thickTop="1" thickBot="1" x14ac:dyDescent="0.25">
      <c r="A59" s="381"/>
      <c r="B59" s="2" t="s">
        <v>79</v>
      </c>
      <c r="C59" s="2" t="str">
        <f>'1 forduló'!$C59</f>
        <v xml:space="preserve"> Pethő Dávid ifi 1484  </v>
      </c>
      <c r="D59" s="2" t="str">
        <f>'2 forduló'!$C59</f>
        <v xml:space="preserve">Fehér Sándor </v>
      </c>
      <c r="E59" s="2" t="str">
        <f>'3 forduló'!$C59</f>
        <v>Alkéri Imre</v>
      </c>
      <c r="F59" s="2" t="str">
        <f>'4 forduló'!$C59</f>
        <v xml:space="preserve"> Pethő D.    1484 </v>
      </c>
      <c r="G59" s="2" t="str">
        <f>'5 forduló'!$C59</f>
        <v xml:space="preserve">Pethő Dávid </v>
      </c>
      <c r="H59" s="2" t="str">
        <f>'6 forduló'!$C59</f>
        <v xml:space="preserve">Pethő Dávid </v>
      </c>
      <c r="I59" s="2" t="str">
        <f>'7 forduló'!$C59</f>
        <v xml:space="preserve"> Fehér Sándor</v>
      </c>
      <c r="J59" s="2" t="str">
        <f>'8 forduló'!$C59</f>
        <v>Petho, David</v>
      </c>
      <c r="K59" s="2" t="str">
        <f>'9 forduló'!$C59</f>
        <v>Pethő Dávid</v>
      </c>
      <c r="L59" s="2" t="b">
        <f>'10 forduló'!$C59</f>
        <v>0</v>
      </c>
      <c r="M59" s="2" t="b">
        <f>'11 forduló'!$C59</f>
        <v>0</v>
      </c>
      <c r="N59" s="18">
        <f>'1 forduló'!$D59</f>
        <v>1</v>
      </c>
      <c r="O59" s="18">
        <f>'2 forduló'!$D59</f>
        <v>1</v>
      </c>
      <c r="P59" s="18">
        <f>'3 forduló'!$D59</f>
        <v>0</v>
      </c>
      <c r="Q59" s="18">
        <f>'4 forduló'!$D59</f>
        <v>0</v>
      </c>
      <c r="R59" s="18">
        <f>'5 forduló'!$D59</f>
        <v>1</v>
      </c>
      <c r="S59" s="18">
        <f>'6 forduló'!$D59</f>
        <v>0</v>
      </c>
      <c r="T59" s="18">
        <f>'7 forduló'!$D59</f>
        <v>1</v>
      </c>
      <c r="U59" s="18">
        <f>'8 forduló'!$D59</f>
        <v>1</v>
      </c>
      <c r="V59" s="18">
        <f>'9 forduló'!$D59</f>
        <v>0</v>
      </c>
      <c r="W59" s="18" t="b">
        <f>'10 forduló'!$D59</f>
        <v>0</v>
      </c>
      <c r="X59" s="18" t="b">
        <f>'11 forduló'!$D59</f>
        <v>0</v>
      </c>
      <c r="Y59" s="20"/>
      <c r="Z59" s="29">
        <f t="shared" si="400"/>
        <v>5</v>
      </c>
      <c r="AA59" s="378"/>
      <c r="AC59" s="206"/>
      <c r="AD59" s="51" t="str">
        <f t="shared" ref="AD59" si="466">M230</f>
        <v>15_2</v>
      </c>
      <c r="AE59" s="51" t="b">
        <f t="shared" ref="AE59" si="467">N230</f>
        <v>0</v>
      </c>
      <c r="AF59" s="51" t="b">
        <f t="shared" ref="AF59" si="468">O230</f>
        <v>0</v>
      </c>
      <c r="AG59" s="51" t="b">
        <f t="shared" ref="AG59" si="469">P230</f>
        <v>0</v>
      </c>
      <c r="AH59" s="51" t="b">
        <f t="shared" ref="AH59" si="470">Q230</f>
        <v>0</v>
      </c>
      <c r="AI59" s="51" t="b">
        <f t="shared" ref="AI59" si="471">R230</f>
        <v>0</v>
      </c>
      <c r="AJ59" s="51" t="b">
        <f t="shared" ref="AJ59" si="472">S230</f>
        <v>0</v>
      </c>
      <c r="AK59" s="51" t="b">
        <f t="shared" ref="AK59" si="473">T230</f>
        <v>0</v>
      </c>
      <c r="AL59" s="51" t="b">
        <f t="shared" ref="AL59" si="474">U230</f>
        <v>0</v>
      </c>
      <c r="AM59" s="51" t="b">
        <f t="shared" ref="AM59" si="475">V230</f>
        <v>0</v>
      </c>
      <c r="AN59" s="51" t="b">
        <f t="shared" ref="AN59" si="476">W230</f>
        <v>0</v>
      </c>
      <c r="AO59" s="51" t="b">
        <f t="shared" ref="AO59" si="477">X230</f>
        <v>0</v>
      </c>
      <c r="AP59" s="51">
        <f t="shared" ref="AP59" si="478">Y230</f>
        <v>0</v>
      </c>
      <c r="AQ59" s="62">
        <f t="shared" si="33"/>
        <v>0</v>
      </c>
      <c r="AR59" s="389"/>
      <c r="AS59" s="88">
        <f t="shared" si="302"/>
        <v>1.7200000000000008E-8</v>
      </c>
      <c r="AT59" s="56" t="str">
        <f t="shared" si="35"/>
        <v>15_2</v>
      </c>
      <c r="AU59" s="169" t="str">
        <f t="shared" si="303"/>
        <v>15cs</v>
      </c>
      <c r="AV59"/>
      <c r="AW59" s="175">
        <f t="shared" si="304"/>
        <v>15</v>
      </c>
      <c r="AX59" s="175" t="s">
        <v>38</v>
      </c>
      <c r="AY59" s="176" t="str">
        <f t="shared" si="305"/>
        <v>15_2</v>
      </c>
      <c r="AZ59" s="176">
        <f t="shared" si="306"/>
        <v>4.5053000191999999</v>
      </c>
      <c r="BA59" s="176" t="str">
        <f t="shared" si="307"/>
        <v>15cs</v>
      </c>
      <c r="BB59" t="str">
        <f t="shared" si="19"/>
        <v>0</v>
      </c>
    </row>
    <row r="60" spans="1:54" ht="12.75" customHeight="1" thickTop="1" thickBot="1" x14ac:dyDescent="0.25">
      <c r="A60" s="381"/>
      <c r="B60" s="2" t="s">
        <v>80</v>
      </c>
      <c r="C60" s="2" t="str">
        <f>'1 forduló'!$C60</f>
        <v xml:space="preserve">Tábla: Fehér Sándor       </v>
      </c>
      <c r="D60" s="2" t="str">
        <f>'2 forduló'!$C60</f>
        <v xml:space="preserve"> Morvai Renáta</v>
      </c>
      <c r="E60" s="2" t="str">
        <f>'3 forduló'!$C60</f>
        <v>Fehér Sándor</v>
      </c>
      <c r="F60" s="2" t="str">
        <f>'4 forduló'!$C60</f>
        <v xml:space="preserve"> Oláh M. J.</v>
      </c>
      <c r="G60" s="2" t="str">
        <f>'5 forduló'!$C60</f>
        <v xml:space="preserve"> Fehér Sándor</v>
      </c>
      <c r="H60" s="2" t="str">
        <f>'6 forduló'!$C60</f>
        <v>Alkéri Imre</v>
      </c>
      <c r="I60" s="2" t="str">
        <f>'7 forduló'!$C60</f>
        <v xml:space="preserve">Nagy Kitti </v>
      </c>
      <c r="J60" s="2" t="str">
        <f>'8 forduló'!$C60</f>
        <v>Olah, Mihaly Janos</v>
      </c>
      <c r="K60" s="2" t="str">
        <f>'9 forduló'!$C60</f>
        <v>Morvai Renáta</v>
      </c>
      <c r="L60" s="2" t="b">
        <f>'10 forduló'!$C60</f>
        <v>0</v>
      </c>
      <c r="M60" s="2" t="b">
        <f>'11 forduló'!$C60</f>
        <v>0</v>
      </c>
      <c r="N60" s="18">
        <f>'1 forduló'!$D60</f>
        <v>1</v>
      </c>
      <c r="O60" s="18">
        <f>'2 forduló'!$D60</f>
        <v>0.5</v>
      </c>
      <c r="P60" s="18">
        <f>'3 forduló'!$D60</f>
        <v>1</v>
      </c>
      <c r="Q60" s="18">
        <f>'4 forduló'!$D60</f>
        <v>0</v>
      </c>
      <c r="R60" s="18">
        <f>'5 forduló'!$D60</f>
        <v>0</v>
      </c>
      <c r="S60" s="18">
        <f>'6 forduló'!$D60</f>
        <v>0</v>
      </c>
      <c r="T60" s="18">
        <f>'7 forduló'!$D60</f>
        <v>1</v>
      </c>
      <c r="U60" s="18">
        <f>'8 forduló'!$D60</f>
        <v>0</v>
      </c>
      <c r="V60" s="18">
        <f>'9 forduló'!$D60</f>
        <v>0</v>
      </c>
      <c r="W60" s="18" t="b">
        <f>'10 forduló'!$D60</f>
        <v>0</v>
      </c>
      <c r="X60" s="18" t="b">
        <f>'11 forduló'!$D60</f>
        <v>0</v>
      </c>
      <c r="Y60" s="20"/>
      <c r="Z60" s="29">
        <f t="shared" si="400"/>
        <v>3.5</v>
      </c>
      <c r="AA60" s="378"/>
      <c r="AC60" s="206"/>
      <c r="AD60" s="51" t="str">
        <f t="shared" ref="AD60" si="479">M246</f>
        <v>16_2</v>
      </c>
      <c r="AE60" s="51" t="b">
        <f t="shared" ref="AE60" si="480">N246</f>
        <v>0</v>
      </c>
      <c r="AF60" s="51" t="b">
        <f t="shared" ref="AF60" si="481">O246</f>
        <v>0</v>
      </c>
      <c r="AG60" s="51" t="b">
        <f t="shared" ref="AG60" si="482">P246</f>
        <v>0</v>
      </c>
      <c r="AH60" s="51" t="b">
        <f t="shared" ref="AH60" si="483">Q246</f>
        <v>0</v>
      </c>
      <c r="AI60" s="51" t="b">
        <f t="shared" ref="AI60" si="484">R246</f>
        <v>0</v>
      </c>
      <c r="AJ60" s="51" t="b">
        <f t="shared" ref="AJ60" si="485">S246</f>
        <v>0</v>
      </c>
      <c r="AK60" s="51" t="b">
        <f t="shared" ref="AK60" si="486">T246</f>
        <v>0</v>
      </c>
      <c r="AL60" s="51" t="b">
        <f t="shared" ref="AL60" si="487">U246</f>
        <v>0</v>
      </c>
      <c r="AM60" s="51" t="b">
        <f t="shared" ref="AM60" si="488">V246</f>
        <v>0</v>
      </c>
      <c r="AN60" s="51" t="b">
        <f t="shared" ref="AN60" si="489">W246</f>
        <v>0</v>
      </c>
      <c r="AO60" s="51" t="b">
        <f t="shared" ref="AO60" si="490">X246</f>
        <v>0</v>
      </c>
      <c r="AP60" s="51">
        <f t="shared" ref="AP60" si="491">Y246</f>
        <v>0</v>
      </c>
      <c r="AQ60" s="62">
        <f t="shared" si="33"/>
        <v>0</v>
      </c>
      <c r="AR60" s="389"/>
      <c r="AS60" s="88">
        <f t="shared" si="302"/>
        <v>1.700000000000001E-8</v>
      </c>
      <c r="AT60" s="56" t="str">
        <f t="shared" si="35"/>
        <v>16_2</v>
      </c>
      <c r="AU60" s="169" t="str">
        <f t="shared" si="303"/>
        <v>16cs</v>
      </c>
      <c r="AV60"/>
      <c r="AW60" s="175">
        <f t="shared" si="304"/>
        <v>16</v>
      </c>
      <c r="AX60" s="175" t="s">
        <v>39</v>
      </c>
      <c r="AY60" s="176" t="str">
        <f t="shared" si="305"/>
        <v>16_2</v>
      </c>
      <c r="AZ60" s="176">
        <f t="shared" si="306"/>
        <v>1.700000000000001E-8</v>
      </c>
      <c r="BA60" s="176" t="str">
        <f t="shared" si="307"/>
        <v>16cs</v>
      </c>
      <c r="BB60" t="str">
        <f t="shared" si="19"/>
        <v>0</v>
      </c>
    </row>
    <row r="61" spans="1:54" ht="12.75" customHeight="1" thickTop="1" thickBot="1" x14ac:dyDescent="0.25">
      <c r="A61" s="381"/>
      <c r="B61" s="2" t="s">
        <v>81</v>
      </c>
      <c r="C61" s="2" t="str">
        <f>'1 forduló'!$C61</f>
        <v xml:space="preserve"> Bíró Gréta  ifi    </v>
      </c>
      <c r="D61" s="2" t="str">
        <f>'2 forduló'!$C61</f>
        <v xml:space="preserve"> Bíró Gréta</v>
      </c>
      <c r="E61" s="2" t="str">
        <f>'3 forduló'!$C61</f>
        <v>Bíró Gréta</v>
      </c>
      <c r="F61" s="2" t="str">
        <f>'4 forduló'!$C61</f>
        <v xml:space="preserve"> Morvai R.</v>
      </c>
      <c r="G61" s="2" t="str">
        <f>'5 forduló'!$C61</f>
        <v xml:space="preserve">Morvai Renáta </v>
      </c>
      <c r="H61" s="2" t="str">
        <f>'6 forduló'!$C61</f>
        <v xml:space="preserve"> Morvai Renáta</v>
      </c>
      <c r="I61" s="2" t="str">
        <f>'7 forduló'!$C61</f>
        <v xml:space="preserve"> Oláh Mihály</v>
      </c>
      <c r="J61" s="2" t="str">
        <f>'8 forduló'!$C61</f>
        <v>Biro, Greta Evelin</v>
      </c>
      <c r="K61" s="2" t="str">
        <f>'9 forduló'!$C61</f>
        <v>Bíró Gréta</v>
      </c>
      <c r="L61" s="2" t="b">
        <f>'10 forduló'!$C61</f>
        <v>0</v>
      </c>
      <c r="M61" s="2" t="b">
        <f>'11 forduló'!$C61</f>
        <v>0</v>
      </c>
      <c r="N61" s="18">
        <f>'1 forduló'!$D61</f>
        <v>1</v>
      </c>
      <c r="O61" s="18">
        <f>'2 forduló'!$D61</f>
        <v>0</v>
      </c>
      <c r="P61" s="18">
        <f>'3 forduló'!$D61</f>
        <v>0</v>
      </c>
      <c r="Q61" s="18">
        <f>'4 forduló'!$D61</f>
        <v>1</v>
      </c>
      <c r="R61" s="18">
        <f>'5 forduló'!$D61</f>
        <v>1</v>
      </c>
      <c r="S61" s="18">
        <f>'6 forduló'!$D61</f>
        <v>1</v>
      </c>
      <c r="T61" s="18">
        <f>'7 forduló'!$D61</f>
        <v>0</v>
      </c>
      <c r="U61" s="18">
        <f>'8 forduló'!$D61</f>
        <v>1</v>
      </c>
      <c r="V61" s="18">
        <f>'9 forduló'!$D61</f>
        <v>0</v>
      </c>
      <c r="W61" s="18" t="b">
        <f>'10 forduló'!$D61</f>
        <v>0</v>
      </c>
      <c r="X61" s="18" t="b">
        <f>'11 forduló'!$D61</f>
        <v>0</v>
      </c>
      <c r="Y61" s="20"/>
      <c r="Z61" s="29">
        <f t="shared" si="400"/>
        <v>5</v>
      </c>
      <c r="AA61" s="378"/>
      <c r="AC61" s="206"/>
      <c r="AD61" s="51" t="str">
        <f t="shared" ref="AD61" si="492">M262</f>
        <v>17_2</v>
      </c>
      <c r="AE61" s="51" t="b">
        <f t="shared" ref="AE61" si="493">N262</f>
        <v>0</v>
      </c>
      <c r="AF61" s="51" t="b">
        <f t="shared" ref="AF61" si="494">O262</f>
        <v>0</v>
      </c>
      <c r="AG61" s="51" t="b">
        <f t="shared" ref="AG61" si="495">P262</f>
        <v>0</v>
      </c>
      <c r="AH61" s="51" t="b">
        <f t="shared" ref="AH61" si="496">Q262</f>
        <v>0</v>
      </c>
      <c r="AI61" s="51" t="b">
        <f t="shared" ref="AI61" si="497">R262</f>
        <v>0</v>
      </c>
      <c r="AJ61" s="51" t="b">
        <f t="shared" ref="AJ61" si="498">S262</f>
        <v>0</v>
      </c>
      <c r="AK61" s="51" t="b">
        <f t="shared" ref="AK61" si="499">T262</f>
        <v>0</v>
      </c>
      <c r="AL61" s="51" t="b">
        <f t="shared" ref="AL61" si="500">U262</f>
        <v>0</v>
      </c>
      <c r="AM61" s="51" t="b">
        <f t="shared" ref="AM61" si="501">V262</f>
        <v>0</v>
      </c>
      <c r="AN61" s="51" t="b">
        <f t="shared" ref="AN61" si="502">W262</f>
        <v>0</v>
      </c>
      <c r="AO61" s="51" t="b">
        <f t="shared" ref="AO61" si="503">X262</f>
        <v>0</v>
      </c>
      <c r="AP61" s="51">
        <f t="shared" ref="AP61" si="504">Y262</f>
        <v>0</v>
      </c>
      <c r="AQ61" s="62">
        <f t="shared" si="33"/>
        <v>0</v>
      </c>
      <c r="AR61" s="389"/>
      <c r="AS61" s="88">
        <f t="shared" si="302"/>
        <v>1.6800000000000011E-8</v>
      </c>
      <c r="AT61" s="56" t="str">
        <f t="shared" si="35"/>
        <v>17_2</v>
      </c>
      <c r="AU61" s="169" t="str">
        <f t="shared" si="303"/>
        <v>17cs</v>
      </c>
      <c r="AV61"/>
      <c r="AW61" s="175">
        <f t="shared" si="304"/>
        <v>17</v>
      </c>
      <c r="AX61" s="175" t="s">
        <v>40</v>
      </c>
      <c r="AY61" s="176" t="str">
        <f t="shared" si="305"/>
        <v>17_2</v>
      </c>
      <c r="AZ61" s="176">
        <f t="shared" si="306"/>
        <v>1.6800000000000011E-8</v>
      </c>
      <c r="BA61" s="176" t="str">
        <f t="shared" si="307"/>
        <v>17cs</v>
      </c>
      <c r="BB61" t="str">
        <f t="shared" si="19"/>
        <v>0</v>
      </c>
    </row>
    <row r="62" spans="1:54" ht="12.75" customHeight="1" thickTop="1" thickBot="1" x14ac:dyDescent="0.25">
      <c r="A62" s="381"/>
      <c r="B62" s="2" t="s">
        <v>82</v>
      </c>
      <c r="C62" s="2" t="str">
        <f>'1 forduló'!$C62</f>
        <v xml:space="preserve"> Szabó Pál    </v>
      </c>
      <c r="D62" s="2" t="str">
        <f>'2 forduló'!$C62</f>
        <v xml:space="preserve"> Szabó Pál</v>
      </c>
      <c r="E62" s="2" t="str">
        <f>'3 forduló'!$C62</f>
        <v>Szabó Pál</v>
      </c>
      <c r="F62" s="2" t="str">
        <f>'4 forduló'!$C62</f>
        <v xml:space="preserve"> Szabó P.</v>
      </c>
      <c r="G62" s="2" t="str">
        <f>'5 forduló'!$C62</f>
        <v>Szabó Pál</v>
      </c>
      <c r="H62" s="2" t="str">
        <f>'6 forduló'!$C62</f>
        <v xml:space="preserve"> Szabó Pál</v>
      </c>
      <c r="I62" s="2" t="str">
        <f>'7 forduló'!$C62</f>
        <v xml:space="preserve">Szabó Pál </v>
      </c>
      <c r="J62" s="2" t="str">
        <f>'8 forduló'!$C62</f>
        <v>Szabo, Pal</v>
      </c>
      <c r="K62" s="2" t="str">
        <f>'9 forduló'!$C62</f>
        <v>Szabó Pál</v>
      </c>
      <c r="L62" s="2" t="b">
        <f>'10 forduló'!$C62</f>
        <v>0</v>
      </c>
      <c r="M62" s="2" t="b">
        <f>'11 forduló'!$C62</f>
        <v>0</v>
      </c>
      <c r="N62" s="18">
        <f>'1 forduló'!$D62</f>
        <v>1</v>
      </c>
      <c r="O62" s="18">
        <f>'2 forduló'!$D62</f>
        <v>1</v>
      </c>
      <c r="P62" s="18">
        <f>'3 forduló'!$D62</f>
        <v>1</v>
      </c>
      <c r="Q62" s="18">
        <f>'4 forduló'!$D62</f>
        <v>1</v>
      </c>
      <c r="R62" s="18">
        <f>'5 forduló'!$D62</f>
        <v>0</v>
      </c>
      <c r="S62" s="18">
        <f>'6 forduló'!$D62</f>
        <v>1</v>
      </c>
      <c r="T62" s="18">
        <f>'7 forduló'!$D62</f>
        <v>1</v>
      </c>
      <c r="U62" s="18">
        <f>'8 forduló'!$D62</f>
        <v>1</v>
      </c>
      <c r="V62" s="18">
        <f>'9 forduló'!$D62</f>
        <v>1</v>
      </c>
      <c r="W62" s="18" t="b">
        <f>'10 forduló'!$D62</f>
        <v>0</v>
      </c>
      <c r="X62" s="18" t="b">
        <f>'11 forduló'!$D62</f>
        <v>0</v>
      </c>
      <c r="Y62" s="20"/>
      <c r="Z62" s="29">
        <f t="shared" si="400"/>
        <v>8</v>
      </c>
      <c r="AA62" s="378"/>
      <c r="AC62" s="206"/>
      <c r="AD62" s="51" t="str">
        <f t="shared" ref="AD62" si="505">M278</f>
        <v>18_2</v>
      </c>
      <c r="AE62" s="51" t="b">
        <f t="shared" ref="AE62" si="506">N278</f>
        <v>0</v>
      </c>
      <c r="AF62" s="51" t="b">
        <f t="shared" ref="AF62" si="507">O278</f>
        <v>0</v>
      </c>
      <c r="AG62" s="51" t="b">
        <f t="shared" ref="AG62" si="508">P278</f>
        <v>0</v>
      </c>
      <c r="AH62" s="51" t="b">
        <f t="shared" ref="AH62" si="509">Q278</f>
        <v>0</v>
      </c>
      <c r="AI62" s="51" t="b">
        <f t="shared" ref="AI62" si="510">R278</f>
        <v>0</v>
      </c>
      <c r="AJ62" s="51" t="b">
        <f t="shared" ref="AJ62" si="511">S278</f>
        <v>0</v>
      </c>
      <c r="AK62" s="51" t="b">
        <f t="shared" ref="AK62" si="512">T278</f>
        <v>0</v>
      </c>
      <c r="AL62" s="51" t="b">
        <f t="shared" ref="AL62" si="513">U278</f>
        <v>0</v>
      </c>
      <c r="AM62" s="51" t="b">
        <f t="shared" ref="AM62" si="514">V278</f>
        <v>0</v>
      </c>
      <c r="AN62" s="51" t="b">
        <f t="shared" ref="AN62" si="515">W278</f>
        <v>0</v>
      </c>
      <c r="AO62" s="51" t="b">
        <f t="shared" ref="AO62" si="516">X278</f>
        <v>0</v>
      </c>
      <c r="AP62" s="51">
        <f t="shared" ref="AP62" si="517">Y278</f>
        <v>0</v>
      </c>
      <c r="AQ62" s="62">
        <f t="shared" si="33"/>
        <v>0</v>
      </c>
      <c r="AR62" s="389"/>
      <c r="AS62" s="88">
        <f t="shared" si="302"/>
        <v>1.660000000000001E-8</v>
      </c>
      <c r="AT62" s="56" t="str">
        <f t="shared" si="35"/>
        <v>18_2</v>
      </c>
      <c r="AU62" s="169" t="str">
        <f t="shared" si="303"/>
        <v>18cs</v>
      </c>
      <c r="AV62"/>
      <c r="AW62" s="175">
        <f t="shared" si="304"/>
        <v>18</v>
      </c>
      <c r="AX62" s="175" t="s">
        <v>41</v>
      </c>
      <c r="AY62" s="176" t="str">
        <f t="shared" si="305"/>
        <v>18_2</v>
      </c>
      <c r="AZ62" s="176">
        <f t="shared" si="306"/>
        <v>1.660000000000001E-8</v>
      </c>
      <c r="BA62" s="176" t="str">
        <f t="shared" si="307"/>
        <v>18cs</v>
      </c>
      <c r="BB62" t="str">
        <f t="shared" si="19"/>
        <v>0</v>
      </c>
    </row>
    <row r="63" spans="1:54" ht="12.75" customHeight="1" thickTop="1" thickBot="1" x14ac:dyDescent="0.25">
      <c r="A63" s="382"/>
      <c r="B63" s="2" t="s">
        <v>85</v>
      </c>
      <c r="C63" s="2">
        <f>'1 forduló'!$C63</f>
        <v>0</v>
      </c>
      <c r="D63" s="2">
        <f>'2 forduló'!$C63</f>
        <v>0</v>
      </c>
      <c r="E63" s="2">
        <f>'3 forduló'!$C63</f>
        <v>0</v>
      </c>
      <c r="F63" s="2">
        <f>'4 forduló'!$C63</f>
        <v>0</v>
      </c>
      <c r="G63" s="2">
        <f>'5 forduló'!$C63</f>
        <v>0</v>
      </c>
      <c r="H63" s="2">
        <f>'6 forduló'!$C63</f>
        <v>0</v>
      </c>
      <c r="I63" s="2">
        <f>'7 forduló'!$C63</f>
        <v>0</v>
      </c>
      <c r="J63" s="2">
        <f>'8 forduló'!$C63</f>
        <v>0</v>
      </c>
      <c r="K63" s="2">
        <f>'9 forduló'!$C63</f>
        <v>0</v>
      </c>
      <c r="L63" s="2">
        <f>'10 forduló'!$C63</f>
        <v>0</v>
      </c>
      <c r="M63" s="2">
        <f>'11 forduló'!$C63</f>
        <v>0</v>
      </c>
      <c r="N63" s="18"/>
      <c r="O63" s="19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9">
        <f t="shared" si="400"/>
        <v>0</v>
      </c>
      <c r="AA63" s="379"/>
      <c r="AC63" s="206"/>
      <c r="AD63" s="51" t="str">
        <f t="shared" ref="AD63" si="518">M294</f>
        <v>19_2</v>
      </c>
      <c r="AE63" s="51" t="b">
        <f t="shared" ref="AE63" si="519">N294</f>
        <v>0</v>
      </c>
      <c r="AF63" s="51" t="b">
        <f t="shared" ref="AF63" si="520">O294</f>
        <v>0</v>
      </c>
      <c r="AG63" s="51" t="b">
        <f t="shared" ref="AG63" si="521">P294</f>
        <v>0</v>
      </c>
      <c r="AH63" s="51" t="b">
        <f t="shared" ref="AH63" si="522">Q294</f>
        <v>0</v>
      </c>
      <c r="AI63" s="51" t="b">
        <f t="shared" ref="AI63" si="523">R294</f>
        <v>0</v>
      </c>
      <c r="AJ63" s="51" t="b">
        <f t="shared" ref="AJ63" si="524">S294</f>
        <v>0</v>
      </c>
      <c r="AK63" s="51" t="b">
        <f t="shared" ref="AK63" si="525">T294</f>
        <v>0</v>
      </c>
      <c r="AL63" s="51" t="b">
        <f t="shared" ref="AL63" si="526">U294</f>
        <v>0</v>
      </c>
      <c r="AM63" s="51" t="b">
        <f t="shared" ref="AM63" si="527">V294</f>
        <v>0</v>
      </c>
      <c r="AN63" s="51" t="b">
        <f t="shared" ref="AN63" si="528">W294</f>
        <v>0</v>
      </c>
      <c r="AO63" s="51" t="b">
        <f t="shared" ref="AO63" si="529">X294</f>
        <v>0</v>
      </c>
      <c r="AP63" s="51">
        <f t="shared" ref="AP63" si="530">Y294</f>
        <v>0</v>
      </c>
      <c r="AQ63" s="62">
        <f t="shared" si="33"/>
        <v>0</v>
      </c>
      <c r="AR63" s="389"/>
      <c r="AS63" s="88">
        <f t="shared" si="302"/>
        <v>1.6400000000000011E-8</v>
      </c>
      <c r="AT63" s="56" t="str">
        <f t="shared" si="35"/>
        <v>19_2</v>
      </c>
      <c r="AU63" s="169" t="str">
        <f t="shared" si="303"/>
        <v>19cs</v>
      </c>
      <c r="AV63"/>
      <c r="AW63" s="175">
        <f t="shared" si="304"/>
        <v>19</v>
      </c>
      <c r="AX63" s="175" t="s">
        <v>42</v>
      </c>
      <c r="AY63" s="176" t="str">
        <f t="shared" si="305"/>
        <v>19_2</v>
      </c>
      <c r="AZ63" s="176">
        <f t="shared" si="306"/>
        <v>1.6400000000000011E-8</v>
      </c>
      <c r="BA63" s="176" t="str">
        <f t="shared" si="307"/>
        <v>19cs</v>
      </c>
      <c r="BB63" t="str">
        <f>IF(AY63&lt;&gt;AY64,"0","Ellenőrizd le a sorrendet!!! De a gép hozzáadja a csapat eredményt")</f>
        <v>0</v>
      </c>
    </row>
    <row r="64" spans="1:54" ht="14.25" customHeight="1" thickTop="1" thickBot="1" x14ac:dyDescent="0.25">
      <c r="N64" s="16">
        <f t="shared" ref="N64:X64" si="531">SUM(N53:N63)</f>
        <v>10</v>
      </c>
      <c r="O64" s="16">
        <f t="shared" si="531"/>
        <v>5.5</v>
      </c>
      <c r="P64" s="16">
        <f t="shared" si="531"/>
        <v>5.5</v>
      </c>
      <c r="Q64" s="16">
        <f t="shared" si="531"/>
        <v>7.5</v>
      </c>
      <c r="R64" s="16">
        <f t="shared" si="531"/>
        <v>3</v>
      </c>
      <c r="S64" s="16">
        <f t="shared" si="531"/>
        <v>4</v>
      </c>
      <c r="T64" s="16">
        <f t="shared" si="531"/>
        <v>5.5</v>
      </c>
      <c r="U64" s="16">
        <f t="shared" si="531"/>
        <v>4.5</v>
      </c>
      <c r="V64" s="16">
        <f t="shared" si="531"/>
        <v>2</v>
      </c>
      <c r="W64" s="16">
        <f t="shared" si="531"/>
        <v>0</v>
      </c>
      <c r="X64" s="16">
        <f t="shared" si="531"/>
        <v>0</v>
      </c>
      <c r="Y64" s="16"/>
      <c r="AC64" s="206"/>
      <c r="AD64" s="51" t="str">
        <f t="shared" ref="AD64" si="532">M310</f>
        <v>20_2</v>
      </c>
      <c r="AE64" s="51" t="b">
        <f t="shared" ref="AE64" si="533">N310</f>
        <v>0</v>
      </c>
      <c r="AF64" s="51" t="b">
        <f t="shared" ref="AF64" si="534">O310</f>
        <v>0</v>
      </c>
      <c r="AG64" s="51" t="b">
        <f t="shared" ref="AG64" si="535">P310</f>
        <v>0</v>
      </c>
      <c r="AH64" s="51" t="b">
        <f t="shared" ref="AH64" si="536">Q310</f>
        <v>0</v>
      </c>
      <c r="AI64" s="51" t="b">
        <f t="shared" ref="AI64" si="537">R310</f>
        <v>0</v>
      </c>
      <c r="AJ64" s="51" t="b">
        <f t="shared" ref="AJ64" si="538">S310</f>
        <v>0</v>
      </c>
      <c r="AK64" s="51" t="b">
        <f t="shared" ref="AK64" si="539">T310</f>
        <v>0</v>
      </c>
      <c r="AL64" s="51" t="b">
        <f t="shared" ref="AL64" si="540">U310</f>
        <v>0</v>
      </c>
      <c r="AM64" s="51" t="b">
        <f t="shared" ref="AM64" si="541">V310</f>
        <v>0</v>
      </c>
      <c r="AN64" s="51" t="b">
        <f t="shared" ref="AN64" si="542">W310</f>
        <v>0</v>
      </c>
      <c r="AO64" s="51" t="b">
        <f t="shared" ref="AO64" si="543">X310</f>
        <v>0</v>
      </c>
      <c r="AP64" s="51">
        <f t="shared" ref="AP64" si="544">Y310</f>
        <v>0</v>
      </c>
      <c r="AQ64" s="62">
        <f t="shared" si="33"/>
        <v>0</v>
      </c>
      <c r="AR64" s="390"/>
      <c r="AS64" s="88">
        <f t="shared" si="302"/>
        <v>1.6200000000000013E-8</v>
      </c>
      <c r="AT64" s="68" t="str">
        <f t="shared" si="35"/>
        <v>20_2</v>
      </c>
      <c r="AU64" s="169" t="str">
        <f t="shared" si="303"/>
        <v>20cs</v>
      </c>
      <c r="AV64"/>
      <c r="AW64" s="175">
        <f t="shared" si="304"/>
        <v>20</v>
      </c>
      <c r="AX64" s="175" t="s">
        <v>43</v>
      </c>
      <c r="AY64" s="176" t="str">
        <f t="shared" si="305"/>
        <v>20_2</v>
      </c>
      <c r="AZ64" s="176">
        <f t="shared" si="306"/>
        <v>1.6200000000000013E-8</v>
      </c>
      <c r="BA64" s="176" t="str">
        <f t="shared" si="307"/>
        <v>20cs</v>
      </c>
      <c r="BB64" t="str">
        <f t="shared" si="19"/>
        <v>0</v>
      </c>
    </row>
    <row r="65" spans="1:54" ht="14.25" customHeight="1" thickTop="1" thickBot="1" x14ac:dyDescent="0.25">
      <c r="AC65" s="207" t="s">
        <v>4</v>
      </c>
      <c r="AD65" s="51" t="b">
        <f t="shared" ref="AD65" si="545">M7</f>
        <v>0</v>
      </c>
      <c r="AE65" s="51">
        <f t="shared" ref="AE65" si="546">N7</f>
        <v>1</v>
      </c>
      <c r="AF65" s="51">
        <f t="shared" ref="AF65" si="547">O7</f>
        <v>0</v>
      </c>
      <c r="AG65" s="51">
        <f t="shared" ref="AG65" si="548">P7</f>
        <v>0</v>
      </c>
      <c r="AH65" s="51">
        <f t="shared" ref="AH65" si="549">Q7</f>
        <v>0</v>
      </c>
      <c r="AI65" s="51">
        <f t="shared" ref="AI65" si="550">R7</f>
        <v>0</v>
      </c>
      <c r="AJ65" s="51">
        <f t="shared" ref="AJ65" si="551">S7</f>
        <v>0</v>
      </c>
      <c r="AK65" s="51">
        <f t="shared" ref="AK65" si="552">T7</f>
        <v>0.5</v>
      </c>
      <c r="AL65" s="51">
        <f t="shared" ref="AL65" si="553">U7</f>
        <v>0.5</v>
      </c>
      <c r="AM65" s="51">
        <f t="shared" ref="AM65" si="554">V7</f>
        <v>0.5</v>
      </c>
      <c r="AN65" s="51" t="b">
        <f t="shared" ref="AN65" si="555">W7</f>
        <v>0</v>
      </c>
      <c r="AO65" s="51" t="b">
        <f t="shared" ref="AO65" si="556">X7</f>
        <v>0</v>
      </c>
      <c r="AP65" s="51">
        <f t="shared" ref="AP65" si="557">Y7</f>
        <v>0</v>
      </c>
      <c r="AQ65" s="62">
        <f t="shared" si="33"/>
        <v>2.5</v>
      </c>
      <c r="AR65" s="388" t="s">
        <v>4</v>
      </c>
      <c r="AS65" s="87">
        <f>AQ65+(AD3/10000)</f>
        <v>2.50300002</v>
      </c>
      <c r="AT65" s="66" t="b">
        <f t="shared" si="35"/>
        <v>0</v>
      </c>
      <c r="AU65" s="170" t="str">
        <f>AU45</f>
        <v>Nyírbátor SE</v>
      </c>
      <c r="AV65"/>
      <c r="AW65" s="76">
        <f>_xlfn.RANK.EQ(AS65,$AS$65:$AS$84,0)</f>
        <v>8</v>
      </c>
      <c r="AX65" s="76" t="s">
        <v>13</v>
      </c>
      <c r="AY65" s="177" t="b">
        <f>IF($AW$65=(AL3+1),$AT$65,IF($AW$66=(AL3+1),$AT$66,IF($AW$67=(AL3+1),$AT$67,IF($AW$68=(AL3+1),$AT$68,IF($AW$69=(AL3+1),$AT$69,IF($AW$70=(AL3+1),$AT$70,IF($AW$71=(AL3+1),$AT$71,IF($AW$72=(AL3+1),$AT$72,IF($AW$73=(AL3+1),$AT$73,IF($AW$74=(AL3+1),$AT$74,IF($AW$75=(AL3+1),$AT$75,IF($AW$76=(AL3+1),$AT$76,IF($AW$77=(AL3+1),$AT$77,IF($AW$78=(AL3+1),$AT$78,IF($AW$79=(AL3+1),$AT$79,IF($AW$80=(AL3+1),$AT$80,IF($AW$81=(AL3+1),$AT$81,IF($AW$82=(AL3+1),$AT$82,IF($AW$83=(AL3+1),$AT$83,IF($AW$84=(AL3+1),$AT$84))))))))))))))))))))</f>
        <v>0</v>
      </c>
      <c r="AZ65" s="177">
        <f>IF($AW$65=(AP3+1),$AS$65,IF($AW$66=(AP3+1),$AS$66,IF($AW$67=(AP3+1),$AS$67,IF($AW$68=(AP3+1),$AS$68,IF($AW$69=(AP3+1),$AS$69,IF($AW$70=(AP3+1),$AS$70,IF($AW$71=(AP3+1),$AS$71,IF($AW$72=(AP3+1),$AS$72,IF($AW$73=(AP3+1),$AS$73,IF($AW$74=(AP3+1),$AS$74,IF($AW$75=(AL3+1),$AS$75,IF($AW$76=(AL3+1),$AS$76,IF($AW$77=(AL3+1),$AS$77,IF($AW$78=(AL3+1),$AS$78,IF($AW$79=(AL3+1),$AS$79,IF($AW$80=(AL3+1),$AS$80,IF($AW$81=(AL3+1),$AS$81,IF($AW$82=(AL3+1),$AS$82,IF($AW$83=(AL3+1),$AS$83,IF($AW$84=(AL3+1),$AS$84))))))))))))))))))))</f>
        <v>8.0066000198000005</v>
      </c>
      <c r="BA65" s="177" t="str">
        <f>IF($AW$65=(AP3+1),$AU$65,IF($AW$66=(AP3+1),$AU$66,IF($AW$67=(AP3+1),$AU$67,IF($AW$68=(AP3+1),$AU$68,IF($AW$69=(AP3+1),$AU$69,IF($AW$70=(AP3+1),$AU$70,IF($AW$71=(AP3+1),$AU$71,IF($AW$72=(AP3+1),$AU$72,IF($AW$73=(AP3+1),$AU$73,IF($AW$74=(AP3+1),$AU$74,IF($AW$75=(AP3+1),$AU$75,IF($AW$76=(AP3+1),$AU$76,IF($AW$77=(AP3+1),$AU$77,IF($AW$78=(AP3+1),$AU$78,IF($AW$79=(AP3+1),$AU$79,IF($AW$80=(AP3+1),$AU$80,IF($AW$81=(AP3+1),$AU$81,IF($AW$82=(AP3+1),$AU$82,IF($AW$83=(AP3+1),$AU$83,IF($AW$84=(AP3+1),$AU$84))))))))))))))))))))</f>
        <v>Refi SC</v>
      </c>
      <c r="BB65" t="str">
        <f t="shared" si="19"/>
        <v>Ellenőrizd le a sorrendet!!! De a gép hozzáadja a csapat eredményt</v>
      </c>
    </row>
    <row r="66" spans="1:54" ht="14.25" thickTop="1" thickBot="1" x14ac:dyDescent="0.25">
      <c r="AC66" s="207"/>
      <c r="AD66" s="51" t="b">
        <f t="shared" ref="AD66" si="558">M23</f>
        <v>0</v>
      </c>
      <c r="AE66" s="51">
        <f t="shared" ref="AE66" si="559">N23</f>
        <v>0.5</v>
      </c>
      <c r="AF66" s="51">
        <f t="shared" ref="AF66" si="560">O23</f>
        <v>1</v>
      </c>
      <c r="AG66" s="51">
        <f t="shared" ref="AG66" si="561">P23</f>
        <v>1</v>
      </c>
      <c r="AH66" s="51">
        <f t="shared" ref="AH66" si="562">Q23</f>
        <v>1</v>
      </c>
      <c r="AI66" s="51">
        <f t="shared" ref="AI66" si="563">R23</f>
        <v>1</v>
      </c>
      <c r="AJ66" s="51">
        <f t="shared" ref="AJ66" si="564">S23</f>
        <v>1</v>
      </c>
      <c r="AK66" s="51">
        <f t="shared" ref="AK66" si="565">T23</f>
        <v>1</v>
      </c>
      <c r="AL66" s="51">
        <f t="shared" ref="AL66" si="566">U23</f>
        <v>1</v>
      </c>
      <c r="AM66" s="51">
        <f t="shared" ref="AM66" si="567">V23</f>
        <v>0.5</v>
      </c>
      <c r="AN66" s="51" t="b">
        <f t="shared" ref="AN66" si="568">W23</f>
        <v>0</v>
      </c>
      <c r="AO66" s="51" t="b">
        <f t="shared" ref="AO66" si="569">X23</f>
        <v>0</v>
      </c>
      <c r="AP66" s="51">
        <f t="shared" ref="AP66" si="570">Y23</f>
        <v>0</v>
      </c>
      <c r="AQ66" s="62">
        <f t="shared" si="33"/>
        <v>8</v>
      </c>
      <c r="AR66" s="389"/>
      <c r="AS66" s="87">
        <f t="shared" ref="AS66:AS84" si="571">AQ66+(AD4/10000)</f>
        <v>8.0066000198000005</v>
      </c>
      <c r="AT66" s="57" t="b">
        <f t="shared" si="35"/>
        <v>0</v>
      </c>
      <c r="AU66" s="170" t="str">
        <f t="shared" ref="AU66:AU84" si="572">AU46</f>
        <v>Refi SC</v>
      </c>
      <c r="AV66"/>
      <c r="AW66" s="76">
        <f t="shared" ref="AW66:AW84" si="573">_xlfn.RANK.EQ(AS66,$AS$65:$AS$84,0)</f>
        <v>1</v>
      </c>
      <c r="AX66" s="79" t="s">
        <v>14</v>
      </c>
      <c r="AY66" s="177" t="b">
        <f t="shared" ref="AY66:AY84" si="574">IF($AW$65=(AL4+1),$AT$65,IF($AW$66=(AL4+1),$AT$66,IF($AW$67=(AL4+1),$AT$67,IF($AW$68=(AL4+1),$AT$68,IF($AW$69=(AL4+1),$AT$69,IF($AW$70=(AL4+1),$AT$70,IF($AW$71=(AL4+1),$AT$71,IF($AW$72=(AL4+1),$AT$72,IF($AW$73=(AL4+1),$AT$73,IF($AW$74=(AL4+1),$AT$74,IF($AW$75=(AL4+1),$AT$75,IF($AW$76=(AL4+1),$AT$76,IF($AW$77=(AL4+1),$AT$77,IF($AW$78=(AL4+1),$AT$78,IF($AW$79=(AL4+1),$AT$79,IF($AW$80=(AL4+1),$AT$80,IF($AW$81=(AL4+1),$AT$81,IF($AW$82=(AL4+1),$AT$82,IF($AW$83=(AL4+1),$AT$83,IF($AW$84=(AL4+1),$AT$84))))))))))))))))))))</f>
        <v>0</v>
      </c>
      <c r="AZ66" s="177">
        <f t="shared" ref="AZ66:AZ84" si="575">IF($AW$65=(AP4+1),$AS$65,IF($AW$66=(AP4+1),$AS$66,IF($AW$67=(AP4+1),$AS$67,IF($AW$68=(AP4+1),$AS$68,IF($AW$69=(AP4+1),$AS$69,IF($AW$70=(AP4+1),$AS$70,IF($AW$71=(AP4+1),$AS$71,IF($AW$72=(AP4+1),$AS$72,IF($AW$73=(AP4+1),$AS$73,IF($AW$74=(AP4+1),$AS$74,IF($AW$75=(AL4+1),$AS$75,IF($AW$76=(AL4+1),$AS$76,IF($AW$77=(AL4+1),$AS$77,IF($AW$78=(AL4+1),$AS$78,IF($AW$79=(AL4+1),$AS$79,IF($AW$80=(AL4+1),$AS$80,IF($AW$81=(AL4+1),$AS$81,IF($AW$82=(AL4+1),$AS$82,IF($AW$83=(AL4+1),$AS$83,IF($AW$84=(AL4+1),$AS$84))))))))))))))))))))</f>
        <v>6.0059000190000003</v>
      </c>
      <c r="BA66" s="177" t="str">
        <f t="shared" ref="BA66:BA84" si="576">IF($AW$65=(AP4+1),$AU$65,IF($AW$66=(AP4+1),$AU$66,IF($AW$67=(AP4+1),$AU$67,IF($AW$68=(AP4+1),$AU$68,IF($AW$69=(AP4+1),$AU$69,IF($AW$70=(AP4+1),$AU$70,IF($AW$71=(AP4+1),$AU$71,IF($AW$72=(AP4+1),$AU$72,IF($AW$73=(AP4+1),$AU$73,IF($AW$74=(AP4+1),$AU$74,IF($AW$75=(AP4+1),$AU$75,IF($AW$76=(AP4+1),$AU$76,IF($AW$77=(AP4+1),$AU$77,IF($AW$78=(AP4+1),$AU$78,IF($AW$79=(AP4+1),$AU$79,IF($AW$80=(AP4+1),$AU$80,IF($AW$81=(AP4+1),$AU$81,IF($AW$82=(AP4+1),$AU$82,IF($AW$83=(AP4+1),$AU$83,IF($AW$84=(AP4+1),$AU$84))))))))))))))))))))</f>
        <v>Piremon SE</v>
      </c>
      <c r="BB66" t="str">
        <f t="shared" si="19"/>
        <v>Ellenőrizd le a sorrendet!!! De a gép hozzáadja a csapat eredményt</v>
      </c>
    </row>
    <row r="67" spans="1:54" ht="12.75" customHeight="1" thickTop="1" thickBot="1" x14ac:dyDescent="0.3">
      <c r="A67" s="383" t="s">
        <v>0</v>
      </c>
      <c r="B67" s="384"/>
      <c r="C67" s="249" t="s">
        <v>242</v>
      </c>
      <c r="D67" s="250"/>
      <c r="E67" s="250"/>
      <c r="F67" s="250"/>
      <c r="G67" s="250"/>
      <c r="H67" s="250"/>
      <c r="I67" s="250"/>
      <c r="J67" s="250"/>
      <c r="K67" s="250"/>
      <c r="L67" s="250"/>
      <c r="M67" s="251"/>
      <c r="N67" s="385" t="s">
        <v>12</v>
      </c>
      <c r="O67" s="386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13" t="s">
        <v>16</v>
      </c>
      <c r="AA67" s="377">
        <f>SUM(N80:Y80)</f>
        <v>53</v>
      </c>
      <c r="AC67" s="207"/>
      <c r="AD67" s="51" t="b">
        <f t="shared" ref="AD67" si="577">M39</f>
        <v>0</v>
      </c>
      <c r="AE67" s="51">
        <f t="shared" ref="AE67" si="578">N39</f>
        <v>0.5</v>
      </c>
      <c r="AF67" s="51">
        <f t="shared" ref="AF67" si="579">O39</f>
        <v>0.5</v>
      </c>
      <c r="AG67" s="51">
        <f t="shared" ref="AG67" si="580">P39</f>
        <v>1</v>
      </c>
      <c r="AH67" s="51">
        <f t="shared" ref="AH67" si="581">Q39</f>
        <v>0</v>
      </c>
      <c r="AI67" s="51">
        <f t="shared" ref="AI67" si="582">R39</f>
        <v>1</v>
      </c>
      <c r="AJ67" s="51">
        <f t="shared" ref="AJ67" si="583">S39</f>
        <v>0.5</v>
      </c>
      <c r="AK67" s="51">
        <f t="shared" ref="AK67" si="584">T39</f>
        <v>0.5</v>
      </c>
      <c r="AL67" s="51">
        <f t="shared" ref="AL67" si="585">U39</f>
        <v>0.5</v>
      </c>
      <c r="AM67" s="51">
        <f t="shared" ref="AM67" si="586">V39</f>
        <v>1</v>
      </c>
      <c r="AN67" s="51" t="b">
        <f t="shared" ref="AN67" si="587">W39</f>
        <v>0</v>
      </c>
      <c r="AO67" s="51" t="b">
        <f t="shared" ref="AO67" si="588">X39</f>
        <v>0</v>
      </c>
      <c r="AP67" s="51">
        <f t="shared" ref="AP67" si="589">Y39</f>
        <v>0</v>
      </c>
      <c r="AQ67" s="62">
        <f t="shared" si="33"/>
        <v>5.5</v>
      </c>
      <c r="AR67" s="389"/>
      <c r="AS67" s="87">
        <f t="shared" si="571"/>
        <v>5.5044500196000001</v>
      </c>
      <c r="AT67" s="57" t="b">
        <f t="shared" si="35"/>
        <v>0</v>
      </c>
      <c r="AU67" s="170" t="str">
        <f t="shared" si="572"/>
        <v>Fehérgyarmat SE</v>
      </c>
      <c r="AV67"/>
      <c r="AW67" s="76">
        <f t="shared" si="573"/>
        <v>4</v>
      </c>
      <c r="AX67" s="79" t="s">
        <v>15</v>
      </c>
      <c r="AY67" s="177" t="b">
        <f t="shared" si="574"/>
        <v>0</v>
      </c>
      <c r="AZ67" s="177">
        <f t="shared" si="575"/>
        <v>5.5054000183999996</v>
      </c>
      <c r="BA67" s="177" t="str">
        <f t="shared" si="576"/>
        <v>Nyh. Sakkiskola SE</v>
      </c>
      <c r="BB67" t="str">
        <f t="shared" si="19"/>
        <v>Ellenőrizd le a sorrendet!!! De a gép hozzáadja a csapat eredményt</v>
      </c>
    </row>
    <row r="68" spans="1:54" ht="12.75" customHeight="1" thickTop="1" thickBot="1" x14ac:dyDescent="0.25">
      <c r="A68" s="380">
        <v>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96" t="s">
        <v>1</v>
      </c>
      <c r="N68" s="21" t="s">
        <v>13</v>
      </c>
      <c r="O68" s="22" t="s">
        <v>14</v>
      </c>
      <c r="P68" s="22" t="s">
        <v>15</v>
      </c>
      <c r="Q68" s="22" t="s">
        <v>17</v>
      </c>
      <c r="R68" s="22" t="s">
        <v>18</v>
      </c>
      <c r="S68" s="22" t="s">
        <v>21</v>
      </c>
      <c r="T68" s="22" t="s">
        <v>22</v>
      </c>
      <c r="U68" s="22" t="s">
        <v>25</v>
      </c>
      <c r="V68" s="22" t="s">
        <v>26</v>
      </c>
      <c r="W68" s="22" t="s">
        <v>33</v>
      </c>
      <c r="X68" s="22" t="s">
        <v>34</v>
      </c>
      <c r="Y68" s="22" t="s">
        <v>35</v>
      </c>
      <c r="Z68" s="28"/>
      <c r="AA68" s="378"/>
      <c r="AC68" s="207"/>
      <c r="AD68" s="51" t="b">
        <f t="shared" ref="AD68" si="590">M55</f>
        <v>0</v>
      </c>
      <c r="AE68" s="51">
        <f t="shared" ref="AE68" si="591">N55</f>
        <v>1</v>
      </c>
      <c r="AF68" s="51">
        <f t="shared" ref="AF68" si="592">O55</f>
        <v>0.5</v>
      </c>
      <c r="AG68" s="51">
        <f t="shared" ref="AG68" si="593">P55</f>
        <v>0.5</v>
      </c>
      <c r="AH68" s="51">
        <f t="shared" ref="AH68" si="594">Q55</f>
        <v>1</v>
      </c>
      <c r="AI68" s="51">
        <f t="shared" ref="AI68" si="595">R55</f>
        <v>0</v>
      </c>
      <c r="AJ68" s="51">
        <f t="shared" ref="AJ68" si="596">S55</f>
        <v>0.5</v>
      </c>
      <c r="AK68" s="51">
        <f t="shared" ref="AK68" si="597">T55</f>
        <v>0.5</v>
      </c>
      <c r="AL68" s="51">
        <f t="shared" ref="AL68" si="598">U55</f>
        <v>0</v>
      </c>
      <c r="AM68" s="51">
        <f t="shared" ref="AM68" si="599">V55</f>
        <v>0</v>
      </c>
      <c r="AN68" s="51" t="b">
        <f t="shared" ref="AN68" si="600">W55</f>
        <v>0</v>
      </c>
      <c r="AO68" s="51" t="b">
        <f t="shared" ref="AO68" si="601">X55</f>
        <v>0</v>
      </c>
      <c r="AP68" s="51">
        <f t="shared" ref="AP68" si="602">Y55</f>
        <v>0</v>
      </c>
      <c r="AQ68" s="62">
        <f t="shared" si="33"/>
        <v>4</v>
      </c>
      <c r="AR68" s="389"/>
      <c r="AS68" s="87">
        <f t="shared" si="571"/>
        <v>4.0047500194000003</v>
      </c>
      <c r="AT68" s="57" t="b">
        <f t="shared" si="35"/>
        <v>0</v>
      </c>
      <c r="AU68" s="170" t="str">
        <f t="shared" si="572"/>
        <v>Dávid SC</v>
      </c>
      <c r="AV68"/>
      <c r="AW68" s="76">
        <f t="shared" si="573"/>
        <v>7</v>
      </c>
      <c r="AX68" s="79" t="s">
        <v>17</v>
      </c>
      <c r="AY68" s="177" t="b">
        <f t="shared" si="574"/>
        <v>0</v>
      </c>
      <c r="AZ68" s="177">
        <f t="shared" si="575"/>
        <v>5.5044500196000001</v>
      </c>
      <c r="BA68" s="177" t="str">
        <f t="shared" si="576"/>
        <v>Fehérgyarmat SE</v>
      </c>
      <c r="BB68" t="str">
        <f t="shared" si="19"/>
        <v>Ellenőrizd le a sorrendet!!! De a gép hozzáadja a csapat eredményt</v>
      </c>
    </row>
    <row r="69" spans="1:54" ht="12.75" customHeight="1" thickTop="1" thickBot="1" x14ac:dyDescent="0.25">
      <c r="A69" s="381"/>
      <c r="B69" s="2" t="s">
        <v>2</v>
      </c>
      <c r="C69" s="2" t="str">
        <f>'1 forduló'!$C68</f>
        <v>Szilágyi Sándor 1895</v>
      </c>
      <c r="D69" s="2" t="str">
        <f>'2 forduló'!$C68</f>
        <v xml:space="preserve">Szulics Imre /1851/ </v>
      </c>
      <c r="E69" s="2" t="str">
        <f>'3 forduló'!$C68</f>
        <v>Szulics Imre 1844</v>
      </c>
      <c r="F69" s="2" t="str">
        <f>'4 forduló'!$C68</f>
        <v xml:space="preserve"> Szulics Imre</v>
      </c>
      <c r="G69" s="2" t="str">
        <f>'5 forduló'!$C68</f>
        <v>Szulics Imre 1829</v>
      </c>
      <c r="H69" s="2" t="str">
        <f>'6 forduló'!$C68</f>
        <v xml:space="preserve"> Szulics Imre 1829</v>
      </c>
      <c r="I69" s="2" t="str">
        <f>'7 forduló'!$C68</f>
        <v>Szulics Imre 1834</v>
      </c>
      <c r="J69" s="2" t="str">
        <f>'8 forduló'!$C68</f>
        <v>Szulics, Imre</v>
      </c>
      <c r="K69" s="2" t="str">
        <f>'9 forduló'!$C68</f>
        <v>Szulics Imre 1829</v>
      </c>
      <c r="L69" s="2" t="b">
        <f>'10 forduló'!$C68</f>
        <v>0</v>
      </c>
      <c r="M69" s="2" t="b">
        <f>'11 forduló'!$C68</f>
        <v>0</v>
      </c>
      <c r="N69" s="18">
        <f>'1 forduló'!$D68</f>
        <v>0.5</v>
      </c>
      <c r="O69" s="18">
        <f>'2 forduló'!$D68</f>
        <v>1</v>
      </c>
      <c r="P69" s="18">
        <f>'3 forduló'!$D68</f>
        <v>0</v>
      </c>
      <c r="Q69" s="18">
        <f>'4 forduló'!$D68</f>
        <v>0</v>
      </c>
      <c r="R69" s="18">
        <f>'5 forduló'!$D68</f>
        <v>1</v>
      </c>
      <c r="S69" s="18">
        <f>'6 forduló'!$D68</f>
        <v>0</v>
      </c>
      <c r="T69" s="18">
        <f>'7 forduló'!$D68</f>
        <v>0.5</v>
      </c>
      <c r="U69" s="18">
        <f>'8 forduló'!$D68</f>
        <v>1</v>
      </c>
      <c r="V69" s="18">
        <f>'9 forduló'!$D68</f>
        <v>0</v>
      </c>
      <c r="W69" s="18" t="b">
        <f>'10 forduló'!$D68</f>
        <v>0</v>
      </c>
      <c r="X69" s="18" t="b">
        <f>'11 forduló'!$D68</f>
        <v>0</v>
      </c>
      <c r="Y69" s="20"/>
      <c r="Z69" s="29">
        <f>SUM(N69:Y69)</f>
        <v>4</v>
      </c>
      <c r="AA69" s="378"/>
      <c r="AC69" s="207"/>
      <c r="AD69" s="51" t="b">
        <f t="shared" ref="AD69" si="603">M71</f>
        <v>0</v>
      </c>
      <c r="AE69" s="51">
        <f t="shared" ref="AE69" si="604">N71</f>
        <v>0.5</v>
      </c>
      <c r="AF69" s="51">
        <f t="shared" ref="AF69" si="605">O71</f>
        <v>0.5</v>
      </c>
      <c r="AG69" s="51">
        <f t="shared" ref="AG69" si="606">P71</f>
        <v>0</v>
      </c>
      <c r="AH69" s="51">
        <f t="shared" ref="AH69" si="607">Q71</f>
        <v>0.5</v>
      </c>
      <c r="AI69" s="51">
        <f t="shared" ref="AI69" si="608">R71</f>
        <v>1</v>
      </c>
      <c r="AJ69" s="51">
        <f t="shared" ref="AJ69" si="609">S71</f>
        <v>0</v>
      </c>
      <c r="AK69" s="51">
        <f t="shared" ref="AK69" si="610">T71</f>
        <v>0.5</v>
      </c>
      <c r="AL69" s="51">
        <f t="shared" ref="AL69" si="611">U71</f>
        <v>1</v>
      </c>
      <c r="AM69" s="51">
        <f t="shared" ref="AM69" si="612">V71</f>
        <v>0.5</v>
      </c>
      <c r="AN69" s="51" t="b">
        <f t="shared" ref="AN69" si="613">W71</f>
        <v>0</v>
      </c>
      <c r="AO69" s="51" t="b">
        <f t="shared" ref="AO69" si="614">X71</f>
        <v>0</v>
      </c>
      <c r="AP69" s="51">
        <f t="shared" ref="AP69" si="615">Y71</f>
        <v>0</v>
      </c>
      <c r="AQ69" s="62">
        <f t="shared" si="33"/>
        <v>4.5</v>
      </c>
      <c r="AR69" s="389"/>
      <c r="AS69" s="87">
        <f t="shared" si="571"/>
        <v>4.5053000191999999</v>
      </c>
      <c r="AT69" s="57" t="b">
        <f t="shared" si="35"/>
        <v>0</v>
      </c>
      <c r="AU69" s="170" t="str">
        <f t="shared" si="572"/>
        <v>Fetivíz SE</v>
      </c>
      <c r="AV69"/>
      <c r="AW69" s="76">
        <f t="shared" si="573"/>
        <v>5</v>
      </c>
      <c r="AX69" s="79" t="s">
        <v>18</v>
      </c>
      <c r="AY69" s="177" t="b">
        <f t="shared" si="574"/>
        <v>0</v>
      </c>
      <c r="AZ69" s="177">
        <f t="shared" si="575"/>
        <v>4.5053000191999999</v>
      </c>
      <c r="BA69" s="177" t="str">
        <f t="shared" si="576"/>
        <v>Fetivíz SE</v>
      </c>
      <c r="BB69" t="str">
        <f t="shared" si="19"/>
        <v>Ellenőrizd le a sorrendet!!! De a gép hozzáadja a csapat eredményt</v>
      </c>
    </row>
    <row r="70" spans="1:54" ht="12.75" customHeight="1" thickTop="1" thickBot="1" x14ac:dyDescent="0.25">
      <c r="A70" s="381"/>
      <c r="B70" s="2" t="s">
        <v>3</v>
      </c>
      <c r="C70" s="2" t="str">
        <f>'1 forduló'!$C69</f>
        <v>Zsíros Sándor    1859</v>
      </c>
      <c r="D70" s="2" t="str">
        <f>'2 forduló'!$C69</f>
        <v>Szilágyi Sándor /1895/</v>
      </c>
      <c r="E70" s="2" t="str">
        <f>'3 forduló'!$C69</f>
        <v>Szilágyi Sándor 1906</v>
      </c>
      <c r="F70" s="2" t="str">
        <f>'4 forduló'!$C69</f>
        <v>Szilágyi Sándor</v>
      </c>
      <c r="G70" s="2" t="str">
        <f>'5 forduló'!$C69</f>
        <v>Szilágyi Sándor 1905</v>
      </c>
      <c r="H70" s="2" t="str">
        <f>'6 forduló'!$C69</f>
        <v>Szilágyi Sándor 1905</v>
      </c>
      <c r="I70" s="2" t="str">
        <f>'7 forduló'!$C69</f>
        <v>Szilágyi Sándor1902</v>
      </c>
      <c r="J70" s="2" t="str">
        <f>'8 forduló'!$C69</f>
        <v>Szilagyi, Sandor</v>
      </c>
      <c r="K70" s="2" t="str">
        <f>'9 forduló'!$C69</f>
        <v>Szilágyi Sándor 1893</v>
      </c>
      <c r="L70" s="2" t="b">
        <f>'10 forduló'!$C69</f>
        <v>0</v>
      </c>
      <c r="M70" s="2" t="b">
        <f>'11 forduló'!$C69</f>
        <v>0</v>
      </c>
      <c r="N70" s="18">
        <f>'1 forduló'!$D69</f>
        <v>0.5</v>
      </c>
      <c r="O70" s="18">
        <f>'2 forduló'!$D69</f>
        <v>1</v>
      </c>
      <c r="P70" s="18">
        <f>'3 forduló'!$D69</f>
        <v>1</v>
      </c>
      <c r="Q70" s="18">
        <f>'4 forduló'!$D69</f>
        <v>0.5</v>
      </c>
      <c r="R70" s="18">
        <f>'5 forduló'!$D69</f>
        <v>1</v>
      </c>
      <c r="S70" s="18">
        <f>'6 forduló'!$D69</f>
        <v>0</v>
      </c>
      <c r="T70" s="18">
        <f>'7 forduló'!$D69</f>
        <v>0</v>
      </c>
      <c r="U70" s="18">
        <f>'8 forduló'!$D69</f>
        <v>1</v>
      </c>
      <c r="V70" s="18">
        <f>'9 forduló'!$D69</f>
        <v>1</v>
      </c>
      <c r="W70" s="18" t="b">
        <f>'10 forduló'!$D69</f>
        <v>0</v>
      </c>
      <c r="X70" s="18" t="b">
        <f>'11 forduló'!$D69</f>
        <v>0</v>
      </c>
      <c r="Y70" s="20"/>
      <c r="Z70" s="29">
        <f t="shared" ref="Z70:Z79" si="616">SUM(N70:Y70)</f>
        <v>6</v>
      </c>
      <c r="AA70" s="378"/>
      <c r="AC70" s="207"/>
      <c r="AD70" s="51" t="b">
        <f t="shared" ref="AD70" si="617">M87</f>
        <v>0</v>
      </c>
      <c r="AE70" s="51">
        <f t="shared" ref="AE70" si="618">N87</f>
        <v>0.5</v>
      </c>
      <c r="AF70" s="51">
        <f t="shared" ref="AF70" si="619">O87</f>
        <v>1</v>
      </c>
      <c r="AG70" s="51">
        <f t="shared" ref="AG70" si="620">P87</f>
        <v>1</v>
      </c>
      <c r="AH70" s="51">
        <f t="shared" ref="AH70" si="621">Q87</f>
        <v>1</v>
      </c>
      <c r="AI70" s="51">
        <f t="shared" ref="AI70" si="622">R87</f>
        <v>0</v>
      </c>
      <c r="AJ70" s="51">
        <f t="shared" ref="AJ70" si="623">S87</f>
        <v>1</v>
      </c>
      <c r="AK70" s="51">
        <f t="shared" ref="AK70" si="624">T87</f>
        <v>0</v>
      </c>
      <c r="AL70" s="51">
        <f t="shared" ref="AL70" si="625">U87</f>
        <v>0.5</v>
      </c>
      <c r="AM70" s="51">
        <f t="shared" ref="AM70" si="626">V87</f>
        <v>1</v>
      </c>
      <c r="AN70" s="51" t="b">
        <f t="shared" ref="AN70" si="627">W87</f>
        <v>0</v>
      </c>
      <c r="AO70" s="51" t="b">
        <f t="shared" ref="AO70" si="628">X87</f>
        <v>0</v>
      </c>
      <c r="AP70" s="51">
        <f t="shared" ref="AP70" si="629">Y87</f>
        <v>0</v>
      </c>
      <c r="AQ70" s="62">
        <f t="shared" si="33"/>
        <v>6</v>
      </c>
      <c r="AR70" s="389"/>
      <c r="AS70" s="87">
        <f t="shared" si="571"/>
        <v>6.0059000190000003</v>
      </c>
      <c r="AT70" s="57" t="b">
        <f t="shared" si="35"/>
        <v>0</v>
      </c>
      <c r="AU70" s="170" t="str">
        <f t="shared" si="572"/>
        <v>Piremon SE</v>
      </c>
      <c r="AV70"/>
      <c r="AW70" s="76">
        <f t="shared" si="573"/>
        <v>2</v>
      </c>
      <c r="AX70" s="79" t="s">
        <v>21</v>
      </c>
      <c r="AY70" s="177" t="b">
        <f t="shared" si="574"/>
        <v>0</v>
      </c>
      <c r="AZ70" s="177">
        <f t="shared" si="575"/>
        <v>4.5039000186000004</v>
      </c>
      <c r="BA70" s="177" t="str">
        <f t="shared" si="576"/>
        <v>II. Rákóczi SE Vaja</v>
      </c>
      <c r="BB70" t="str">
        <f t="shared" si="19"/>
        <v>Ellenőrizd le a sorrendet!!! De a gép hozzáadja a csapat eredményt</v>
      </c>
    </row>
    <row r="71" spans="1:54" ht="12.75" customHeight="1" thickTop="1" thickBot="1" x14ac:dyDescent="0.25">
      <c r="A71" s="381"/>
      <c r="B71" s="2" t="s">
        <v>84</v>
      </c>
      <c r="C71" s="2" t="str">
        <f>'1 forduló'!$C70</f>
        <v xml:space="preserve"> Molnár Mihály  1822</v>
      </c>
      <c r="D71" s="2" t="str">
        <f>'2 forduló'!$C70</f>
        <v>Zsíros Sándor /1859/</v>
      </c>
      <c r="E71" s="2" t="str">
        <f>'3 forduló'!$C70</f>
        <v>Molnár Mihály 1823</v>
      </c>
      <c r="F71" s="2" t="str">
        <f>'4 forduló'!$C70</f>
        <v xml:space="preserve">Molnár Mihály </v>
      </c>
      <c r="G71" s="2" t="str">
        <f>'5 forduló'!$C70</f>
        <v>Molnár Mihály 1814</v>
      </c>
      <c r="H71" s="2" t="str">
        <f>'6 forduló'!$C70</f>
        <v>Zsíros Sándor1858</v>
      </c>
      <c r="I71" s="2" t="str">
        <f>'7 forduló'!$C70</f>
        <v>Zsíros Sándor 1852</v>
      </c>
      <c r="J71" s="2" t="str">
        <f>'8 forduló'!$C70</f>
        <v>Zsiros, Sandor</v>
      </c>
      <c r="K71" s="2" t="str">
        <f>'9 forduló'!$C70</f>
        <v xml:space="preserve"> Zsíros Sándor 1851</v>
      </c>
      <c r="L71" s="2" t="b">
        <f>'10 forduló'!$C70</f>
        <v>0</v>
      </c>
      <c r="M71" s="2" t="b">
        <f>'11 forduló'!$C70</f>
        <v>0</v>
      </c>
      <c r="N71" s="18">
        <f>'1 forduló'!$D70</f>
        <v>0.5</v>
      </c>
      <c r="O71" s="18">
        <f>'2 forduló'!$D70</f>
        <v>0.5</v>
      </c>
      <c r="P71" s="18">
        <f>'3 forduló'!$D70</f>
        <v>0</v>
      </c>
      <c r="Q71" s="18">
        <f>'4 forduló'!$D70</f>
        <v>0.5</v>
      </c>
      <c r="R71" s="18">
        <f>'5 forduló'!$D70</f>
        <v>1</v>
      </c>
      <c r="S71" s="18">
        <f>'6 forduló'!$D70</f>
        <v>0</v>
      </c>
      <c r="T71" s="18">
        <f>'7 forduló'!$D70</f>
        <v>0.5</v>
      </c>
      <c r="U71" s="18">
        <f>'8 forduló'!$D70</f>
        <v>1</v>
      </c>
      <c r="V71" s="18">
        <f>'9 forduló'!$D70</f>
        <v>0.5</v>
      </c>
      <c r="W71" s="18" t="b">
        <f>'10 forduló'!$D70</f>
        <v>0</v>
      </c>
      <c r="X71" s="18" t="b">
        <f>'11 forduló'!$D70</f>
        <v>0</v>
      </c>
      <c r="Y71" s="20"/>
      <c r="Z71" s="29">
        <f t="shared" si="616"/>
        <v>4.5</v>
      </c>
      <c r="AA71" s="378"/>
      <c r="AC71" s="207"/>
      <c r="AD71" s="51" t="b">
        <f t="shared" ref="AD71" si="630">M103</f>
        <v>0</v>
      </c>
      <c r="AE71" s="51">
        <f t="shared" ref="AE71" si="631">N103</f>
        <v>0</v>
      </c>
      <c r="AF71" s="51">
        <f t="shared" ref="AF71" si="632">O103</f>
        <v>0.5</v>
      </c>
      <c r="AG71" s="51">
        <f t="shared" ref="AG71" si="633">P103</f>
        <v>0</v>
      </c>
      <c r="AH71" s="51">
        <f t="shared" ref="AH71" si="634">Q103</f>
        <v>0</v>
      </c>
      <c r="AI71" s="51">
        <f t="shared" ref="AI71" si="635">R103</f>
        <v>0.5</v>
      </c>
      <c r="AJ71" s="51">
        <f t="shared" ref="AJ71" si="636">S103</f>
        <v>1</v>
      </c>
      <c r="AK71" s="51">
        <f t="shared" ref="AK71" si="637">T103</f>
        <v>0.5</v>
      </c>
      <c r="AL71" s="51">
        <f t="shared" ref="AL71" si="638">U103</f>
        <v>0</v>
      </c>
      <c r="AM71" s="51">
        <f t="shared" ref="AM71" si="639">V103</f>
        <v>0</v>
      </c>
      <c r="AN71" s="51" t="b">
        <f t="shared" ref="AN71" si="640">W103</f>
        <v>0</v>
      </c>
      <c r="AO71" s="51" t="b">
        <f t="shared" ref="AO71" si="641">X103</f>
        <v>0</v>
      </c>
      <c r="AP71" s="51">
        <f t="shared" ref="AP71" si="642">Y103</f>
        <v>0</v>
      </c>
      <c r="AQ71" s="62">
        <f t="shared" si="33"/>
        <v>2.5</v>
      </c>
      <c r="AR71" s="389"/>
      <c r="AS71" s="87">
        <f t="shared" si="571"/>
        <v>2.5029500188</v>
      </c>
      <c r="AT71" s="57" t="b">
        <f t="shared" si="35"/>
        <v>0</v>
      </c>
      <c r="AU71" s="170" t="str">
        <f t="shared" si="572"/>
        <v>Balkány SE</v>
      </c>
      <c r="AV71"/>
      <c r="AW71" s="76">
        <f t="shared" si="573"/>
        <v>9</v>
      </c>
      <c r="AX71" s="79" t="s">
        <v>22</v>
      </c>
      <c r="AY71" s="177" t="b">
        <f t="shared" si="574"/>
        <v>0</v>
      </c>
      <c r="AZ71" s="177">
        <f t="shared" si="575"/>
        <v>4.0047500194000003</v>
      </c>
      <c r="BA71" s="177" t="str">
        <f t="shared" si="576"/>
        <v>Dávid SC</v>
      </c>
      <c r="BB71" t="str">
        <f t="shared" si="19"/>
        <v>Ellenőrizd le a sorrendet!!! De a gép hozzáadja a csapat eredményt</v>
      </c>
    </row>
    <row r="72" spans="1:54" ht="12.75" customHeight="1" thickTop="1" thickBot="1" x14ac:dyDescent="0.25">
      <c r="A72" s="381"/>
      <c r="B72" s="2" t="s">
        <v>5</v>
      </c>
      <c r="C72" s="2" t="str">
        <f>'1 forduló'!$C71</f>
        <v>Horváth László  1795</v>
      </c>
      <c r="D72" s="2" t="str">
        <f>'2 forduló'!$C71</f>
        <v>Hargitai Attila /1801/</v>
      </c>
      <c r="E72" s="2" t="str">
        <f>'3 forduló'!$C71</f>
        <v>Hargitai Attila 1795</v>
      </c>
      <c r="F72" s="2" t="str">
        <f>'4 forduló'!$C71</f>
        <v>Hargitai Attila</v>
      </c>
      <c r="G72" s="2" t="str">
        <f>'5 forduló'!$C71</f>
        <v>Hargitai Attila 1800</v>
      </c>
      <c r="H72" s="2" t="str">
        <f>'6 forduló'!$C71</f>
        <v>Hargitai Attila 1800</v>
      </c>
      <c r="I72" s="2" t="str">
        <f>'7 forduló'!$C71</f>
        <v>Molnár Mihály 1822</v>
      </c>
      <c r="J72" s="2" t="str">
        <f>'8 forduló'!$C71</f>
        <v>Molnar, Mihaly</v>
      </c>
      <c r="K72" s="2" t="str">
        <f>'9 forduló'!$C71</f>
        <v>Molnár Mihály 1822</v>
      </c>
      <c r="L72" s="2" t="b">
        <f>'10 forduló'!$C71</f>
        <v>0</v>
      </c>
      <c r="M72" s="2" t="b">
        <f>'11 forduló'!$C71</f>
        <v>0</v>
      </c>
      <c r="N72" s="18">
        <f>'1 forduló'!$D71</f>
        <v>0.5</v>
      </c>
      <c r="O72" s="18">
        <f>'2 forduló'!$D71</f>
        <v>0</v>
      </c>
      <c r="P72" s="18">
        <f>'3 forduló'!$D71</f>
        <v>1</v>
      </c>
      <c r="Q72" s="18">
        <f>'4 forduló'!$D71</f>
        <v>0.5</v>
      </c>
      <c r="R72" s="18">
        <f>'5 forduló'!$D71</f>
        <v>0</v>
      </c>
      <c r="S72" s="18">
        <f>'6 forduló'!$D71</f>
        <v>0</v>
      </c>
      <c r="T72" s="18">
        <f>'7 forduló'!$D71</f>
        <v>0.5</v>
      </c>
      <c r="U72" s="18">
        <f>'8 forduló'!$D71</f>
        <v>1</v>
      </c>
      <c r="V72" s="18">
        <f>'9 forduló'!$D71</f>
        <v>1</v>
      </c>
      <c r="W72" s="18" t="b">
        <f>'10 forduló'!$D71</f>
        <v>0</v>
      </c>
      <c r="X72" s="18" t="b">
        <f>'11 forduló'!$D71</f>
        <v>0</v>
      </c>
      <c r="Y72" s="20"/>
      <c r="Z72" s="29">
        <f t="shared" si="616"/>
        <v>4.5</v>
      </c>
      <c r="AA72" s="378"/>
      <c r="AC72" s="207"/>
      <c r="AD72" s="51" t="b">
        <f t="shared" ref="AD72" si="643">M119</f>
        <v>0</v>
      </c>
      <c r="AE72" s="51">
        <f t="shared" ref="AE72" si="644">N119</f>
        <v>0.5</v>
      </c>
      <c r="AF72" s="51">
        <f t="shared" ref="AF72" si="645">O119</f>
        <v>0.5</v>
      </c>
      <c r="AG72" s="51">
        <f t="shared" ref="AG72" si="646">P119</f>
        <v>1</v>
      </c>
      <c r="AH72" s="51">
        <f t="shared" ref="AH72" si="647">Q119</f>
        <v>0</v>
      </c>
      <c r="AI72" s="51">
        <f t="shared" ref="AI72" si="648">R119</f>
        <v>0.5</v>
      </c>
      <c r="AJ72" s="51">
        <f t="shared" ref="AJ72" si="649">S119</f>
        <v>1</v>
      </c>
      <c r="AK72" s="51">
        <f t="shared" ref="AK72" si="650">T119</f>
        <v>0</v>
      </c>
      <c r="AL72" s="51">
        <f t="shared" ref="AL72" si="651">U119</f>
        <v>0.5</v>
      </c>
      <c r="AM72" s="51">
        <f t="shared" ref="AM72" si="652">V119</f>
        <v>0.5</v>
      </c>
      <c r="AN72" s="51" t="b">
        <f t="shared" ref="AN72" si="653">W119</f>
        <v>0</v>
      </c>
      <c r="AO72" s="51" t="b">
        <f t="shared" ref="AO72" si="654">X119</f>
        <v>0</v>
      </c>
      <c r="AP72" s="51">
        <f t="shared" ref="AP72" si="655">Y119</f>
        <v>0</v>
      </c>
      <c r="AQ72" s="62">
        <f t="shared" si="33"/>
        <v>4.5</v>
      </c>
      <c r="AR72" s="389"/>
      <c r="AS72" s="87">
        <f t="shared" si="571"/>
        <v>4.5039000186000004</v>
      </c>
      <c r="AT72" s="57" t="b">
        <f t="shared" si="35"/>
        <v>0</v>
      </c>
      <c r="AU72" s="170" t="str">
        <f t="shared" si="572"/>
        <v>II. Rákóczi SE Vaja</v>
      </c>
      <c r="AV72"/>
      <c r="AW72" s="76">
        <f t="shared" si="573"/>
        <v>6</v>
      </c>
      <c r="AX72" s="79" t="s">
        <v>25</v>
      </c>
      <c r="AY72" s="177" t="b">
        <f t="shared" si="574"/>
        <v>0</v>
      </c>
      <c r="AZ72" s="177">
        <f t="shared" si="575"/>
        <v>2.50300002</v>
      </c>
      <c r="BA72" s="177" t="str">
        <f t="shared" si="576"/>
        <v>Nyírbátor SE</v>
      </c>
      <c r="BB72" t="str">
        <f t="shared" si="19"/>
        <v>Ellenőrizd le a sorrendet!!! De a gép hozzáadja a csapat eredményt</v>
      </c>
    </row>
    <row r="73" spans="1:54" ht="12.75" customHeight="1" thickTop="1" thickBot="1" x14ac:dyDescent="0.25">
      <c r="A73" s="381"/>
      <c r="B73" s="2" t="s">
        <v>6</v>
      </c>
      <c r="C73" s="2" t="str">
        <f>'1 forduló'!$C72</f>
        <v>Szabó István 1741</v>
      </c>
      <c r="D73" s="2" t="str">
        <f>'2 forduló'!$C72</f>
        <v xml:space="preserve">Szabó István /1741/ </v>
      </c>
      <c r="E73" s="2" t="str">
        <f>'3 forduló'!$C72</f>
        <v>Horváth László 1798</v>
      </c>
      <c r="F73" s="2" t="str">
        <f>'4 forduló'!$C72</f>
        <v>Horváth László</v>
      </c>
      <c r="G73" s="2" t="str">
        <f>'5 forduló'!$C72</f>
        <v>Horváth László 1801</v>
      </c>
      <c r="H73" s="2" t="str">
        <f>'6 forduló'!$C72</f>
        <v xml:space="preserve"> Szabó István 1746</v>
      </c>
      <c r="I73" s="2" t="str">
        <f>'7 forduló'!$C72</f>
        <v>Hargitai Attila 1783</v>
      </c>
      <c r="J73" s="2" t="str">
        <f>'8 forduló'!$C72</f>
        <v>Horvath, Laszlo</v>
      </c>
      <c r="K73" s="2" t="str">
        <f>'9 forduló'!$C72</f>
        <v>Szabó István 1736</v>
      </c>
      <c r="L73" s="2" t="b">
        <f>'10 forduló'!$C72</f>
        <v>0</v>
      </c>
      <c r="M73" s="2" t="b">
        <f>'11 forduló'!$C72</f>
        <v>0</v>
      </c>
      <c r="N73" s="18">
        <f>'1 forduló'!$D72</f>
        <v>0.5</v>
      </c>
      <c r="O73" s="18">
        <f>'2 forduló'!$D72</f>
        <v>1</v>
      </c>
      <c r="P73" s="18">
        <f>'3 forduló'!$D72</f>
        <v>1</v>
      </c>
      <c r="Q73" s="18">
        <f>'4 forduló'!$D72</f>
        <v>0.5</v>
      </c>
      <c r="R73" s="18">
        <f>'5 forduló'!$D72</f>
        <v>1</v>
      </c>
      <c r="S73" s="18">
        <f>'6 forduló'!$D72</f>
        <v>0.5</v>
      </c>
      <c r="T73" s="18">
        <f>'7 forduló'!$D72</f>
        <v>0</v>
      </c>
      <c r="U73" s="18">
        <f>'8 forduló'!$D72</f>
        <v>0.5</v>
      </c>
      <c r="V73" s="18">
        <f>'9 forduló'!$D72</f>
        <v>1</v>
      </c>
      <c r="W73" s="18" t="b">
        <f>'10 forduló'!$D72</f>
        <v>0</v>
      </c>
      <c r="X73" s="18" t="b">
        <f>'11 forduló'!$D72</f>
        <v>0</v>
      </c>
      <c r="Y73" s="20"/>
      <c r="Z73" s="29">
        <f t="shared" si="616"/>
        <v>6</v>
      </c>
      <c r="AA73" s="378"/>
      <c r="AC73" s="207"/>
      <c r="AD73" s="51" t="b">
        <f t="shared" ref="AD73" si="656">M135</f>
        <v>0</v>
      </c>
      <c r="AE73" s="51">
        <f t="shared" ref="AE73" si="657">N135</f>
        <v>0.5</v>
      </c>
      <c r="AF73" s="51">
        <f t="shared" ref="AF73" si="658">O135</f>
        <v>0.5</v>
      </c>
      <c r="AG73" s="51">
        <f t="shared" ref="AG73" si="659">P135</f>
        <v>0.5</v>
      </c>
      <c r="AH73" s="51">
        <f t="shared" ref="AH73" si="660">Q135</f>
        <v>0.5</v>
      </c>
      <c r="AI73" s="51">
        <f t="shared" ref="AI73" si="661">R135</f>
        <v>1</v>
      </c>
      <c r="AJ73" s="51">
        <f t="shared" ref="AJ73" si="662">S135</f>
        <v>0</v>
      </c>
      <c r="AK73" s="51">
        <f t="shared" ref="AK73" si="663">T135</f>
        <v>1</v>
      </c>
      <c r="AL73" s="51">
        <f t="shared" ref="AL73" si="664">U135</f>
        <v>1</v>
      </c>
      <c r="AM73" s="51">
        <f t="shared" ref="AM73" si="665">V135</f>
        <v>0.5</v>
      </c>
      <c r="AN73" s="51" t="b">
        <f t="shared" ref="AN73" si="666">W135</f>
        <v>0</v>
      </c>
      <c r="AO73" s="51" t="b">
        <f t="shared" ref="AO73" si="667">X135</f>
        <v>0</v>
      </c>
      <c r="AP73" s="51">
        <f t="shared" ref="AP73" si="668">Y135</f>
        <v>0</v>
      </c>
      <c r="AQ73" s="62">
        <f t="shared" si="33"/>
        <v>5.5</v>
      </c>
      <c r="AR73" s="389"/>
      <c r="AS73" s="87">
        <f t="shared" si="571"/>
        <v>5.5054000183999996</v>
      </c>
      <c r="AT73" s="57" t="b">
        <f t="shared" si="35"/>
        <v>0</v>
      </c>
      <c r="AU73" s="170" t="str">
        <f t="shared" si="572"/>
        <v>Nyh. Sakkiskola SE</v>
      </c>
      <c r="AV73"/>
      <c r="AW73" s="76">
        <f t="shared" si="573"/>
        <v>3</v>
      </c>
      <c r="AX73" s="79" t="s">
        <v>26</v>
      </c>
      <c r="AY73" s="177" t="b">
        <f t="shared" si="574"/>
        <v>0</v>
      </c>
      <c r="AZ73" s="177">
        <f t="shared" si="575"/>
        <v>2.5029500188</v>
      </c>
      <c r="BA73" s="177" t="str">
        <f t="shared" si="576"/>
        <v>Balkány SE</v>
      </c>
      <c r="BB73" t="str">
        <f t="shared" si="19"/>
        <v>Ellenőrizd le a sorrendet!!! De a gép hozzáadja a csapat eredményt</v>
      </c>
    </row>
    <row r="74" spans="1:54" ht="14.25" customHeight="1" thickTop="1" thickBot="1" x14ac:dyDescent="0.25">
      <c r="A74" s="381"/>
      <c r="B74" s="2" t="s">
        <v>7</v>
      </c>
      <c r="C74" s="2" t="str">
        <f>'1 forduló'!$C73</f>
        <v>Scheppel László 1723</v>
      </c>
      <c r="D74" s="2" t="str">
        <f>'2 forduló'!$C73</f>
        <v>Scheppel László /1723/</v>
      </c>
      <c r="E74" s="2" t="str">
        <f>'3 forduló'!$C73</f>
        <v>Szabó István 1749</v>
      </c>
      <c r="F74" s="2" t="str">
        <f>'4 forduló'!$C73</f>
        <v>Scheppel László</v>
      </c>
      <c r="G74" s="2" t="str">
        <f>'5 forduló'!$C73</f>
        <v>Szabó István  1746</v>
      </c>
      <c r="H74" s="2" t="str">
        <f>'6 forduló'!$C73</f>
        <v xml:space="preserve"> Scheppel László 1730 </v>
      </c>
      <c r="I74" s="2" t="str">
        <f>'7 forduló'!$C73</f>
        <v>Horváth László 1810</v>
      </c>
      <c r="J74" s="2" t="str">
        <f>'8 forduló'!$C73</f>
        <v>Szabo, Istvan</v>
      </c>
      <c r="K74" s="2" t="str">
        <f>'9 forduló'!$C73</f>
        <v>Scheppel László 1736</v>
      </c>
      <c r="L74" s="2" t="b">
        <f>'10 forduló'!$C73</f>
        <v>0</v>
      </c>
      <c r="M74" s="2" t="b">
        <f>'11 forduló'!$C73</f>
        <v>0</v>
      </c>
      <c r="N74" s="18">
        <f>'1 forduló'!$D73</f>
        <v>0.5</v>
      </c>
      <c r="O74" s="18">
        <f>'2 forduló'!$D73</f>
        <v>0.5</v>
      </c>
      <c r="P74" s="18">
        <f>'3 forduló'!$D73</f>
        <v>0.5</v>
      </c>
      <c r="Q74" s="18">
        <f>'4 forduló'!$D73</f>
        <v>0.5</v>
      </c>
      <c r="R74" s="18">
        <f>'5 forduló'!$D73</f>
        <v>0</v>
      </c>
      <c r="S74" s="18">
        <f>'6 forduló'!$D73</f>
        <v>1</v>
      </c>
      <c r="T74" s="18">
        <f>'7 forduló'!$D73</f>
        <v>0</v>
      </c>
      <c r="U74" s="18">
        <f>'8 forduló'!$D73</f>
        <v>0</v>
      </c>
      <c r="V74" s="18">
        <f>'9 forduló'!$D73</f>
        <v>1</v>
      </c>
      <c r="W74" s="18" t="b">
        <f>'10 forduló'!$D73</f>
        <v>0</v>
      </c>
      <c r="X74" s="18" t="b">
        <f>'11 forduló'!$D73</f>
        <v>0</v>
      </c>
      <c r="Y74" s="20"/>
      <c r="Z74" s="29">
        <f t="shared" si="616"/>
        <v>4</v>
      </c>
      <c r="AA74" s="378"/>
      <c r="AC74" s="207"/>
      <c r="AD74" s="51" t="b">
        <f t="shared" ref="AD74" si="669">M151</f>
        <v>0</v>
      </c>
      <c r="AE74" s="51">
        <f t="shared" ref="AE74" si="670">N151</f>
        <v>0</v>
      </c>
      <c r="AF74" s="51">
        <f t="shared" ref="AF74" si="671">O151</f>
        <v>0</v>
      </c>
      <c r="AG74" s="51">
        <f t="shared" ref="AG74" si="672">P151</f>
        <v>0</v>
      </c>
      <c r="AH74" s="51">
        <f t="shared" ref="AH74" si="673">Q151</f>
        <v>1</v>
      </c>
      <c r="AI74" s="51">
        <f t="shared" ref="AI74" si="674">R151</f>
        <v>0</v>
      </c>
      <c r="AJ74" s="51">
        <f t="shared" ref="AJ74" si="675">S151</f>
        <v>0</v>
      </c>
      <c r="AK74" s="51">
        <f t="shared" ref="AK74" si="676">T151</f>
        <v>0.5</v>
      </c>
      <c r="AL74" s="51">
        <f t="shared" ref="AL74" si="677">U151</f>
        <v>0</v>
      </c>
      <c r="AM74" s="51">
        <f t="shared" ref="AM74" si="678">V151</f>
        <v>0.5</v>
      </c>
      <c r="AN74" s="51" t="b">
        <f t="shared" ref="AN74" si="679">W151</f>
        <v>0</v>
      </c>
      <c r="AO74" s="51" t="b">
        <f t="shared" ref="AO74" si="680">X151</f>
        <v>0</v>
      </c>
      <c r="AP74" s="51">
        <f t="shared" ref="AP74" si="681">Y151</f>
        <v>0</v>
      </c>
      <c r="AQ74" s="62">
        <f t="shared" si="33"/>
        <v>2</v>
      </c>
      <c r="AR74" s="389"/>
      <c r="AS74" s="87">
        <f t="shared" si="571"/>
        <v>2.0027500182</v>
      </c>
      <c r="AT74" s="57" t="b">
        <f t="shared" si="35"/>
        <v>0</v>
      </c>
      <c r="AU74" s="170" t="str">
        <f t="shared" si="572"/>
        <v>Nagyhalászi SE</v>
      </c>
      <c r="AV74"/>
      <c r="AW74" s="76">
        <f t="shared" si="573"/>
        <v>10</v>
      </c>
      <c r="AX74" s="79" t="s">
        <v>33</v>
      </c>
      <c r="AY74" s="177" t="b">
        <f t="shared" si="574"/>
        <v>0</v>
      </c>
      <c r="AZ74" s="177">
        <f t="shared" si="575"/>
        <v>2.0027500182</v>
      </c>
      <c r="BA74" s="177" t="str">
        <f t="shared" si="576"/>
        <v>Nagyhalászi SE</v>
      </c>
      <c r="BB74" t="str">
        <f t="shared" si="19"/>
        <v>Ellenőrizd le a sorrendet!!! De a gép hozzáadja a csapat eredményt</v>
      </c>
    </row>
    <row r="75" spans="1:54" ht="14.25" customHeight="1" thickTop="1" thickBot="1" x14ac:dyDescent="0.25">
      <c r="A75" s="381"/>
      <c r="B75" s="2" t="s">
        <v>79</v>
      </c>
      <c r="C75" s="2" t="str">
        <f>'1 forduló'!$C74</f>
        <v xml:space="preserve">Dudás László 1678 </v>
      </c>
      <c r="D75" s="2" t="str">
        <f>'2 forduló'!$C74</f>
        <v>Dudás László /1678/</v>
      </c>
      <c r="E75" s="2" t="str">
        <f>'3 forduló'!$C74</f>
        <v>Dudás László 1670</v>
      </c>
      <c r="F75" s="2" t="str">
        <f>'4 forduló'!$C74</f>
        <v>Dudás László</v>
      </c>
      <c r="G75" s="2" t="str">
        <f>'5 forduló'!$C74</f>
        <v>Scheppel László 1730</v>
      </c>
      <c r="H75" s="2" t="str">
        <f>'6 forduló'!$C74</f>
        <v xml:space="preserve"> Dudás László 1675</v>
      </c>
      <c r="I75" s="2" t="str">
        <f>'7 forduló'!$C74</f>
        <v>Szabó István 1736</v>
      </c>
      <c r="J75" s="2" t="str">
        <f>'8 forduló'!$C74</f>
        <v>Dudas, Laszlo</v>
      </c>
      <c r="K75" s="2" t="str">
        <f>'9 forduló'!$C74</f>
        <v>Dudás László 1690</v>
      </c>
      <c r="L75" s="2" t="b">
        <f>'10 forduló'!$C74</f>
        <v>0</v>
      </c>
      <c r="M75" s="2" t="b">
        <f>'11 forduló'!$C74</f>
        <v>0</v>
      </c>
      <c r="N75" s="18">
        <f>'1 forduló'!$D74</f>
        <v>0</v>
      </c>
      <c r="O75" s="18">
        <f>'2 forduló'!$D74</f>
        <v>1</v>
      </c>
      <c r="P75" s="18">
        <f>'3 forduló'!$D74</f>
        <v>1</v>
      </c>
      <c r="Q75" s="18">
        <f>'4 forduló'!$D74</f>
        <v>1</v>
      </c>
      <c r="R75" s="18">
        <f>'5 forduló'!$D74</f>
        <v>0.5</v>
      </c>
      <c r="S75" s="18">
        <f>'6 forduló'!$D74</f>
        <v>1</v>
      </c>
      <c r="T75" s="18">
        <f>'7 forduló'!$D74</f>
        <v>1</v>
      </c>
      <c r="U75" s="18">
        <f>'8 forduló'!$D74</f>
        <v>0</v>
      </c>
      <c r="V75" s="18">
        <f>'9 forduló'!$D74</f>
        <v>1</v>
      </c>
      <c r="W75" s="18" t="b">
        <f>'10 forduló'!$D74</f>
        <v>0</v>
      </c>
      <c r="X75" s="18" t="b">
        <f>'11 forduló'!$D74</f>
        <v>0</v>
      </c>
      <c r="Y75" s="20"/>
      <c r="Z75" s="29">
        <f t="shared" si="616"/>
        <v>6.5</v>
      </c>
      <c r="AA75" s="378"/>
      <c r="AC75" s="207"/>
      <c r="AD75" s="51" t="b">
        <f t="shared" ref="AD75" si="682">M167</f>
        <v>0</v>
      </c>
      <c r="AE75" s="51" t="b">
        <f t="shared" ref="AE75" si="683">N167</f>
        <v>0</v>
      </c>
      <c r="AF75" s="51" t="b">
        <f t="shared" ref="AF75" si="684">O167</f>
        <v>0</v>
      </c>
      <c r="AG75" s="51" t="b">
        <f t="shared" ref="AG75" si="685">P167</f>
        <v>0</v>
      </c>
      <c r="AH75" s="51" t="b">
        <f t="shared" ref="AH75" si="686">Q167</f>
        <v>0</v>
      </c>
      <c r="AI75" s="51" t="b">
        <f t="shared" ref="AI75" si="687">R167</f>
        <v>0</v>
      </c>
      <c r="AJ75" s="51" t="b">
        <f t="shared" ref="AJ75" si="688">S167</f>
        <v>0</v>
      </c>
      <c r="AK75" s="51" t="b">
        <f t="shared" ref="AK75" si="689">T167</f>
        <v>0</v>
      </c>
      <c r="AL75" s="51" t="b">
        <f t="shared" ref="AL75" si="690">U167</f>
        <v>0</v>
      </c>
      <c r="AM75" s="51" t="b">
        <f t="shared" ref="AM75" si="691">V167</f>
        <v>0</v>
      </c>
      <c r="AN75" s="51" t="b">
        <f t="shared" ref="AN75" si="692">W167</f>
        <v>0</v>
      </c>
      <c r="AO75" s="51" t="b">
        <f t="shared" ref="AO75" si="693">X167</f>
        <v>0</v>
      </c>
      <c r="AP75" s="51">
        <f t="shared" ref="AP75" si="694">Y167</f>
        <v>0</v>
      </c>
      <c r="AQ75" s="62">
        <f t="shared" si="33"/>
        <v>0</v>
      </c>
      <c r="AR75" s="389"/>
      <c r="AS75" s="87">
        <f t="shared" si="571"/>
        <v>1.8000000000000006E-8</v>
      </c>
      <c r="AT75" s="57" t="b">
        <f t="shared" si="35"/>
        <v>0</v>
      </c>
      <c r="AU75" s="170">
        <f t="shared" si="572"/>
        <v>0</v>
      </c>
      <c r="AV75"/>
      <c r="AW75" s="76">
        <f t="shared" si="573"/>
        <v>11</v>
      </c>
      <c r="AX75" s="79" t="s">
        <v>34</v>
      </c>
      <c r="AY75" s="177" t="b">
        <f t="shared" si="574"/>
        <v>0</v>
      </c>
      <c r="AZ75" s="177">
        <f t="shared" si="575"/>
        <v>1.8000000000000006E-8</v>
      </c>
      <c r="BA75" s="177">
        <f t="shared" si="576"/>
        <v>0</v>
      </c>
      <c r="BB75" t="str">
        <f t="shared" si="19"/>
        <v>0</v>
      </c>
    </row>
    <row r="76" spans="1:54" ht="14.25" customHeight="1" thickTop="1" thickBot="1" x14ac:dyDescent="0.25">
      <c r="A76" s="381"/>
      <c r="B76" s="2" t="s">
        <v>80</v>
      </c>
      <c r="C76" s="2" t="str">
        <f>'1 forduló'!$C75</f>
        <v xml:space="preserve"> Mérnyi Béla 1682</v>
      </c>
      <c r="D76" s="2" t="str">
        <f>'2 forduló'!$C75</f>
        <v>Mérnyi Béla /1682/</v>
      </c>
      <c r="E76" s="2" t="str">
        <f>'3 forduló'!$C75</f>
        <v>Kuburczik Béla 1695</v>
      </c>
      <c r="F76" s="2" t="str">
        <f>'4 forduló'!$C75</f>
        <v>Mérnyi Béla</v>
      </c>
      <c r="G76" s="2" t="str">
        <f>'5 forduló'!$C75</f>
        <v xml:space="preserve"> Mérnyi Béla 1687</v>
      </c>
      <c r="H76" s="2" t="str">
        <f>'6 forduló'!$C75</f>
        <v>Mérnyi Béla 1687</v>
      </c>
      <c r="I76" s="2" t="str">
        <f>'7 forduló'!$C75</f>
        <v>Scheppel László 1736</v>
      </c>
      <c r="J76" s="2" t="str">
        <f>'8 forduló'!$C75</f>
        <v>Mernyi, Bela</v>
      </c>
      <c r="K76" s="2" t="str">
        <f>'9 forduló'!$C75</f>
        <v>Mérnyi Béla 1697</v>
      </c>
      <c r="L76" s="2" t="b">
        <f>'10 forduló'!$C75</f>
        <v>0</v>
      </c>
      <c r="M76" s="2" t="b">
        <f>'11 forduló'!$C75</f>
        <v>0</v>
      </c>
      <c r="N76" s="18">
        <f>'1 forduló'!$D75</f>
        <v>1</v>
      </c>
      <c r="O76" s="18">
        <f>'2 forduló'!$D75</f>
        <v>1</v>
      </c>
      <c r="P76" s="18">
        <f>'3 forduló'!$D75</f>
        <v>0.5</v>
      </c>
      <c r="Q76" s="18">
        <f>'4 forduló'!$D75</f>
        <v>1</v>
      </c>
      <c r="R76" s="18">
        <f>'5 forduló'!$D75</f>
        <v>0</v>
      </c>
      <c r="S76" s="18">
        <f>'6 forduló'!$D75</f>
        <v>1</v>
      </c>
      <c r="T76" s="18">
        <f>'7 forduló'!$D75</f>
        <v>1</v>
      </c>
      <c r="U76" s="18">
        <f>'8 forduló'!$D75</f>
        <v>1</v>
      </c>
      <c r="V76" s="18">
        <f>'9 forduló'!$D75</f>
        <v>1</v>
      </c>
      <c r="W76" s="18" t="b">
        <f>'10 forduló'!$D75</f>
        <v>0</v>
      </c>
      <c r="X76" s="18" t="b">
        <f>'11 forduló'!$D75</f>
        <v>0</v>
      </c>
      <c r="Y76" s="20"/>
      <c r="Z76" s="29">
        <f t="shared" si="616"/>
        <v>7.5</v>
      </c>
      <c r="AA76" s="378"/>
      <c r="AC76" s="207"/>
      <c r="AD76" s="51" t="str">
        <f t="shared" ref="AD76" si="695">M183</f>
        <v>12_3</v>
      </c>
      <c r="AE76" s="51" t="b">
        <f t="shared" ref="AE76" si="696">N183</f>
        <v>0</v>
      </c>
      <c r="AF76" s="51" t="b">
        <f t="shared" ref="AF76" si="697">O183</f>
        <v>0</v>
      </c>
      <c r="AG76" s="51" t="b">
        <f t="shared" ref="AG76" si="698">P183</f>
        <v>0</v>
      </c>
      <c r="AH76" s="51" t="b">
        <f t="shared" ref="AH76" si="699">Q183</f>
        <v>0</v>
      </c>
      <c r="AI76" s="51" t="b">
        <f t="shared" ref="AI76" si="700">R183</f>
        <v>0</v>
      </c>
      <c r="AJ76" s="51" t="b">
        <f t="shared" ref="AJ76" si="701">S183</f>
        <v>0</v>
      </c>
      <c r="AK76" s="51" t="b">
        <f t="shared" ref="AK76" si="702">T183</f>
        <v>0</v>
      </c>
      <c r="AL76" s="51" t="b">
        <f t="shared" ref="AL76" si="703">U183</f>
        <v>0</v>
      </c>
      <c r="AM76" s="51" t="b">
        <f t="shared" ref="AM76" si="704">V183</f>
        <v>0</v>
      </c>
      <c r="AN76" s="51" t="b">
        <f t="shared" ref="AN76" si="705">W183</f>
        <v>0</v>
      </c>
      <c r="AO76" s="51" t="b">
        <f t="shared" ref="AO76" si="706">X183</f>
        <v>0</v>
      </c>
      <c r="AP76" s="51">
        <f t="shared" ref="AP76" si="707">Y183</f>
        <v>0</v>
      </c>
      <c r="AQ76" s="62">
        <f t="shared" si="33"/>
        <v>0</v>
      </c>
      <c r="AR76" s="389"/>
      <c r="AS76" s="87">
        <f t="shared" si="571"/>
        <v>1.7800000000000007E-8</v>
      </c>
      <c r="AT76" s="57" t="str">
        <f t="shared" si="35"/>
        <v>12_3</v>
      </c>
      <c r="AU76" s="170">
        <f t="shared" si="572"/>
        <v>0</v>
      </c>
      <c r="AV76"/>
      <c r="AW76" s="76">
        <f t="shared" si="573"/>
        <v>12</v>
      </c>
      <c r="AX76" s="79" t="s">
        <v>35</v>
      </c>
      <c r="AY76" s="177" t="str">
        <f t="shared" si="574"/>
        <v>12_3</v>
      </c>
      <c r="AZ76" s="177">
        <f t="shared" si="575"/>
        <v>1.7800000000000007E-8</v>
      </c>
      <c r="BA76" s="177">
        <f t="shared" si="576"/>
        <v>0</v>
      </c>
      <c r="BB76" t="str">
        <f t="shared" si="19"/>
        <v>0</v>
      </c>
    </row>
    <row r="77" spans="1:54" ht="12.75" customHeight="1" thickTop="1" thickBot="1" x14ac:dyDescent="0.25">
      <c r="A77" s="381"/>
      <c r="B77" s="2" t="s">
        <v>81</v>
      </c>
      <c r="C77" s="2" t="str">
        <f>'1 forduló'!$C76</f>
        <v>Mészáros János</v>
      </c>
      <c r="D77" s="2" t="str">
        <f>'2 forduló'!$C76</f>
        <v>Mészáros János</v>
      </c>
      <c r="E77" s="2" t="str">
        <f>'3 forduló'!$C76</f>
        <v>Mészáros János</v>
      </c>
      <c r="F77" s="2" t="str">
        <f>'4 forduló'!$C76</f>
        <v>Mészáros János</v>
      </c>
      <c r="G77" s="2" t="str">
        <f>'5 forduló'!$C76</f>
        <v>Mészáros János</v>
      </c>
      <c r="H77" s="2" t="str">
        <f>'6 forduló'!$C76</f>
        <v>Mészáros János</v>
      </c>
      <c r="I77" s="2" t="str">
        <f>'7 forduló'!$C76</f>
        <v>Vaskó Dániel</v>
      </c>
      <c r="J77" s="2" t="str">
        <f>'8 forduló'!$C76</f>
        <v>Meszaros, Janos</v>
      </c>
      <c r="K77" s="2" t="str">
        <f>'9 forduló'!$C76</f>
        <v xml:space="preserve"> Mészáros János</v>
      </c>
      <c r="L77" s="2" t="b">
        <f>'10 forduló'!$C76</f>
        <v>0</v>
      </c>
      <c r="M77" s="2" t="b">
        <f>'11 forduló'!$C76</f>
        <v>0</v>
      </c>
      <c r="N77" s="18">
        <f>'1 forduló'!$D76</f>
        <v>0</v>
      </c>
      <c r="O77" s="18">
        <f>'2 forduló'!$D76</f>
        <v>0.5</v>
      </c>
      <c r="P77" s="18">
        <f>'3 forduló'!$D76</f>
        <v>1</v>
      </c>
      <c r="Q77" s="18">
        <f>'4 forduló'!$D76</f>
        <v>0</v>
      </c>
      <c r="R77" s="18">
        <f>'5 forduló'!$D76</f>
        <v>1</v>
      </c>
      <c r="S77" s="18">
        <f>'6 forduló'!$D76</f>
        <v>1</v>
      </c>
      <c r="T77" s="18">
        <f>'7 forduló'!$D76</f>
        <v>0.5</v>
      </c>
      <c r="U77" s="18">
        <f>'8 forduló'!$D76</f>
        <v>0</v>
      </c>
      <c r="V77" s="18">
        <f>'9 forduló'!$D76</f>
        <v>0</v>
      </c>
      <c r="W77" s="18" t="b">
        <f>'10 forduló'!$D76</f>
        <v>0</v>
      </c>
      <c r="X77" s="18" t="b">
        <f>'11 forduló'!$D76</f>
        <v>0</v>
      </c>
      <c r="Y77" s="20"/>
      <c r="Z77" s="29">
        <f t="shared" si="616"/>
        <v>4</v>
      </c>
      <c r="AA77" s="378"/>
      <c r="AC77" s="207"/>
      <c r="AD77" s="51" t="str">
        <f t="shared" ref="AD77" si="708">M199</f>
        <v>13_3</v>
      </c>
      <c r="AE77" s="51" t="b">
        <f t="shared" ref="AE77" si="709">N199</f>
        <v>0</v>
      </c>
      <c r="AF77" s="51" t="b">
        <f t="shared" ref="AF77" si="710">O199</f>
        <v>0</v>
      </c>
      <c r="AG77" s="51" t="b">
        <f t="shared" ref="AG77" si="711">P199</f>
        <v>0</v>
      </c>
      <c r="AH77" s="51" t="b">
        <f t="shared" ref="AH77" si="712">Q199</f>
        <v>0</v>
      </c>
      <c r="AI77" s="51" t="b">
        <f t="shared" ref="AI77" si="713">R199</f>
        <v>0</v>
      </c>
      <c r="AJ77" s="51" t="b">
        <f t="shared" ref="AJ77" si="714">S199</f>
        <v>0</v>
      </c>
      <c r="AK77" s="51" t="b">
        <f t="shared" ref="AK77" si="715">T199</f>
        <v>0</v>
      </c>
      <c r="AL77" s="51" t="b">
        <f t="shared" ref="AL77" si="716">U199</f>
        <v>0</v>
      </c>
      <c r="AM77" s="51" t="b">
        <f t="shared" ref="AM77" si="717">V199</f>
        <v>0</v>
      </c>
      <c r="AN77" s="51" t="b">
        <f t="shared" ref="AN77" si="718">W199</f>
        <v>0</v>
      </c>
      <c r="AO77" s="51" t="b">
        <f t="shared" ref="AO77" si="719">X199</f>
        <v>0</v>
      </c>
      <c r="AP77" s="51">
        <f t="shared" ref="AP77" si="720">Y199</f>
        <v>0</v>
      </c>
      <c r="AQ77" s="62">
        <f t="shared" si="33"/>
        <v>0</v>
      </c>
      <c r="AR77" s="389"/>
      <c r="AS77" s="87">
        <f t="shared" si="571"/>
        <v>1.7600000000000009E-8</v>
      </c>
      <c r="AT77" s="57" t="str">
        <f t="shared" si="35"/>
        <v>13_3</v>
      </c>
      <c r="AU77" s="170" t="str">
        <f t="shared" si="572"/>
        <v>13cs</v>
      </c>
      <c r="AV77"/>
      <c r="AW77" s="76">
        <f t="shared" si="573"/>
        <v>13</v>
      </c>
      <c r="AX77" s="79" t="s">
        <v>36</v>
      </c>
      <c r="AY77" s="177" t="str">
        <f t="shared" si="574"/>
        <v>13_3</v>
      </c>
      <c r="AZ77" s="177">
        <f t="shared" si="575"/>
        <v>1.7600000000000009E-8</v>
      </c>
      <c r="BA77" s="177" t="str">
        <f t="shared" si="576"/>
        <v>13cs</v>
      </c>
      <c r="BB77" t="str">
        <f t="shared" si="19"/>
        <v>0</v>
      </c>
    </row>
    <row r="78" spans="1:54" ht="12.75" customHeight="1" thickTop="1" thickBot="1" x14ac:dyDescent="0.25">
      <c r="A78" s="381"/>
      <c r="B78" s="2" t="s">
        <v>82</v>
      </c>
      <c r="C78" s="2" t="str">
        <f>'1 forduló'!$C77</f>
        <v>Vaskó Dániel</v>
      </c>
      <c r="D78" s="2" t="str">
        <f>'2 forduló'!$C77</f>
        <v>Vaskó Dániel</v>
      </c>
      <c r="E78" s="2" t="str">
        <f>'3 forduló'!$C77</f>
        <v>Vaskó Dániel</v>
      </c>
      <c r="F78" s="2" t="str">
        <f>'4 forduló'!$C77</f>
        <v>Vaskó Dániel</v>
      </c>
      <c r="G78" s="2" t="str">
        <f>'5 forduló'!$C77</f>
        <v>Vaskó Dávid</v>
      </c>
      <c r="H78" s="2" t="str">
        <f>'6 forduló'!$C77</f>
        <v xml:space="preserve"> Vaskó Dániel</v>
      </c>
      <c r="I78" s="2" t="str">
        <f>'7 forduló'!$C77</f>
        <v>Ignácz József</v>
      </c>
      <c r="J78" s="2" t="str">
        <f>'8 forduló'!$C77</f>
        <v>Ignacz, Jozsef</v>
      </c>
      <c r="K78" s="2" t="str">
        <f>'9 forduló'!$C77</f>
        <v>Vaskó Dániel</v>
      </c>
      <c r="L78" s="2" t="b">
        <f>'10 forduló'!$C77</f>
        <v>0</v>
      </c>
      <c r="M78" s="2" t="b">
        <f>'11 forduló'!$C77</f>
        <v>0</v>
      </c>
      <c r="N78" s="18">
        <f>'1 forduló'!$D77</f>
        <v>0</v>
      </c>
      <c r="O78" s="18">
        <f>'2 forduló'!$D77</f>
        <v>0.5</v>
      </c>
      <c r="P78" s="18">
        <f>'3 forduló'!$D77</f>
        <v>1</v>
      </c>
      <c r="Q78" s="18">
        <f>'4 forduló'!$D77</f>
        <v>1</v>
      </c>
      <c r="R78" s="18">
        <f>'5 forduló'!$D77</f>
        <v>1</v>
      </c>
      <c r="S78" s="18">
        <f>'6 forduló'!$D77</f>
        <v>0.5</v>
      </c>
      <c r="T78" s="18">
        <f>'7 forduló'!$D77</f>
        <v>1</v>
      </c>
      <c r="U78" s="18">
        <f>'8 forduló'!$D77</f>
        <v>0</v>
      </c>
      <c r="V78" s="18">
        <f>'9 forduló'!$D77</f>
        <v>1</v>
      </c>
      <c r="W78" s="18" t="b">
        <f>'10 forduló'!$D77</f>
        <v>0</v>
      </c>
      <c r="X78" s="18" t="b">
        <f>'11 forduló'!$D77</f>
        <v>0</v>
      </c>
      <c r="Y78" s="20"/>
      <c r="Z78" s="29">
        <f t="shared" si="616"/>
        <v>6</v>
      </c>
      <c r="AA78" s="378"/>
      <c r="AC78" s="207"/>
      <c r="AD78" s="51" t="str">
        <f t="shared" ref="AD78" si="721">M215</f>
        <v>14_3</v>
      </c>
      <c r="AE78" s="51" t="b">
        <f t="shared" ref="AE78" si="722">N215</f>
        <v>0</v>
      </c>
      <c r="AF78" s="51" t="b">
        <f t="shared" ref="AF78" si="723">O215</f>
        <v>0</v>
      </c>
      <c r="AG78" s="51" t="b">
        <f t="shared" ref="AG78" si="724">P215</f>
        <v>0</v>
      </c>
      <c r="AH78" s="51" t="b">
        <f t="shared" ref="AH78" si="725">Q215</f>
        <v>0</v>
      </c>
      <c r="AI78" s="51" t="b">
        <f t="shared" ref="AI78" si="726">R215</f>
        <v>0</v>
      </c>
      <c r="AJ78" s="51" t="b">
        <f t="shared" ref="AJ78" si="727">S215</f>
        <v>0</v>
      </c>
      <c r="AK78" s="51" t="b">
        <f t="shared" ref="AK78" si="728">T215</f>
        <v>0</v>
      </c>
      <c r="AL78" s="51" t="b">
        <f t="shared" ref="AL78" si="729">U215</f>
        <v>0</v>
      </c>
      <c r="AM78" s="51" t="b">
        <f t="shared" ref="AM78" si="730">V215</f>
        <v>0</v>
      </c>
      <c r="AN78" s="51" t="b">
        <f t="shared" ref="AN78" si="731">W215</f>
        <v>0</v>
      </c>
      <c r="AO78" s="51" t="b">
        <f t="shared" ref="AO78" si="732">X215</f>
        <v>0</v>
      </c>
      <c r="AP78" s="51">
        <f t="shared" ref="AP78" si="733">Y215</f>
        <v>0</v>
      </c>
      <c r="AQ78" s="62">
        <f t="shared" si="33"/>
        <v>0</v>
      </c>
      <c r="AR78" s="389"/>
      <c r="AS78" s="87">
        <f t="shared" si="571"/>
        <v>1.7400000000000007E-8</v>
      </c>
      <c r="AT78" s="57" t="str">
        <f t="shared" si="35"/>
        <v>14_3</v>
      </c>
      <c r="AU78" s="170" t="str">
        <f t="shared" si="572"/>
        <v>14cs</v>
      </c>
      <c r="AV78"/>
      <c r="AW78" s="76">
        <f t="shared" si="573"/>
        <v>14</v>
      </c>
      <c r="AX78" s="79" t="s">
        <v>37</v>
      </c>
      <c r="AY78" s="177" t="str">
        <f t="shared" si="574"/>
        <v>14_3</v>
      </c>
      <c r="AZ78" s="177">
        <f t="shared" si="575"/>
        <v>1.7400000000000007E-8</v>
      </c>
      <c r="BA78" s="177" t="str">
        <f t="shared" si="576"/>
        <v>14cs</v>
      </c>
      <c r="BB78" t="str">
        <f t="shared" si="19"/>
        <v>0</v>
      </c>
    </row>
    <row r="79" spans="1:54" ht="12.75" customHeight="1" thickTop="1" thickBot="1" x14ac:dyDescent="0.25">
      <c r="A79" s="382"/>
      <c r="B79" s="2" t="s">
        <v>85</v>
      </c>
      <c r="C79" s="2">
        <f>'1 forduló'!$C78</f>
        <v>0</v>
      </c>
      <c r="D79" s="2">
        <f>'2 forduló'!$C78</f>
        <v>0</v>
      </c>
      <c r="E79" s="2">
        <f>'3 forduló'!$C78</f>
        <v>0</v>
      </c>
      <c r="F79" s="2">
        <f>'4 forduló'!$C78</f>
        <v>0</v>
      </c>
      <c r="G79" s="2">
        <f>'5 forduló'!$C78</f>
        <v>0</v>
      </c>
      <c r="H79" s="2">
        <f>'6 forduló'!$C78</f>
        <v>0</v>
      </c>
      <c r="I79" s="2">
        <f>'7 forduló'!$C78</f>
        <v>0</v>
      </c>
      <c r="J79" s="2">
        <f>'8 forduló'!$C78</f>
        <v>0</v>
      </c>
      <c r="K79" s="2">
        <f>'9 forduló'!$C78</f>
        <v>0</v>
      </c>
      <c r="L79" s="2">
        <f>'10 forduló'!$C78</f>
        <v>0</v>
      </c>
      <c r="M79" s="2">
        <f>'11 forduló'!$C78</f>
        <v>0</v>
      </c>
      <c r="N79" s="18"/>
      <c r="O79" s="19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9">
        <f t="shared" si="616"/>
        <v>0</v>
      </c>
      <c r="AA79" s="379"/>
      <c r="AC79" s="207"/>
      <c r="AD79" s="51" t="str">
        <f t="shared" ref="AD79" si="734">M231</f>
        <v>15_3</v>
      </c>
      <c r="AE79" s="51" t="b">
        <f t="shared" ref="AE79" si="735">N231</f>
        <v>0</v>
      </c>
      <c r="AF79" s="51" t="b">
        <f t="shared" ref="AF79" si="736">O231</f>
        <v>0</v>
      </c>
      <c r="AG79" s="51" t="b">
        <f t="shared" ref="AG79" si="737">P231</f>
        <v>0</v>
      </c>
      <c r="AH79" s="51" t="b">
        <f t="shared" ref="AH79" si="738">Q231</f>
        <v>0</v>
      </c>
      <c r="AI79" s="51" t="b">
        <f t="shared" ref="AI79" si="739">R231</f>
        <v>0</v>
      </c>
      <c r="AJ79" s="51" t="b">
        <f t="shared" ref="AJ79" si="740">S231</f>
        <v>0</v>
      </c>
      <c r="AK79" s="51" t="b">
        <f t="shared" ref="AK79" si="741">T231</f>
        <v>0</v>
      </c>
      <c r="AL79" s="51" t="b">
        <f t="shared" ref="AL79" si="742">U231</f>
        <v>0</v>
      </c>
      <c r="AM79" s="51" t="b">
        <f t="shared" ref="AM79" si="743">V231</f>
        <v>0</v>
      </c>
      <c r="AN79" s="51" t="b">
        <f t="shared" ref="AN79" si="744">W231</f>
        <v>0</v>
      </c>
      <c r="AO79" s="51" t="b">
        <f t="shared" ref="AO79" si="745">X231</f>
        <v>0</v>
      </c>
      <c r="AP79" s="51">
        <f t="shared" ref="AP79" si="746">Y231</f>
        <v>0</v>
      </c>
      <c r="AQ79" s="62">
        <f t="shared" si="33"/>
        <v>0</v>
      </c>
      <c r="AR79" s="389"/>
      <c r="AS79" s="87">
        <f t="shared" si="571"/>
        <v>1.7200000000000008E-8</v>
      </c>
      <c r="AT79" s="57" t="str">
        <f t="shared" si="35"/>
        <v>15_3</v>
      </c>
      <c r="AU79" s="170" t="str">
        <f t="shared" si="572"/>
        <v>15cs</v>
      </c>
      <c r="AV79"/>
      <c r="AW79" s="76">
        <f t="shared" si="573"/>
        <v>15</v>
      </c>
      <c r="AX79" s="79" t="s">
        <v>38</v>
      </c>
      <c r="AY79" s="177" t="str">
        <f t="shared" si="574"/>
        <v>15_3</v>
      </c>
      <c r="AZ79" s="177">
        <f t="shared" si="575"/>
        <v>1.7200000000000008E-8</v>
      </c>
      <c r="BA79" s="177" t="str">
        <f t="shared" si="576"/>
        <v>15cs</v>
      </c>
      <c r="BB79" t="str">
        <f t="shared" si="19"/>
        <v>0</v>
      </c>
    </row>
    <row r="80" spans="1:54" ht="12.75" customHeight="1" thickTop="1" thickBot="1" x14ac:dyDescent="0.25">
      <c r="N80" s="16">
        <f t="shared" ref="N80:X80" si="747">SUM(N69:N79)</f>
        <v>4</v>
      </c>
      <c r="O80" s="16">
        <f t="shared" si="747"/>
        <v>7</v>
      </c>
      <c r="P80" s="16">
        <f t="shared" si="747"/>
        <v>7</v>
      </c>
      <c r="Q80" s="16">
        <f t="shared" si="747"/>
        <v>5.5</v>
      </c>
      <c r="R80" s="16">
        <f t="shared" si="747"/>
        <v>6.5</v>
      </c>
      <c r="S80" s="16">
        <f t="shared" si="747"/>
        <v>5</v>
      </c>
      <c r="T80" s="16">
        <f t="shared" si="747"/>
        <v>5</v>
      </c>
      <c r="U80" s="16">
        <f t="shared" si="747"/>
        <v>5.5</v>
      </c>
      <c r="V80" s="16">
        <f t="shared" si="747"/>
        <v>7.5</v>
      </c>
      <c r="W80" s="16">
        <f t="shared" si="747"/>
        <v>0</v>
      </c>
      <c r="X80" s="16">
        <f t="shared" si="747"/>
        <v>0</v>
      </c>
      <c r="Y80" s="16"/>
      <c r="AC80" s="207"/>
      <c r="AD80" s="51" t="str">
        <f t="shared" ref="AD80" si="748">M247</f>
        <v>16_3</v>
      </c>
      <c r="AE80" s="51" t="b">
        <f t="shared" ref="AE80" si="749">N247</f>
        <v>0</v>
      </c>
      <c r="AF80" s="51" t="b">
        <f t="shared" ref="AF80" si="750">O247</f>
        <v>0</v>
      </c>
      <c r="AG80" s="51" t="b">
        <f t="shared" ref="AG80" si="751">P247</f>
        <v>0</v>
      </c>
      <c r="AH80" s="51" t="b">
        <f t="shared" ref="AH80" si="752">Q247</f>
        <v>0</v>
      </c>
      <c r="AI80" s="51" t="b">
        <f t="shared" ref="AI80" si="753">R247</f>
        <v>0</v>
      </c>
      <c r="AJ80" s="51" t="b">
        <f t="shared" ref="AJ80" si="754">S247</f>
        <v>0</v>
      </c>
      <c r="AK80" s="51" t="b">
        <f t="shared" ref="AK80" si="755">T247</f>
        <v>0</v>
      </c>
      <c r="AL80" s="51" t="b">
        <f t="shared" ref="AL80" si="756">U247</f>
        <v>0</v>
      </c>
      <c r="AM80" s="51" t="b">
        <f t="shared" ref="AM80" si="757">V247</f>
        <v>0</v>
      </c>
      <c r="AN80" s="51" t="b">
        <f t="shared" ref="AN80" si="758">W247</f>
        <v>0</v>
      </c>
      <c r="AO80" s="51" t="b">
        <f t="shared" ref="AO80" si="759">X247</f>
        <v>0</v>
      </c>
      <c r="AP80" s="51">
        <f t="shared" ref="AP80" si="760">Y247</f>
        <v>0</v>
      </c>
      <c r="AQ80" s="62">
        <f t="shared" si="33"/>
        <v>0</v>
      </c>
      <c r="AR80" s="389"/>
      <c r="AS80" s="87">
        <f t="shared" si="571"/>
        <v>1.700000000000001E-8</v>
      </c>
      <c r="AT80" s="57" t="str">
        <f t="shared" si="35"/>
        <v>16_3</v>
      </c>
      <c r="AU80" s="170" t="str">
        <f t="shared" si="572"/>
        <v>16cs</v>
      </c>
      <c r="AV80"/>
      <c r="AW80" s="76">
        <f t="shared" si="573"/>
        <v>16</v>
      </c>
      <c r="AX80" s="79" t="s">
        <v>39</v>
      </c>
      <c r="AY80" s="177" t="str">
        <f t="shared" si="574"/>
        <v>16_3</v>
      </c>
      <c r="AZ80" s="177">
        <f t="shared" si="575"/>
        <v>1.700000000000001E-8</v>
      </c>
      <c r="BA80" s="177" t="str">
        <f t="shared" si="576"/>
        <v>16cs</v>
      </c>
      <c r="BB80" t="str">
        <f t="shared" si="19"/>
        <v>0</v>
      </c>
    </row>
    <row r="81" spans="1:54" ht="12.75" customHeight="1" thickTop="1" thickBot="1" x14ac:dyDescent="0.25">
      <c r="AC81" s="207"/>
      <c r="AD81" s="51" t="str">
        <f t="shared" ref="AD81" si="761">M263</f>
        <v>17_3</v>
      </c>
      <c r="AE81" s="51" t="b">
        <f t="shared" ref="AE81" si="762">N263</f>
        <v>0</v>
      </c>
      <c r="AF81" s="51" t="b">
        <f t="shared" ref="AF81" si="763">O263</f>
        <v>0</v>
      </c>
      <c r="AG81" s="51" t="b">
        <f t="shared" ref="AG81" si="764">P263</f>
        <v>0</v>
      </c>
      <c r="AH81" s="51" t="b">
        <f t="shared" ref="AH81" si="765">Q263</f>
        <v>0</v>
      </c>
      <c r="AI81" s="51" t="b">
        <f t="shared" ref="AI81" si="766">R263</f>
        <v>0</v>
      </c>
      <c r="AJ81" s="51" t="b">
        <f t="shared" ref="AJ81" si="767">S263</f>
        <v>0</v>
      </c>
      <c r="AK81" s="51" t="b">
        <f t="shared" ref="AK81" si="768">T263</f>
        <v>0</v>
      </c>
      <c r="AL81" s="51" t="b">
        <f t="shared" ref="AL81" si="769">U263</f>
        <v>0</v>
      </c>
      <c r="AM81" s="51" t="b">
        <f t="shared" ref="AM81" si="770">V263</f>
        <v>0</v>
      </c>
      <c r="AN81" s="51" t="b">
        <f t="shared" ref="AN81" si="771">W263</f>
        <v>0</v>
      </c>
      <c r="AO81" s="51" t="b">
        <f t="shared" ref="AO81" si="772">X263</f>
        <v>0</v>
      </c>
      <c r="AP81" s="51">
        <f t="shared" ref="AP81" si="773">Y263</f>
        <v>0</v>
      </c>
      <c r="AQ81" s="62">
        <f t="shared" si="33"/>
        <v>0</v>
      </c>
      <c r="AR81" s="389"/>
      <c r="AS81" s="87">
        <f t="shared" si="571"/>
        <v>1.6800000000000011E-8</v>
      </c>
      <c r="AT81" s="57" t="str">
        <f t="shared" si="35"/>
        <v>17_3</v>
      </c>
      <c r="AU81" s="170" t="str">
        <f t="shared" si="572"/>
        <v>17cs</v>
      </c>
      <c r="AV81"/>
      <c r="AW81" s="76">
        <f t="shared" si="573"/>
        <v>17</v>
      </c>
      <c r="AX81" s="79" t="s">
        <v>40</v>
      </c>
      <c r="AY81" s="177" t="str">
        <f t="shared" si="574"/>
        <v>17_3</v>
      </c>
      <c r="AZ81" s="177">
        <f t="shared" si="575"/>
        <v>1.6800000000000011E-8</v>
      </c>
      <c r="BA81" s="177" t="str">
        <f t="shared" si="576"/>
        <v>17cs</v>
      </c>
      <c r="BB81" t="str">
        <f t="shared" si="19"/>
        <v>0</v>
      </c>
    </row>
    <row r="82" spans="1:54" ht="12.75" customHeight="1" thickTop="1" thickBot="1" x14ac:dyDescent="0.25">
      <c r="AC82" s="207"/>
      <c r="AD82" s="51" t="str">
        <f t="shared" ref="AD82" si="774">M279</f>
        <v>18_3</v>
      </c>
      <c r="AE82" s="51" t="b">
        <f t="shared" ref="AE82" si="775">N279</f>
        <v>0</v>
      </c>
      <c r="AF82" s="51" t="b">
        <f t="shared" ref="AF82" si="776">O279</f>
        <v>0</v>
      </c>
      <c r="AG82" s="51" t="b">
        <f t="shared" ref="AG82" si="777">P279</f>
        <v>0</v>
      </c>
      <c r="AH82" s="51" t="b">
        <f t="shared" ref="AH82" si="778">Q279</f>
        <v>0</v>
      </c>
      <c r="AI82" s="51" t="b">
        <f t="shared" ref="AI82" si="779">R279</f>
        <v>0</v>
      </c>
      <c r="AJ82" s="51" t="b">
        <f t="shared" ref="AJ82" si="780">S279</f>
        <v>0</v>
      </c>
      <c r="AK82" s="51" t="b">
        <f t="shared" ref="AK82" si="781">T279</f>
        <v>0</v>
      </c>
      <c r="AL82" s="51" t="b">
        <f t="shared" ref="AL82" si="782">U279</f>
        <v>0</v>
      </c>
      <c r="AM82" s="51" t="b">
        <f t="shared" ref="AM82" si="783">V279</f>
        <v>0</v>
      </c>
      <c r="AN82" s="51" t="b">
        <f t="shared" ref="AN82" si="784">W279</f>
        <v>0</v>
      </c>
      <c r="AO82" s="51" t="b">
        <f t="shared" ref="AO82" si="785">X279</f>
        <v>0</v>
      </c>
      <c r="AP82" s="51">
        <f t="shared" ref="AP82" si="786">Y279</f>
        <v>0</v>
      </c>
      <c r="AQ82" s="62">
        <f t="shared" si="33"/>
        <v>0</v>
      </c>
      <c r="AR82" s="389"/>
      <c r="AS82" s="87">
        <f t="shared" si="571"/>
        <v>1.660000000000001E-8</v>
      </c>
      <c r="AT82" s="57" t="str">
        <f t="shared" si="35"/>
        <v>18_3</v>
      </c>
      <c r="AU82" s="170" t="str">
        <f t="shared" si="572"/>
        <v>18cs</v>
      </c>
      <c r="AV82"/>
      <c r="AW82" s="76">
        <f t="shared" si="573"/>
        <v>18</v>
      </c>
      <c r="AX82" s="79" t="s">
        <v>41</v>
      </c>
      <c r="AY82" s="177" t="str">
        <f t="shared" si="574"/>
        <v>18_3</v>
      </c>
      <c r="AZ82" s="177">
        <f t="shared" si="575"/>
        <v>1.660000000000001E-8</v>
      </c>
      <c r="BA82" s="177" t="str">
        <f t="shared" si="576"/>
        <v>18cs</v>
      </c>
      <c r="BB82" t="str">
        <f t="shared" si="19"/>
        <v>0</v>
      </c>
    </row>
    <row r="83" spans="1:54" ht="12.75" customHeight="1" thickTop="1" thickBot="1" x14ac:dyDescent="0.3">
      <c r="A83" s="383" t="s">
        <v>0</v>
      </c>
      <c r="B83" s="384"/>
      <c r="C83" s="249" t="s">
        <v>241</v>
      </c>
      <c r="D83" s="250"/>
      <c r="E83" s="250"/>
      <c r="F83" s="250"/>
      <c r="G83" s="250"/>
      <c r="H83" s="250"/>
      <c r="I83" s="250"/>
      <c r="J83" s="250"/>
      <c r="K83" s="250"/>
      <c r="L83" s="250"/>
      <c r="M83" s="251"/>
      <c r="N83" s="385" t="s">
        <v>12</v>
      </c>
      <c r="O83" s="386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13" t="s">
        <v>16</v>
      </c>
      <c r="AA83" s="377">
        <f>SUM(N96:Y96)</f>
        <v>59</v>
      </c>
      <c r="AC83" s="207"/>
      <c r="AD83" s="51" t="str">
        <f t="shared" ref="AD83" si="787">M295</f>
        <v>19_3</v>
      </c>
      <c r="AE83" s="51" t="b">
        <f t="shared" ref="AE83" si="788">N295</f>
        <v>0</v>
      </c>
      <c r="AF83" s="51" t="b">
        <f t="shared" ref="AF83" si="789">O295</f>
        <v>0</v>
      </c>
      <c r="AG83" s="51" t="b">
        <f t="shared" ref="AG83" si="790">P295</f>
        <v>0</v>
      </c>
      <c r="AH83" s="51" t="b">
        <f t="shared" ref="AH83" si="791">Q295</f>
        <v>0</v>
      </c>
      <c r="AI83" s="51" t="b">
        <f t="shared" ref="AI83" si="792">R295</f>
        <v>0</v>
      </c>
      <c r="AJ83" s="51" t="b">
        <f t="shared" ref="AJ83" si="793">S295</f>
        <v>0</v>
      </c>
      <c r="AK83" s="51" t="b">
        <f t="shared" ref="AK83" si="794">T295</f>
        <v>0</v>
      </c>
      <c r="AL83" s="51" t="b">
        <f t="shared" ref="AL83" si="795">U295</f>
        <v>0</v>
      </c>
      <c r="AM83" s="51" t="b">
        <f t="shared" ref="AM83" si="796">V295</f>
        <v>0</v>
      </c>
      <c r="AN83" s="51" t="b">
        <f t="shared" ref="AN83" si="797">W295</f>
        <v>0</v>
      </c>
      <c r="AO83" s="51" t="b">
        <f t="shared" ref="AO83" si="798">X295</f>
        <v>0</v>
      </c>
      <c r="AP83" s="51">
        <f t="shared" ref="AP83" si="799">Y295</f>
        <v>0</v>
      </c>
      <c r="AQ83" s="62">
        <f t="shared" si="33"/>
        <v>0</v>
      </c>
      <c r="AR83" s="389"/>
      <c r="AS83" s="87">
        <f t="shared" si="571"/>
        <v>1.6400000000000011E-8</v>
      </c>
      <c r="AT83" s="57" t="str">
        <f t="shared" si="35"/>
        <v>19_3</v>
      </c>
      <c r="AU83" s="170" t="str">
        <f t="shared" si="572"/>
        <v>19cs</v>
      </c>
      <c r="AV83"/>
      <c r="AW83" s="76">
        <f t="shared" si="573"/>
        <v>19</v>
      </c>
      <c r="AX83" s="79" t="s">
        <v>42</v>
      </c>
      <c r="AY83" s="177" t="str">
        <f t="shared" si="574"/>
        <v>19_3</v>
      </c>
      <c r="AZ83" s="177">
        <f t="shared" si="575"/>
        <v>1.6400000000000011E-8</v>
      </c>
      <c r="BA83" s="177" t="str">
        <f t="shared" si="576"/>
        <v>19cs</v>
      </c>
      <c r="BB83" t="str">
        <f t="shared" si="19"/>
        <v>0</v>
      </c>
    </row>
    <row r="84" spans="1:54" ht="14.25" customHeight="1" thickTop="1" thickBot="1" x14ac:dyDescent="0.25">
      <c r="A84" s="380">
        <v>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96" t="s">
        <v>1</v>
      </c>
      <c r="N84" s="21" t="s">
        <v>13</v>
      </c>
      <c r="O84" s="22" t="s">
        <v>14</v>
      </c>
      <c r="P84" s="22" t="s">
        <v>15</v>
      </c>
      <c r="Q84" s="22" t="s">
        <v>17</v>
      </c>
      <c r="R84" s="22" t="s">
        <v>18</v>
      </c>
      <c r="S84" s="22" t="s">
        <v>21</v>
      </c>
      <c r="T84" s="22" t="s">
        <v>22</v>
      </c>
      <c r="U84" s="22" t="s">
        <v>25</v>
      </c>
      <c r="V84" s="22" t="s">
        <v>26</v>
      </c>
      <c r="W84" s="22" t="s">
        <v>33</v>
      </c>
      <c r="X84" s="22" t="s">
        <v>34</v>
      </c>
      <c r="Y84" s="22" t="s">
        <v>35</v>
      </c>
      <c r="Z84" s="28"/>
      <c r="AA84" s="378"/>
      <c r="AC84" s="207"/>
      <c r="AD84" s="51" t="str">
        <f t="shared" ref="AD84" si="800">M311</f>
        <v>20_3</v>
      </c>
      <c r="AE84" s="51" t="b">
        <f t="shared" ref="AE84" si="801">N311</f>
        <v>0</v>
      </c>
      <c r="AF84" s="51" t="b">
        <f t="shared" ref="AF84" si="802">O311</f>
        <v>0</v>
      </c>
      <c r="AG84" s="51" t="b">
        <f t="shared" ref="AG84" si="803">P311</f>
        <v>0</v>
      </c>
      <c r="AH84" s="51" t="b">
        <f t="shared" ref="AH84" si="804">Q311</f>
        <v>0</v>
      </c>
      <c r="AI84" s="51" t="b">
        <f t="shared" ref="AI84" si="805">R311</f>
        <v>0</v>
      </c>
      <c r="AJ84" s="51" t="b">
        <f t="shared" ref="AJ84" si="806">S311</f>
        <v>0</v>
      </c>
      <c r="AK84" s="51" t="b">
        <f t="shared" ref="AK84" si="807">T311</f>
        <v>0</v>
      </c>
      <c r="AL84" s="51" t="b">
        <f t="shared" ref="AL84" si="808">U311</f>
        <v>0</v>
      </c>
      <c r="AM84" s="51" t="b">
        <f t="shared" ref="AM84" si="809">V311</f>
        <v>0</v>
      </c>
      <c r="AN84" s="51" t="b">
        <f t="shared" ref="AN84" si="810">W311</f>
        <v>0</v>
      </c>
      <c r="AO84" s="51" t="b">
        <f t="shared" ref="AO84" si="811">X311</f>
        <v>0</v>
      </c>
      <c r="AP84" s="51">
        <f t="shared" ref="AP84" si="812">Y311</f>
        <v>0</v>
      </c>
      <c r="AQ84" s="62">
        <f t="shared" si="33"/>
        <v>0</v>
      </c>
      <c r="AR84" s="390"/>
      <c r="AS84" s="87">
        <f t="shared" si="571"/>
        <v>1.6200000000000013E-8</v>
      </c>
      <c r="AT84" s="70" t="str">
        <f t="shared" si="35"/>
        <v>20_3</v>
      </c>
      <c r="AU84" s="170" t="str">
        <f t="shared" si="572"/>
        <v>20cs</v>
      </c>
      <c r="AV84"/>
      <c r="AW84" s="76">
        <f t="shared" si="573"/>
        <v>20</v>
      </c>
      <c r="AX84" s="79" t="s">
        <v>43</v>
      </c>
      <c r="AY84" s="177" t="str">
        <f t="shared" si="574"/>
        <v>20_3</v>
      </c>
      <c r="AZ84" s="177">
        <f t="shared" si="575"/>
        <v>1.6200000000000013E-8</v>
      </c>
      <c r="BA84" s="177" t="str">
        <f t="shared" si="576"/>
        <v>20cs</v>
      </c>
      <c r="BB84" t="str">
        <f t="shared" si="19"/>
        <v>0</v>
      </c>
    </row>
    <row r="85" spans="1:54" ht="14.25" customHeight="1" thickTop="1" thickBot="1" x14ac:dyDescent="0.25">
      <c r="A85" s="381"/>
      <c r="B85" s="2" t="s">
        <v>2</v>
      </c>
      <c r="C85" s="2" t="str">
        <f>'1 forduló'!$C83</f>
        <v>Trembáczá László 2027</v>
      </c>
      <c r="D85" s="2" t="str">
        <f>'2 forduló'!$C83</f>
        <v>Trembácz László</v>
      </c>
      <c r="E85" s="2" t="str">
        <f>'3 forduló'!$C83</f>
        <v>Trembácz László</v>
      </c>
      <c r="F85" s="2" t="str">
        <f>'4 forduló'!$C83</f>
        <v>Trembácz László</v>
      </c>
      <c r="G85" s="2" t="str">
        <f>'5 forduló'!$C83</f>
        <v>Trembácz László</v>
      </c>
      <c r="H85" s="2" t="str">
        <f>'6 forduló'!$C83</f>
        <v>Trembácz László</v>
      </c>
      <c r="I85" s="2" t="str">
        <f>'7 forduló'!$C83</f>
        <v>Trembácz László</v>
      </c>
      <c r="J85" s="2" t="str">
        <f>'8 forduló'!$C83</f>
        <v>Trembácz László</v>
      </c>
      <c r="K85" s="2" t="str">
        <f>'9 forduló'!$C83</f>
        <v>Trembácz László 2000</v>
      </c>
      <c r="L85" s="2" t="b">
        <f>'10 forduló'!$C83</f>
        <v>0</v>
      </c>
      <c r="M85" s="2" t="b">
        <f>'11 forduló'!$C83</f>
        <v>0</v>
      </c>
      <c r="N85" s="18">
        <f>'1 forduló'!$D83</f>
        <v>0.5</v>
      </c>
      <c r="O85" s="18">
        <f>'2 forduló'!$D83</f>
        <v>1</v>
      </c>
      <c r="P85" s="18">
        <f>'3 forduló'!$D83</f>
        <v>0</v>
      </c>
      <c r="Q85" s="18">
        <f>'4 forduló'!$D83</f>
        <v>1</v>
      </c>
      <c r="R85" s="18">
        <f>'5 forduló'!$D83</f>
        <v>0.5</v>
      </c>
      <c r="S85" s="18">
        <f>'6 forduló'!$D83</f>
        <v>1</v>
      </c>
      <c r="T85" s="18">
        <f>'7 forduló'!$D83</f>
        <v>0</v>
      </c>
      <c r="U85" s="18">
        <f>'8 forduló'!$D83</f>
        <v>0.5</v>
      </c>
      <c r="V85" s="18">
        <f>'9 forduló'!$D83</f>
        <v>1</v>
      </c>
      <c r="W85" s="18" t="b">
        <f>'10 forduló'!$D83</f>
        <v>0</v>
      </c>
      <c r="X85" s="18" t="b">
        <f>'11 forduló'!$D83</f>
        <v>0</v>
      </c>
      <c r="Y85" s="20"/>
      <c r="Z85" s="29">
        <f>SUM(N85:Y85)</f>
        <v>5.5</v>
      </c>
      <c r="AA85" s="378"/>
      <c r="AC85" s="207" t="s">
        <v>56</v>
      </c>
      <c r="AD85" s="51" t="b">
        <f t="shared" ref="AD85" si="813">M8</f>
        <v>0</v>
      </c>
      <c r="AE85" s="51">
        <f t="shared" ref="AE85" si="814">N8</f>
        <v>0</v>
      </c>
      <c r="AF85" s="51">
        <f t="shared" ref="AF85" si="815">O8</f>
        <v>0</v>
      </c>
      <c r="AG85" s="51">
        <f t="shared" ref="AG85" si="816">P8</f>
        <v>1</v>
      </c>
      <c r="AH85" s="51">
        <f t="shared" ref="AH85" si="817">Q8</f>
        <v>0</v>
      </c>
      <c r="AI85" s="51">
        <f t="shared" ref="AI85" si="818">R8</f>
        <v>1</v>
      </c>
      <c r="AJ85" s="51">
        <f t="shared" ref="AJ85" si="819">S8</f>
        <v>0.5</v>
      </c>
      <c r="AK85" s="51">
        <f t="shared" ref="AK85" si="820">T8</f>
        <v>0</v>
      </c>
      <c r="AL85" s="51">
        <f t="shared" ref="AL85" si="821">U8</f>
        <v>0</v>
      </c>
      <c r="AM85" s="51">
        <f t="shared" ref="AM85" si="822">V8</f>
        <v>0</v>
      </c>
      <c r="AN85" s="51" t="b">
        <f t="shared" ref="AN85" si="823">W8</f>
        <v>0</v>
      </c>
      <c r="AO85" s="51" t="b">
        <f t="shared" ref="AO85" si="824">X8</f>
        <v>0</v>
      </c>
      <c r="AP85" s="51">
        <f t="shared" ref="AP85" si="825">Y8</f>
        <v>0</v>
      </c>
      <c r="AQ85" s="62">
        <f t="shared" si="33"/>
        <v>2.5</v>
      </c>
      <c r="AR85" s="388" t="s">
        <v>56</v>
      </c>
      <c r="AS85" s="89">
        <f>AQ85+(AD3/10000)</f>
        <v>2.50300002</v>
      </c>
      <c r="AT85" s="69" t="b">
        <f t="shared" si="35"/>
        <v>0</v>
      </c>
      <c r="AU85" s="171" t="str">
        <f>AU65</f>
        <v>Nyírbátor SE</v>
      </c>
      <c r="AV85"/>
      <c r="AW85" s="178">
        <f>_xlfn.RANK.EQ(AS85,$AS$85:$AS$104,0)</f>
        <v>9</v>
      </c>
      <c r="AX85" s="178" t="s">
        <v>13</v>
      </c>
      <c r="AY85" s="179" t="b">
        <f>IF($AW$85=(AL3+1),$AT$85,IF($AW$86=(AL3+1),$AT$86,IF($AW$87=(AL3+1),$AT$87,IF($AW$88=(AL3+1),$AT$88,IF($AW$89=(AL3+1),$AT$89,IF($AW$90=(AL3+1),$AT$90,IF($AW$91=(AL3+1),$AT$91,IF($AW$92=(AL3+1),$AT$92,IF($AW$93=(AL3+1),$AT$93,IF($AW$94=(AL3+1),$AT$94,IF($AW$95=(AL3+1),$AT$95,IF($AW$96=(AL3+1),$AT$96,IF($AW$97=(AL3+1),$AT$97,IF($AW$98=(AL3+1),$AT$98,IF($AW$99=(AL3+1),$AT$99,IF($AW$100=(AL3+1),$AT$100,IF($AW$101=(AL3+1),$AT$101,IF($AW$102=(AL3+1),$AT$102,IF($AW$103=(AL3+1),$AT$103,IF($AW$104=(AL3+1),$AT$104))))))))))))))))))))</f>
        <v>0</v>
      </c>
      <c r="AZ85" s="179">
        <f>IF($AW$85=(AP3+1),$AS$85,IF($AW$86=(AP3+1),$AS$86,IF($AW$87=(AP3+1),$AS$87,IF($AW$88=(AP3+1),$AS$88,IF($AW$89=(AP3+1),$AS$89,IF($AW$90=(AP3+1),$AS$90,IF($AW$91=(AP3+1),$AS$91,IF($AW$92=(AP3+1),$AS$92,IF($AW$93=(AP3+1),$AS$93,IF($AW$94=(AP3+1),$AS$94,IF($AW$95=(AL3+1),$AS$95,IF($AW$96=(AL3+1),$AS$96,IF($AW$97=(AL3+1),$AS$97,IF($AW$98=(AL3+1),$AS$98,IF($AW$99=(AL3+1),$AS$99,IF($AW$100=(AL3+1),$AS$100,IF($AW$101=(AL3+1),$AS$101,IF($AW$102=(AL3+1),$AS$102,IF($AW$103=(AL3+1),$AS$103,IF($AW$104=(AL3+1),$AS$104))))))))))))))))))))</f>
        <v>8.0066000198000005</v>
      </c>
      <c r="BA85" s="179" t="str">
        <f>IF($AW$85=(AP3+1),$AU$85,IF($AW$86=(AP3+1),$AU$86,IF($AW$87=(AP3+1),$AU$87,IF($AW$88=(AP3+1),$AU$88,IF($AW$89=(AP3+1),$AU$89,IF($AW$90=(AP3+1),$AU$90,IF($AW$91=(AP3+1),$AU$91,IF($AW$92=(AP3+1),$AU$92,IF($AW$93=(AP3+1),$AU$93,IF($AW$94=(AP3+1),$AU$94,IF($AW$95=(AP3+1),$AU$95,IF($AW$96=(AP3+1),$AU$96,IF($AW$97=(AP3+1),$AU$97,IF($AW$98=(AP3+1),$AU$98,IF($AW$99=(AP3+1),$AU$99,IF($AW$100=(AP3+1),$AU$100,IF($AW$101=(AP3+1),$AU$101,IF($AW$102=(AP3+1),$AU$102,IF($AW$103=(AP3+1),$AU$103,IF($AW$104=(AP3+1),$AU$104))))))))))))))))))))</f>
        <v>Refi SC</v>
      </c>
      <c r="BB85" t="str">
        <f t="shared" si="19"/>
        <v>Ellenőrizd le a sorrendet!!! De a gép hozzáadja a csapat eredményt</v>
      </c>
    </row>
    <row r="86" spans="1:54" ht="14.25" customHeight="1" thickTop="1" thickBot="1" x14ac:dyDescent="0.25">
      <c r="A86" s="381"/>
      <c r="B86" s="2" t="s">
        <v>3</v>
      </c>
      <c r="C86" s="2" t="str">
        <f>'1 forduló'!$C84</f>
        <v xml:space="preserve"> Barnóth Róbert   1811 </v>
      </c>
      <c r="D86" s="2" t="str">
        <f>'2 forduló'!$C84</f>
        <v>Barnóth Róbert</v>
      </c>
      <c r="E86" s="2" t="str">
        <f>'3 forduló'!$C84</f>
        <v>Barnóth Róbert</v>
      </c>
      <c r="F86" s="2" t="str">
        <f>'4 forduló'!$C84</f>
        <v>Barnóth Róbert</v>
      </c>
      <c r="G86" s="2" t="str">
        <f>'5 forduló'!$C84</f>
        <v>Barnóth Róbert</v>
      </c>
      <c r="H86" s="2" t="str">
        <f>'6 forduló'!$C84</f>
        <v>Barnóth Róbert</v>
      </c>
      <c r="I86" s="2" t="str">
        <f>'7 forduló'!$C84</f>
        <v>Barnóth Róbert</v>
      </c>
      <c r="J86" s="2" t="str">
        <f>'8 forduló'!$C84</f>
        <v>Barnóth Róbert</v>
      </c>
      <c r="K86" s="2" t="str">
        <f>'9 forduló'!$C84</f>
        <v>Barnóth Róbert  1834</v>
      </c>
      <c r="L86" s="2" t="b">
        <f>'10 forduló'!$C84</f>
        <v>0</v>
      </c>
      <c r="M86" s="2" t="b">
        <f>'11 forduló'!$C84</f>
        <v>0</v>
      </c>
      <c r="N86" s="18">
        <f>'1 forduló'!$D84</f>
        <v>0.5</v>
      </c>
      <c r="O86" s="18">
        <f>'2 forduló'!$D84</f>
        <v>1</v>
      </c>
      <c r="P86" s="18">
        <f>'3 forduló'!$D84</f>
        <v>0.5</v>
      </c>
      <c r="Q86" s="18">
        <f>'4 forduló'!$D84</f>
        <v>1</v>
      </c>
      <c r="R86" s="18">
        <f>'5 forduló'!$D84</f>
        <v>0</v>
      </c>
      <c r="S86" s="18">
        <f>'6 forduló'!$D84</f>
        <v>1</v>
      </c>
      <c r="T86" s="18">
        <f>'7 forduló'!$D84</f>
        <v>1</v>
      </c>
      <c r="U86" s="18">
        <f>'8 forduló'!$D84</f>
        <v>0</v>
      </c>
      <c r="V86" s="18">
        <f>'9 forduló'!$D84</f>
        <v>1</v>
      </c>
      <c r="W86" s="18" t="b">
        <f>'10 forduló'!$D84</f>
        <v>0</v>
      </c>
      <c r="X86" s="18" t="b">
        <f>'11 forduló'!$D84</f>
        <v>0</v>
      </c>
      <c r="Y86" s="20"/>
      <c r="Z86" s="29">
        <f t="shared" ref="Z86:Z95" si="826">SUM(N86:Y86)</f>
        <v>6</v>
      </c>
      <c r="AA86" s="378"/>
      <c r="AC86" s="207"/>
      <c r="AD86" s="209" t="b">
        <f>M24</f>
        <v>0</v>
      </c>
      <c r="AE86" s="209">
        <f t="shared" ref="AE86:AK86" si="827">N24</f>
        <v>0.5</v>
      </c>
      <c r="AF86" s="209">
        <f t="shared" si="827"/>
        <v>1</v>
      </c>
      <c r="AG86" s="209">
        <f t="shared" si="827"/>
        <v>1</v>
      </c>
      <c r="AH86" s="209">
        <f t="shared" si="827"/>
        <v>1</v>
      </c>
      <c r="AI86" s="209">
        <f t="shared" si="827"/>
        <v>0.5</v>
      </c>
      <c r="AJ86" s="209">
        <f t="shared" si="827"/>
        <v>1</v>
      </c>
      <c r="AK86" s="209">
        <f t="shared" si="827"/>
        <v>1</v>
      </c>
      <c r="AL86" s="209">
        <f t="shared" ref="AL86" si="828">U24</f>
        <v>1</v>
      </c>
      <c r="AM86" s="209">
        <f t="shared" ref="AM86" si="829">V24</f>
        <v>1</v>
      </c>
      <c r="AN86" s="209" t="b">
        <f t="shared" ref="AN86" si="830">W24</f>
        <v>0</v>
      </c>
      <c r="AO86" s="209" t="b">
        <f t="shared" ref="AO86" si="831">X24</f>
        <v>0</v>
      </c>
      <c r="AP86" s="209">
        <f t="shared" ref="AP86" si="832">Y24</f>
        <v>0</v>
      </c>
      <c r="AQ86" s="62">
        <f t="shared" si="33"/>
        <v>8</v>
      </c>
      <c r="AR86" s="389"/>
      <c r="AS86" s="89">
        <f t="shared" ref="AS86:AS104" si="833">AQ86+(AD4/10000)</f>
        <v>8.0066000198000005</v>
      </c>
      <c r="AT86" s="58" t="b">
        <f t="shared" si="35"/>
        <v>0</v>
      </c>
      <c r="AU86" s="171" t="str">
        <f t="shared" ref="AU86:AU104" si="834">AU66</f>
        <v>Refi SC</v>
      </c>
      <c r="AV86"/>
      <c r="AW86" s="178">
        <f t="shared" ref="AW86:AW104" si="835">_xlfn.RANK.EQ(AS86,$AS$85:$AS$104,0)</f>
        <v>1</v>
      </c>
      <c r="AX86" s="180" t="s">
        <v>14</v>
      </c>
      <c r="AY86" s="179" t="b">
        <f t="shared" ref="AY86:AY104" si="836">IF($AW$85=(AL4+1),$AT$85,IF($AW$86=(AL4+1),$AT$86,IF($AW$87=(AL4+1),$AT$87,IF($AW$88=(AL4+1),$AT$88,IF($AW$89=(AL4+1),$AT$89,IF($AW$90=(AL4+1),$AT$90,IF($AW$91=(AL4+1),$AT$91,IF($AW$92=(AL4+1),$AT$92,IF($AW$93=(AL4+1),$AT$93,IF($AW$94=(AL4+1),$AT$94,IF($AW$95=(AL4+1),$AT$95,IF($AW$96=(AL4+1),$AT$96,IF($AW$97=(AL4+1),$AT$97,IF($AW$98=(AL4+1),$AT$98,IF($AW$99=(AL4+1),$AT$99,IF($AW$100=(AL4+1),$AT$100,IF($AW$101=(AL4+1),$AT$101,IF($AW$102=(AL4+1),$AT$102,IF($AW$103=(AL4+1),$AT$103,IF($AW$104=(AL4+1),$AT$104))))))))))))))))))))</f>
        <v>0</v>
      </c>
      <c r="AZ86" s="179">
        <f t="shared" ref="AZ86:AZ104" si="837">IF($AW$85=(AP4+1),$AS$85,IF($AW$86=(AP4+1),$AS$86,IF($AW$87=(AP4+1),$AS$87,IF($AW$88=(AP4+1),$AS$88,IF($AW$89=(AP4+1),$AS$89,IF($AW$90=(AP4+1),$AS$90,IF($AW$91=(AP4+1),$AS$91,IF($AW$92=(AP4+1),$AS$92,IF($AW$93=(AP4+1),$AS$93,IF($AW$94=(AP4+1),$AS$94,IF($AW$95=(AL4+1),$AS$95,IF($AW$96=(AL4+1),$AS$96,IF($AW$97=(AL4+1),$AS$97,IF($AW$98=(AL4+1),$AS$98,IF($AW$99=(AL4+1),$AS$99,IF($AW$100=(AL4+1),$AS$100,IF($AW$101=(AL4+1),$AS$101,IF($AW$102=(AL4+1),$AS$102,IF($AW$103=(AL4+1),$AS$103,IF($AW$104=(AL4+1),$AS$104))))))))))))))))))))</f>
        <v>6.0054000183999996</v>
      </c>
      <c r="BA86" s="179" t="str">
        <f t="shared" ref="BA86:BA104" si="838">IF($AW$85=(AP4+1),$AU$85,IF($AW$86=(AP4+1),$AU$86,IF($AW$87=(AP4+1),$AU$87,IF($AW$88=(AP4+1),$AU$88,IF($AW$89=(AP4+1),$AU$89,IF($AW$90=(AP4+1),$AU$90,IF($AW$91=(AP4+1),$AU$91,IF($AW$92=(AP4+1),$AU$92,IF($AW$93=(AP4+1),$AU$93,IF($AW$94=(AP4+1),$AU$94,IF($AW$95=(AP4+1),$AU$95,IF($AW$96=(AP4+1),$AU$96,IF($AW$97=(AP4+1),$AU$97,IF($AW$98=(AP4+1),$AU$98,IF($AW$99=(AP4+1),$AU$99,IF($AW$100=(AP4+1),$AU$100,IF($AW$101=(AP4+1),$AU$101,IF($AW$102=(AP4+1),$AU$102,IF($AW$103=(AP4+1),$AU$103,IF($AW$104=(AP4+1),$AU$104))))))))))))))))))))</f>
        <v>Nyh. Sakkiskola SE</v>
      </c>
      <c r="BB86" t="str">
        <f t="shared" si="19"/>
        <v>Ellenőrizd le a sorrendet!!! De a gép hozzáadja a csapat eredményt</v>
      </c>
    </row>
    <row r="87" spans="1:54" ht="12.75" customHeight="1" thickTop="1" thickBot="1" x14ac:dyDescent="0.25">
      <c r="A87" s="381"/>
      <c r="B87" s="2" t="s">
        <v>84</v>
      </c>
      <c r="C87" s="2" t="str">
        <f>'1 forduló'!$C85</f>
        <v>Palicz László  1859</v>
      </c>
      <c r="D87" s="2" t="str">
        <f>'2 forduló'!$C85</f>
        <v>Palicz László</v>
      </c>
      <c r="E87" s="2" t="str">
        <f>'3 forduló'!$C85</f>
        <v>Palicz László</v>
      </c>
      <c r="F87" s="2" t="str">
        <f>'4 forduló'!$C85</f>
        <v>Palicz László</v>
      </c>
      <c r="G87" s="2" t="str">
        <f>'5 forduló'!$C85</f>
        <v>Bögi Kornél</v>
      </c>
      <c r="H87" s="2" t="str">
        <f>'6 forduló'!$C85</f>
        <v>Palicz László</v>
      </c>
      <c r="I87" s="2" t="str">
        <f>'7 forduló'!$C85</f>
        <v>Palicz László</v>
      </c>
      <c r="J87" s="2" t="str">
        <f>'8 forduló'!$C85</f>
        <v>Palicz László</v>
      </c>
      <c r="K87" s="2" t="str">
        <f>'9 forduló'!$C85</f>
        <v>Palicz László 1877</v>
      </c>
      <c r="L87" s="2" t="b">
        <f>'10 forduló'!$C85</f>
        <v>0</v>
      </c>
      <c r="M87" s="2" t="b">
        <f>'11 forduló'!$C85</f>
        <v>0</v>
      </c>
      <c r="N87" s="18">
        <f>'1 forduló'!$D85</f>
        <v>0.5</v>
      </c>
      <c r="O87" s="18">
        <f>'2 forduló'!$D85</f>
        <v>1</v>
      </c>
      <c r="P87" s="18">
        <f>'3 forduló'!$D85</f>
        <v>1</v>
      </c>
      <c r="Q87" s="18">
        <f>'4 forduló'!$D85</f>
        <v>1</v>
      </c>
      <c r="R87" s="18">
        <f>'5 forduló'!$D85</f>
        <v>0</v>
      </c>
      <c r="S87" s="18">
        <f>'6 forduló'!$D85</f>
        <v>1</v>
      </c>
      <c r="T87" s="18">
        <f>'7 forduló'!$D85</f>
        <v>0</v>
      </c>
      <c r="U87" s="18">
        <f>'8 forduló'!$D85</f>
        <v>0.5</v>
      </c>
      <c r="V87" s="18">
        <f>'9 forduló'!$D85</f>
        <v>1</v>
      </c>
      <c r="W87" s="18" t="b">
        <f>'10 forduló'!$D85</f>
        <v>0</v>
      </c>
      <c r="X87" s="18" t="b">
        <f>'11 forduló'!$D85</f>
        <v>0</v>
      </c>
      <c r="Y87" s="20"/>
      <c r="Z87" s="29">
        <f t="shared" si="826"/>
        <v>6</v>
      </c>
      <c r="AA87" s="378"/>
      <c r="AC87" s="207"/>
      <c r="AD87" s="51" t="b">
        <f t="shared" ref="AD87" si="839">M40</f>
        <v>0</v>
      </c>
      <c r="AE87" s="51">
        <f t="shared" ref="AE87" si="840">N40</f>
        <v>1</v>
      </c>
      <c r="AF87" s="51">
        <f t="shared" ref="AF87" si="841">O40</f>
        <v>0</v>
      </c>
      <c r="AG87" s="51">
        <f t="shared" ref="AG87" si="842">P40</f>
        <v>0</v>
      </c>
      <c r="AH87" s="51">
        <f t="shared" ref="AH87" si="843">Q40</f>
        <v>0</v>
      </c>
      <c r="AI87" s="51">
        <f t="shared" ref="AI87" si="844">R40</f>
        <v>1</v>
      </c>
      <c r="AJ87" s="51">
        <f t="shared" ref="AJ87" si="845">S40</f>
        <v>1</v>
      </c>
      <c r="AK87" s="51">
        <f t="shared" ref="AK87" si="846">T40</f>
        <v>0.5</v>
      </c>
      <c r="AL87" s="51">
        <f t="shared" ref="AL87" si="847">U40</f>
        <v>0.5</v>
      </c>
      <c r="AM87" s="51">
        <f t="shared" ref="AM87" si="848">V40</f>
        <v>0.5</v>
      </c>
      <c r="AN87" s="51" t="b">
        <f t="shared" ref="AN87" si="849">W40</f>
        <v>0</v>
      </c>
      <c r="AO87" s="51" t="b">
        <f t="shared" ref="AO87" si="850">X40</f>
        <v>0</v>
      </c>
      <c r="AP87" s="51">
        <f t="shared" ref="AP87" si="851">Y40</f>
        <v>0</v>
      </c>
      <c r="AQ87" s="62">
        <f t="shared" si="33"/>
        <v>4.5</v>
      </c>
      <c r="AR87" s="389"/>
      <c r="AS87" s="89">
        <f t="shared" si="833"/>
        <v>4.5044500196000001</v>
      </c>
      <c r="AT87" s="58" t="b">
        <f t="shared" si="35"/>
        <v>0</v>
      </c>
      <c r="AU87" s="171" t="str">
        <f t="shared" si="834"/>
        <v>Fehérgyarmat SE</v>
      </c>
      <c r="AV87"/>
      <c r="AW87" s="178">
        <f t="shared" si="835"/>
        <v>6</v>
      </c>
      <c r="AX87" s="180" t="s">
        <v>15</v>
      </c>
      <c r="AY87" s="179" t="b">
        <f t="shared" si="836"/>
        <v>0</v>
      </c>
      <c r="AZ87" s="179">
        <f t="shared" si="837"/>
        <v>5.0059000190000003</v>
      </c>
      <c r="BA87" s="179" t="str">
        <f t="shared" si="838"/>
        <v>Piremon SE</v>
      </c>
      <c r="BB87" t="str">
        <f t="shared" si="19"/>
        <v>Ellenőrizd le a sorrendet!!! De a gép hozzáadja a csapat eredményt</v>
      </c>
    </row>
    <row r="88" spans="1:54" ht="12.75" customHeight="1" thickTop="1" thickBot="1" x14ac:dyDescent="0.25">
      <c r="A88" s="381"/>
      <c r="B88" s="2" t="s">
        <v>5</v>
      </c>
      <c r="C88" s="2" t="str">
        <f>'1 forduló'!$C86</f>
        <v>Benicsák János1938</v>
      </c>
      <c r="D88" s="2" t="str">
        <f>'2 forduló'!$C86</f>
        <v>Tordai Ákos</v>
      </c>
      <c r="E88" s="2" t="str">
        <f>'3 forduló'!$C86</f>
        <v>Benicsák János</v>
      </c>
      <c r="F88" s="2" t="str">
        <f>'4 forduló'!$C86</f>
        <v>Tordai Ákos</v>
      </c>
      <c r="G88" s="2" t="str">
        <f>'5 forduló'!$C86</f>
        <v>Tordai Ákos</v>
      </c>
      <c r="H88" s="2" t="str">
        <f>'6 forduló'!$C86</f>
        <v>Tordai Ákos</v>
      </c>
      <c r="I88" s="2" t="str">
        <f>'7 forduló'!$C86</f>
        <v>Fülöp Norbert</v>
      </c>
      <c r="J88" s="2" t="str">
        <f>'8 forduló'!$C86</f>
        <v>Tordai Ákos</v>
      </c>
      <c r="K88" s="2" t="str">
        <f>'9 forduló'!$C86</f>
        <v>Tordai Ákos 1702</v>
      </c>
      <c r="L88" s="2" t="b">
        <f>'10 forduló'!$C86</f>
        <v>0</v>
      </c>
      <c r="M88" s="2" t="b">
        <f>'11 forduló'!$C86</f>
        <v>0</v>
      </c>
      <c r="N88" s="18">
        <f>'1 forduló'!$D86</f>
        <v>0.5</v>
      </c>
      <c r="O88" s="18">
        <f>'2 forduló'!$D86</f>
        <v>0.5</v>
      </c>
      <c r="P88" s="18">
        <f>'3 forduló'!$D86</f>
        <v>1</v>
      </c>
      <c r="Q88" s="18">
        <f>'4 forduló'!$D86</f>
        <v>0.5</v>
      </c>
      <c r="R88" s="18">
        <f>'5 forduló'!$D86</f>
        <v>0.5</v>
      </c>
      <c r="S88" s="18">
        <f>'6 forduló'!$D86</f>
        <v>0.5</v>
      </c>
      <c r="T88" s="18">
        <f>'7 forduló'!$D86</f>
        <v>0</v>
      </c>
      <c r="U88" s="18">
        <f>'8 forduló'!$D86</f>
        <v>0.5</v>
      </c>
      <c r="V88" s="18">
        <f>'9 forduló'!$D86</f>
        <v>1</v>
      </c>
      <c r="W88" s="18" t="b">
        <f>'10 forduló'!$D86</f>
        <v>0</v>
      </c>
      <c r="X88" s="18" t="b">
        <f>'11 forduló'!$D86</f>
        <v>0</v>
      </c>
      <c r="Y88" s="20"/>
      <c r="Z88" s="29">
        <f t="shared" si="826"/>
        <v>5</v>
      </c>
      <c r="AA88" s="378"/>
      <c r="AC88" s="207"/>
      <c r="AD88" s="209" t="b">
        <f>M56</f>
        <v>0</v>
      </c>
      <c r="AE88" s="209">
        <f t="shared" ref="AE88:AP88" si="852">N56</f>
        <v>1</v>
      </c>
      <c r="AF88" s="209">
        <f t="shared" si="852"/>
        <v>1</v>
      </c>
      <c r="AG88" s="209">
        <f t="shared" si="852"/>
        <v>1</v>
      </c>
      <c r="AH88" s="209">
        <f t="shared" si="852"/>
        <v>1</v>
      </c>
      <c r="AI88" s="209">
        <f t="shared" si="852"/>
        <v>0.5</v>
      </c>
      <c r="AJ88" s="209">
        <f t="shared" si="852"/>
        <v>0</v>
      </c>
      <c r="AK88" s="209">
        <f t="shared" si="852"/>
        <v>0</v>
      </c>
      <c r="AL88" s="209">
        <f t="shared" si="852"/>
        <v>0</v>
      </c>
      <c r="AM88" s="209">
        <f t="shared" si="852"/>
        <v>0</v>
      </c>
      <c r="AN88" s="209" t="b">
        <f t="shared" si="852"/>
        <v>0</v>
      </c>
      <c r="AO88" s="209" t="b">
        <f t="shared" si="852"/>
        <v>0</v>
      </c>
      <c r="AP88" s="209">
        <f t="shared" si="852"/>
        <v>0</v>
      </c>
      <c r="AQ88" s="62">
        <f t="shared" si="33"/>
        <v>4.5</v>
      </c>
      <c r="AR88" s="389"/>
      <c r="AS88" s="89">
        <f t="shared" si="833"/>
        <v>4.5047500194000003</v>
      </c>
      <c r="AT88" s="58" t="b">
        <f t="shared" si="35"/>
        <v>0</v>
      </c>
      <c r="AU88" s="171" t="str">
        <f t="shared" si="834"/>
        <v>Dávid SC</v>
      </c>
      <c r="AV88"/>
      <c r="AW88" s="178">
        <f t="shared" si="835"/>
        <v>5</v>
      </c>
      <c r="AX88" s="180" t="s">
        <v>17</v>
      </c>
      <c r="AY88" s="179" t="b">
        <f t="shared" si="836"/>
        <v>0</v>
      </c>
      <c r="AZ88" s="179">
        <f t="shared" si="837"/>
        <v>4.5053000191999999</v>
      </c>
      <c r="BA88" s="179" t="str">
        <f t="shared" si="838"/>
        <v>Fetivíz SE</v>
      </c>
      <c r="BB88" t="str">
        <f t="shared" si="19"/>
        <v>Ellenőrizd le a sorrendet!!! De a gép hozzáadja a csapat eredményt</v>
      </c>
    </row>
    <row r="89" spans="1:54" ht="12.75" customHeight="1" thickTop="1" thickBot="1" x14ac:dyDescent="0.25">
      <c r="A89" s="381"/>
      <c r="B89" s="2" t="s">
        <v>6</v>
      </c>
      <c r="C89" s="2" t="str">
        <f>'1 forduló'!$C87</f>
        <v>Fülöp Norbert 1894</v>
      </c>
      <c r="D89" s="2" t="str">
        <f>'2 forduló'!$C87</f>
        <v>Rádai Zoltán Máté</v>
      </c>
      <c r="E89" s="2" t="str">
        <f>'3 forduló'!$C87</f>
        <v>Fülöp Norbert</v>
      </c>
      <c r="F89" s="2" t="str">
        <f>'4 forduló'!$C87</f>
        <v>Rádai Zoltán</v>
      </c>
      <c r="G89" s="2" t="str">
        <f>'5 forduló'!$C87</f>
        <v>Rádai Zoltán Máté</v>
      </c>
      <c r="H89" s="2" t="str">
        <f>'6 forduló'!$C87</f>
        <v>Rádai Zoltán Máté</v>
      </c>
      <c r="I89" s="2" t="str">
        <f>'7 forduló'!$C87</f>
        <v>Tordai Ákos</v>
      </c>
      <c r="J89" s="2" t="str">
        <f>'8 forduló'!$C87</f>
        <v>Rádai Zoltán</v>
      </c>
      <c r="K89" s="2" t="str">
        <f>'9 forduló'!$C87</f>
        <v>Rádai Zoltán Máté 1679</v>
      </c>
      <c r="L89" s="2" t="b">
        <f>'10 forduló'!$C87</f>
        <v>0</v>
      </c>
      <c r="M89" s="2" t="b">
        <f>'11 forduló'!$C87</f>
        <v>0</v>
      </c>
      <c r="N89" s="18">
        <f>'1 forduló'!$D87</f>
        <v>0.5</v>
      </c>
      <c r="O89" s="18">
        <f>'2 forduló'!$D87</f>
        <v>1</v>
      </c>
      <c r="P89" s="18">
        <f>'3 forduló'!$D87</f>
        <v>0.5</v>
      </c>
      <c r="Q89" s="18">
        <f>'4 forduló'!$D87</f>
        <v>1</v>
      </c>
      <c r="R89" s="18">
        <f>'5 forduló'!$D87</f>
        <v>0.5</v>
      </c>
      <c r="S89" s="18">
        <f>'6 forduló'!$D87</f>
        <v>1</v>
      </c>
      <c r="T89" s="18">
        <f>'7 forduló'!$D87</f>
        <v>0</v>
      </c>
      <c r="U89" s="18">
        <f>'8 forduló'!$D87</f>
        <v>0.5</v>
      </c>
      <c r="V89" s="18">
        <f>'9 forduló'!$D87</f>
        <v>0</v>
      </c>
      <c r="W89" s="18" t="b">
        <f>'10 forduló'!$D87</f>
        <v>0</v>
      </c>
      <c r="X89" s="18" t="b">
        <f>'11 forduló'!$D87</f>
        <v>0</v>
      </c>
      <c r="Y89" s="20"/>
      <c r="Z89" s="29">
        <f t="shared" si="826"/>
        <v>5</v>
      </c>
      <c r="AA89" s="378"/>
      <c r="AC89" s="207"/>
      <c r="AD89" s="51" t="b">
        <f t="shared" ref="AD89" si="853">M72</f>
        <v>0</v>
      </c>
      <c r="AE89" s="51">
        <f t="shared" ref="AE89" si="854">N72</f>
        <v>0.5</v>
      </c>
      <c r="AF89" s="51">
        <f t="shared" ref="AF89" si="855">O72</f>
        <v>0</v>
      </c>
      <c r="AG89" s="51">
        <f t="shared" ref="AG89" si="856">P72</f>
        <v>1</v>
      </c>
      <c r="AH89" s="51">
        <f t="shared" ref="AH89" si="857">Q72</f>
        <v>0.5</v>
      </c>
      <c r="AI89" s="51">
        <f t="shared" ref="AI89" si="858">R72</f>
        <v>0</v>
      </c>
      <c r="AJ89" s="51">
        <f t="shared" ref="AJ89" si="859">S72</f>
        <v>0</v>
      </c>
      <c r="AK89" s="51">
        <f t="shared" ref="AK89" si="860">T72</f>
        <v>0.5</v>
      </c>
      <c r="AL89" s="51">
        <f t="shared" ref="AL89" si="861">U72</f>
        <v>1</v>
      </c>
      <c r="AM89" s="51">
        <f t="shared" ref="AM89" si="862">V72</f>
        <v>1</v>
      </c>
      <c r="AN89" s="51" t="b">
        <f t="shared" ref="AN89" si="863">W72</f>
        <v>0</v>
      </c>
      <c r="AO89" s="51" t="b">
        <f t="shared" ref="AO89" si="864">X72</f>
        <v>0</v>
      </c>
      <c r="AP89" s="51">
        <f t="shared" ref="AP89" si="865">Y72</f>
        <v>0</v>
      </c>
      <c r="AQ89" s="62">
        <f t="shared" si="33"/>
        <v>4.5</v>
      </c>
      <c r="AR89" s="389"/>
      <c r="AS89" s="89">
        <f t="shared" si="833"/>
        <v>4.5053000191999999</v>
      </c>
      <c r="AT89" s="58" t="b">
        <f t="shared" si="35"/>
        <v>0</v>
      </c>
      <c r="AU89" s="171" t="str">
        <f t="shared" si="834"/>
        <v>Fetivíz SE</v>
      </c>
      <c r="AV89"/>
      <c r="AW89" s="178">
        <f t="shared" si="835"/>
        <v>4</v>
      </c>
      <c r="AX89" s="180" t="s">
        <v>18</v>
      </c>
      <c r="AY89" s="179" t="b">
        <f t="shared" si="836"/>
        <v>0</v>
      </c>
      <c r="AZ89" s="179">
        <f t="shared" si="837"/>
        <v>4.5047500194000003</v>
      </c>
      <c r="BA89" s="179" t="str">
        <f t="shared" si="838"/>
        <v>Dávid SC</v>
      </c>
      <c r="BB89" t="str">
        <f t="shared" ref="BB89:BB144" si="866">IF(AY89&lt;&gt;AY90,"0","Ellenőrizd le a sorrendet!!! De a gép hozzáadja a csapat eredményt")</f>
        <v>Ellenőrizd le a sorrendet!!! De a gép hozzáadja a csapat eredményt</v>
      </c>
    </row>
    <row r="90" spans="1:54" ht="12.75" customHeight="1" thickTop="1" thickBot="1" x14ac:dyDescent="0.25">
      <c r="A90" s="381"/>
      <c r="B90" s="2" t="s">
        <v>7</v>
      </c>
      <c r="C90" s="2" t="str">
        <f>'1 forduló'!$C88</f>
        <v>Tordai Ákos 1709</v>
      </c>
      <c r="D90" s="2" t="str">
        <f>'2 forduló'!$C88</f>
        <v>Tumó Bence</v>
      </c>
      <c r="E90" s="2" t="str">
        <f>'3 forduló'!$C88</f>
        <v>Rádai Zoltán</v>
      </c>
      <c r="F90" s="2" t="str">
        <f>'4 forduló'!$C88</f>
        <v>Tumó Bence</v>
      </c>
      <c r="G90" s="2" t="str">
        <f>'5 forduló'!$C88</f>
        <v>Tumó Bence</v>
      </c>
      <c r="H90" s="2" t="str">
        <f>'6 forduló'!$C88</f>
        <v>Tumó Bence</v>
      </c>
      <c r="I90" s="2" t="str">
        <f>'7 forduló'!$C88</f>
        <v>Rádai Zoltán Máté</v>
      </c>
      <c r="J90" s="2" t="str">
        <f>'8 forduló'!$C88</f>
        <v>Tumó Bence</v>
      </c>
      <c r="K90" s="2" t="str">
        <f>'9 forduló'!$C88</f>
        <v>Tumó Bence 1583</v>
      </c>
      <c r="L90" s="2" t="b">
        <f>'10 forduló'!$C88</f>
        <v>0</v>
      </c>
      <c r="M90" s="2" t="b">
        <f>'11 forduló'!$C88</f>
        <v>0</v>
      </c>
      <c r="N90" s="18">
        <f>'1 forduló'!$D88</f>
        <v>0.5</v>
      </c>
      <c r="O90" s="18">
        <f>'2 forduló'!$D88</f>
        <v>0.5</v>
      </c>
      <c r="P90" s="18">
        <f>'3 forduló'!$D88</f>
        <v>1</v>
      </c>
      <c r="Q90" s="18">
        <f>'4 forduló'!$D88</f>
        <v>1</v>
      </c>
      <c r="R90" s="18">
        <f>'5 forduló'!$D88</f>
        <v>0</v>
      </c>
      <c r="S90" s="18">
        <f>'6 forduló'!$D88</f>
        <v>1</v>
      </c>
      <c r="T90" s="18">
        <f>'7 forduló'!$D88</f>
        <v>1</v>
      </c>
      <c r="U90" s="18">
        <f>'8 forduló'!$D88</f>
        <v>0.5</v>
      </c>
      <c r="V90" s="18">
        <f>'9 forduló'!$D88</f>
        <v>1</v>
      </c>
      <c r="W90" s="18" t="b">
        <f>'10 forduló'!$D88</f>
        <v>0</v>
      </c>
      <c r="X90" s="18" t="b">
        <f>'11 forduló'!$D88</f>
        <v>0</v>
      </c>
      <c r="Y90" s="20"/>
      <c r="Z90" s="29">
        <f t="shared" si="826"/>
        <v>6.5</v>
      </c>
      <c r="AA90" s="378"/>
      <c r="AC90" s="207"/>
      <c r="AD90" s="51" t="b">
        <f t="shared" ref="AD90" si="867">M88</f>
        <v>0</v>
      </c>
      <c r="AE90" s="51">
        <f t="shared" ref="AE90" si="868">N88</f>
        <v>0.5</v>
      </c>
      <c r="AF90" s="51">
        <f t="shared" ref="AF90" si="869">O88</f>
        <v>0.5</v>
      </c>
      <c r="AG90" s="51">
        <f t="shared" ref="AG90" si="870">P88</f>
        <v>1</v>
      </c>
      <c r="AH90" s="51">
        <f t="shared" ref="AH90" si="871">Q88</f>
        <v>0.5</v>
      </c>
      <c r="AI90" s="51">
        <f t="shared" ref="AI90" si="872">R88</f>
        <v>0.5</v>
      </c>
      <c r="AJ90" s="51">
        <f t="shared" ref="AJ90" si="873">S88</f>
        <v>0.5</v>
      </c>
      <c r="AK90" s="51">
        <f t="shared" ref="AK90" si="874">T88</f>
        <v>0</v>
      </c>
      <c r="AL90" s="51">
        <f t="shared" ref="AL90" si="875">U88</f>
        <v>0.5</v>
      </c>
      <c r="AM90" s="51">
        <f t="shared" ref="AM90" si="876">V88</f>
        <v>1</v>
      </c>
      <c r="AN90" s="51" t="b">
        <f t="shared" ref="AN90" si="877">W88</f>
        <v>0</v>
      </c>
      <c r="AO90" s="51" t="b">
        <f t="shared" ref="AO90" si="878">X88</f>
        <v>0</v>
      </c>
      <c r="AP90" s="51">
        <f t="shared" ref="AP90" si="879">Y88</f>
        <v>0</v>
      </c>
      <c r="AQ90" s="62">
        <f t="shared" ref="AQ90:AQ153" si="880">SUM(AE90:AP90)</f>
        <v>5</v>
      </c>
      <c r="AR90" s="389"/>
      <c r="AS90" s="89">
        <f t="shared" si="833"/>
        <v>5.0059000190000003</v>
      </c>
      <c r="AT90" s="58" t="b">
        <f t="shared" ref="AT90:AT144" si="881">AD90</f>
        <v>0</v>
      </c>
      <c r="AU90" s="171" t="str">
        <f t="shared" si="834"/>
        <v>Piremon SE</v>
      </c>
      <c r="AV90"/>
      <c r="AW90" s="178">
        <f t="shared" si="835"/>
        <v>3</v>
      </c>
      <c r="AX90" s="180" t="s">
        <v>21</v>
      </c>
      <c r="AY90" s="179" t="b">
        <f t="shared" si="836"/>
        <v>0</v>
      </c>
      <c r="AZ90" s="179">
        <f t="shared" si="837"/>
        <v>4.5044500196000001</v>
      </c>
      <c r="BA90" s="179" t="str">
        <f t="shared" si="838"/>
        <v>Fehérgyarmat SE</v>
      </c>
      <c r="BB90" t="str">
        <f t="shared" si="866"/>
        <v>Ellenőrizd le a sorrendet!!! De a gép hozzáadja a csapat eredményt</v>
      </c>
    </row>
    <row r="91" spans="1:54" ht="12.75" customHeight="1" thickTop="1" thickBot="1" x14ac:dyDescent="0.25">
      <c r="A91" s="381"/>
      <c r="B91" s="2" t="s">
        <v>79</v>
      </c>
      <c r="C91" s="2" t="str">
        <f>'1 forduló'!$C89</f>
        <v>Rádai Zoltán Máté 1645</v>
      </c>
      <c r="D91" s="2" t="str">
        <f>'2 forduló'!$C89</f>
        <v>Gócza Ádám</v>
      </c>
      <c r="E91" s="2" t="str">
        <f>'3 forduló'!$C89</f>
        <v>Tumó bence</v>
      </c>
      <c r="F91" s="2" t="str">
        <f>'4 forduló'!$C89</f>
        <v>Gócza Ádám</v>
      </c>
      <c r="G91" s="2" t="str">
        <f>'5 forduló'!$C89</f>
        <v>Gócza Ádám</v>
      </c>
      <c r="H91" s="2" t="str">
        <f>'6 forduló'!$C89</f>
        <v>Gócza Ádám</v>
      </c>
      <c r="I91" s="2" t="str">
        <f>'7 forduló'!$C89</f>
        <v>Tumó Bence</v>
      </c>
      <c r="J91" s="2" t="str">
        <f>'8 forduló'!$C89</f>
        <v>Gócza Ádám</v>
      </c>
      <c r="K91" s="2" t="str">
        <f>'9 forduló'!$C89</f>
        <v>Gócza Ádám 1585</v>
      </c>
      <c r="L91" s="2" t="b">
        <f>'10 forduló'!$C89</f>
        <v>0</v>
      </c>
      <c r="M91" s="2" t="b">
        <f>'11 forduló'!$C89</f>
        <v>0</v>
      </c>
      <c r="N91" s="18">
        <f>'1 forduló'!$D89</f>
        <v>1</v>
      </c>
      <c r="O91" s="18">
        <f>'2 forduló'!$D89</f>
        <v>1</v>
      </c>
      <c r="P91" s="18">
        <f>'3 forduló'!$D89</f>
        <v>1</v>
      </c>
      <c r="Q91" s="18">
        <f>'4 forduló'!$D89</f>
        <v>1</v>
      </c>
      <c r="R91" s="18">
        <f>'5 forduló'!$D89</f>
        <v>0</v>
      </c>
      <c r="S91" s="18">
        <f>'6 forduló'!$D89</f>
        <v>0.5</v>
      </c>
      <c r="T91" s="18">
        <f>'7 forduló'!$D89</f>
        <v>0</v>
      </c>
      <c r="U91" s="18">
        <f>'8 forduló'!$D89</f>
        <v>0.5</v>
      </c>
      <c r="V91" s="18">
        <f>'9 forduló'!$D89</f>
        <v>1</v>
      </c>
      <c r="W91" s="18" t="b">
        <f>'10 forduló'!$D89</f>
        <v>0</v>
      </c>
      <c r="X91" s="18" t="b">
        <f>'11 forduló'!$D89</f>
        <v>0</v>
      </c>
      <c r="Y91" s="20"/>
      <c r="Z91" s="29">
        <f t="shared" si="826"/>
        <v>6</v>
      </c>
      <c r="AA91" s="378"/>
      <c r="AC91" s="207"/>
      <c r="AD91" s="51" t="b">
        <f t="shared" ref="AD91" si="882">M104</f>
        <v>0</v>
      </c>
      <c r="AE91" s="51">
        <f t="shared" ref="AE91" si="883">N104</f>
        <v>0</v>
      </c>
      <c r="AF91" s="51">
        <f t="shared" ref="AF91" si="884">O104</f>
        <v>1</v>
      </c>
      <c r="AG91" s="51">
        <f t="shared" ref="AG91" si="885">P104</f>
        <v>0</v>
      </c>
      <c r="AH91" s="51">
        <f t="shared" ref="AH91" si="886">Q104</f>
        <v>1</v>
      </c>
      <c r="AI91" s="51">
        <f t="shared" ref="AI91" si="887">R104</f>
        <v>0.5</v>
      </c>
      <c r="AJ91" s="51">
        <f t="shared" ref="AJ91" si="888">S104</f>
        <v>0.5</v>
      </c>
      <c r="AK91" s="51">
        <f t="shared" ref="AK91" si="889">T104</f>
        <v>1</v>
      </c>
      <c r="AL91" s="51">
        <f t="shared" ref="AL91" si="890">U104</f>
        <v>0</v>
      </c>
      <c r="AM91" s="51">
        <f t="shared" ref="AM91" si="891">V104</f>
        <v>0.5</v>
      </c>
      <c r="AN91" s="51" t="b">
        <f t="shared" ref="AN91" si="892">W104</f>
        <v>0</v>
      </c>
      <c r="AO91" s="51" t="b">
        <f t="shared" ref="AO91" si="893">X104</f>
        <v>0</v>
      </c>
      <c r="AP91" s="51">
        <f t="shared" ref="AP91" si="894">Y104</f>
        <v>0</v>
      </c>
      <c r="AQ91" s="62">
        <f t="shared" si="880"/>
        <v>4.5</v>
      </c>
      <c r="AR91" s="389"/>
      <c r="AS91" s="89">
        <f t="shared" si="833"/>
        <v>4.5029500188</v>
      </c>
      <c r="AT91" s="58" t="b">
        <f t="shared" si="881"/>
        <v>0</v>
      </c>
      <c r="AU91" s="171" t="str">
        <f t="shared" si="834"/>
        <v>Balkány SE</v>
      </c>
      <c r="AV91"/>
      <c r="AW91" s="178">
        <f t="shared" si="835"/>
        <v>7</v>
      </c>
      <c r="AX91" s="180" t="s">
        <v>22</v>
      </c>
      <c r="AY91" s="179" t="b">
        <f t="shared" si="836"/>
        <v>0</v>
      </c>
      <c r="AZ91" s="179">
        <f t="shared" si="837"/>
        <v>4.5029500188</v>
      </c>
      <c r="BA91" s="179" t="str">
        <f t="shared" si="838"/>
        <v>Balkány SE</v>
      </c>
      <c r="BB91" t="str">
        <f t="shared" si="866"/>
        <v>Ellenőrizd le a sorrendet!!! De a gép hozzáadja a csapat eredményt</v>
      </c>
    </row>
    <row r="92" spans="1:54" ht="12.75" customHeight="1" thickTop="1" thickBot="1" x14ac:dyDescent="0.25">
      <c r="A92" s="381"/>
      <c r="B92" s="2" t="s">
        <v>80</v>
      </c>
      <c r="C92" s="2" t="str">
        <f>'1 forduló'!$C90</f>
        <v>Tumó Bence 1566</v>
      </c>
      <c r="D92" s="2" t="str">
        <f>'2 forduló'!$C90</f>
        <v>Barnóth Anita</v>
      </c>
      <c r="E92" s="2" t="str">
        <f>'3 forduló'!$C90</f>
        <v>Barnóth Anita</v>
      </c>
      <c r="F92" s="2" t="str">
        <f>'4 forduló'!$C90</f>
        <v>Barnóth Anita</v>
      </c>
      <c r="G92" s="2" t="str">
        <f>'5 forduló'!$C90</f>
        <v>Barnóth Anita</v>
      </c>
      <c r="H92" s="2" t="str">
        <f>'6 forduló'!$C90</f>
        <v>Barnóth Anita</v>
      </c>
      <c r="I92" s="2" t="str">
        <f>'7 forduló'!$C90</f>
        <v>Gócza Ádám</v>
      </c>
      <c r="J92" s="2" t="str">
        <f>'8 forduló'!$C90</f>
        <v>Tóth Tibor</v>
      </c>
      <c r="K92" s="2" t="str">
        <f>'9 forduló'!$C90</f>
        <v>Barnóth Anita 1521</v>
      </c>
      <c r="L92" s="2" t="b">
        <f>'10 forduló'!$C90</f>
        <v>0</v>
      </c>
      <c r="M92" s="2" t="b">
        <f>'11 forduló'!$C90</f>
        <v>0</v>
      </c>
      <c r="N92" s="18">
        <f>'1 forduló'!$D90</f>
        <v>0</v>
      </c>
      <c r="O92" s="18">
        <f>'2 forduló'!$D90</f>
        <v>0.5</v>
      </c>
      <c r="P92" s="18">
        <f>'3 forduló'!$D90</f>
        <v>1</v>
      </c>
      <c r="Q92" s="18">
        <f>'4 forduló'!$D90</f>
        <v>0.5</v>
      </c>
      <c r="R92" s="18">
        <f>'5 forduló'!$D90</f>
        <v>0.5</v>
      </c>
      <c r="S92" s="18">
        <f>'6 forduló'!$D90</f>
        <v>0</v>
      </c>
      <c r="T92" s="18">
        <f>'7 forduló'!$D90</f>
        <v>1</v>
      </c>
      <c r="U92" s="18">
        <f>'8 forduló'!$D90</f>
        <v>1</v>
      </c>
      <c r="V92" s="18">
        <f>'9 forduló'!$D90</f>
        <v>1</v>
      </c>
      <c r="W92" s="18" t="b">
        <f>'10 forduló'!$D90</f>
        <v>0</v>
      </c>
      <c r="X92" s="18" t="b">
        <f>'11 forduló'!$D90</f>
        <v>0</v>
      </c>
      <c r="Y92" s="20"/>
      <c r="Z92" s="29">
        <f t="shared" si="826"/>
        <v>5.5</v>
      </c>
      <c r="AA92" s="378"/>
      <c r="AC92" s="207"/>
      <c r="AD92" s="51" t="b">
        <f t="shared" ref="AD92" si="895">M120</f>
        <v>0</v>
      </c>
      <c r="AE92" s="51">
        <f t="shared" ref="AE92" si="896">N120</f>
        <v>0</v>
      </c>
      <c r="AF92" s="51">
        <f t="shared" ref="AF92" si="897">O120</f>
        <v>0</v>
      </c>
      <c r="AG92" s="51">
        <f t="shared" ref="AG92" si="898">P120</f>
        <v>0</v>
      </c>
      <c r="AH92" s="51">
        <f t="shared" ref="AH92" si="899">Q120</f>
        <v>0.5</v>
      </c>
      <c r="AI92" s="51">
        <f t="shared" ref="AI92" si="900">R120</f>
        <v>0.5</v>
      </c>
      <c r="AJ92" s="51">
        <f t="shared" ref="AJ92" si="901">S120</f>
        <v>1</v>
      </c>
      <c r="AK92" s="51">
        <f t="shared" ref="AK92" si="902">T120</f>
        <v>0</v>
      </c>
      <c r="AL92" s="51">
        <f t="shared" ref="AL92" si="903">U120</f>
        <v>1</v>
      </c>
      <c r="AM92" s="51">
        <f t="shared" ref="AM92" si="904">V120</f>
        <v>0</v>
      </c>
      <c r="AN92" s="51" t="b">
        <f t="shared" ref="AN92" si="905">W120</f>
        <v>0</v>
      </c>
      <c r="AO92" s="51" t="b">
        <f t="shared" ref="AO92" si="906">X120</f>
        <v>0</v>
      </c>
      <c r="AP92" s="51">
        <f t="shared" ref="AP92" si="907">Y120</f>
        <v>0</v>
      </c>
      <c r="AQ92" s="62">
        <f t="shared" si="880"/>
        <v>3</v>
      </c>
      <c r="AR92" s="389"/>
      <c r="AS92" s="89">
        <f t="shared" si="833"/>
        <v>3.0039000186</v>
      </c>
      <c r="AT92" s="58" t="b">
        <f t="shared" si="881"/>
        <v>0</v>
      </c>
      <c r="AU92" s="171" t="str">
        <f t="shared" si="834"/>
        <v>II. Rákóczi SE Vaja</v>
      </c>
      <c r="AV92"/>
      <c r="AW92" s="178">
        <f t="shared" si="835"/>
        <v>8</v>
      </c>
      <c r="AX92" s="180" t="s">
        <v>25</v>
      </c>
      <c r="AY92" s="179" t="b">
        <f t="shared" si="836"/>
        <v>0</v>
      </c>
      <c r="AZ92" s="179">
        <f t="shared" si="837"/>
        <v>3.0039000186</v>
      </c>
      <c r="BA92" s="179" t="str">
        <f t="shared" si="838"/>
        <v>II. Rákóczi SE Vaja</v>
      </c>
      <c r="BB92" t="str">
        <f t="shared" si="866"/>
        <v>Ellenőrizd le a sorrendet!!! De a gép hozzáadja a csapat eredményt</v>
      </c>
    </row>
    <row r="93" spans="1:54" ht="14.25" customHeight="1" thickTop="1" thickBot="1" x14ac:dyDescent="0.25">
      <c r="A93" s="381"/>
      <c r="B93" s="2" t="s">
        <v>81</v>
      </c>
      <c r="C93" s="2" t="str">
        <f>'1 forduló'!$C91</f>
        <v>Gócza Ádám 1508</v>
      </c>
      <c r="D93" s="2" t="str">
        <f>'2 forduló'!$C91</f>
        <v>Nagy Krisztina</v>
      </c>
      <c r="E93" s="2" t="str">
        <f>'3 forduló'!$C91</f>
        <v>Gócza Ádám</v>
      </c>
      <c r="F93" s="2" t="str">
        <f>'4 forduló'!$C91</f>
        <v>Tóth Tibor</v>
      </c>
      <c r="G93" s="2" t="str">
        <f>'5 forduló'!$C91</f>
        <v>Nagy Krisztina</v>
      </c>
      <c r="H93" s="2" t="str">
        <f>'6 forduló'!$C91</f>
        <v>Tóth Tibor</v>
      </c>
      <c r="I93" s="2" t="str">
        <f>'7 forduló'!$C91</f>
        <v>Barnóth Anita</v>
      </c>
      <c r="J93" s="2" t="str">
        <f>'8 forduló'!$C91</f>
        <v>Palkovics Balázs</v>
      </c>
      <c r="K93" s="2" t="str">
        <f>'9 forduló'!$C91</f>
        <v>Tóth Tibor 1606</v>
      </c>
      <c r="L93" s="2" t="b">
        <f>'10 forduló'!$C91</f>
        <v>0</v>
      </c>
      <c r="M93" s="2" t="b">
        <f>'11 forduló'!$C91</f>
        <v>0</v>
      </c>
      <c r="N93" s="18">
        <f>'1 forduló'!$D91</f>
        <v>1</v>
      </c>
      <c r="O93" s="18">
        <f>'2 forduló'!$D91</f>
        <v>1</v>
      </c>
      <c r="P93" s="18">
        <f>'3 forduló'!$D91</f>
        <v>0.5</v>
      </c>
      <c r="Q93" s="18">
        <f>'4 forduló'!$D91</f>
        <v>1</v>
      </c>
      <c r="R93" s="18">
        <f>'5 forduló'!$D91</f>
        <v>0</v>
      </c>
      <c r="S93" s="18">
        <f>'6 forduló'!$D91</f>
        <v>1</v>
      </c>
      <c r="T93" s="18">
        <f>'7 forduló'!$D91</f>
        <v>0.5</v>
      </c>
      <c r="U93" s="18">
        <f>'8 forduló'!$D91</f>
        <v>1</v>
      </c>
      <c r="V93" s="18">
        <f>'9 forduló'!$D91</f>
        <v>1</v>
      </c>
      <c r="W93" s="18" t="b">
        <f>'10 forduló'!$D91</f>
        <v>0</v>
      </c>
      <c r="X93" s="18" t="b">
        <f>'11 forduló'!$D91</f>
        <v>0</v>
      </c>
      <c r="Y93" s="20"/>
      <c r="Z93" s="29">
        <f t="shared" si="826"/>
        <v>7</v>
      </c>
      <c r="AA93" s="378"/>
      <c r="AC93" s="207"/>
      <c r="AD93" s="51" t="b">
        <f t="shared" ref="AD93" si="908">M136</f>
        <v>0</v>
      </c>
      <c r="AE93" s="51">
        <f t="shared" ref="AE93" si="909">N136</f>
        <v>0.5</v>
      </c>
      <c r="AF93" s="51">
        <f t="shared" ref="AF93" si="910">O136</f>
        <v>1</v>
      </c>
      <c r="AG93" s="51">
        <f t="shared" ref="AG93" si="911">P136</f>
        <v>0</v>
      </c>
      <c r="AH93" s="51">
        <f t="shared" ref="AH93" si="912">Q136</f>
        <v>0.5</v>
      </c>
      <c r="AI93" s="51">
        <f t="shared" ref="AI93" si="913">R136</f>
        <v>0.5</v>
      </c>
      <c r="AJ93" s="51">
        <f t="shared" ref="AJ93" si="914">S136</f>
        <v>0.5</v>
      </c>
      <c r="AK93" s="51">
        <f t="shared" ref="AK93" si="915">T136</f>
        <v>1</v>
      </c>
      <c r="AL93" s="51">
        <f t="shared" ref="AL93" si="916">U136</f>
        <v>1</v>
      </c>
      <c r="AM93" s="51">
        <f t="shared" ref="AM93" si="917">V136</f>
        <v>1</v>
      </c>
      <c r="AN93" s="51" t="b">
        <f t="shared" ref="AN93" si="918">W136</f>
        <v>0</v>
      </c>
      <c r="AO93" s="51" t="b">
        <f t="shared" ref="AO93" si="919">X136</f>
        <v>0</v>
      </c>
      <c r="AP93" s="51">
        <f t="shared" ref="AP93" si="920">Y136</f>
        <v>0</v>
      </c>
      <c r="AQ93" s="62">
        <f t="shared" si="880"/>
        <v>6</v>
      </c>
      <c r="AR93" s="389"/>
      <c r="AS93" s="89">
        <f t="shared" si="833"/>
        <v>6.0054000183999996</v>
      </c>
      <c r="AT93" s="58" t="b">
        <f t="shared" si="881"/>
        <v>0</v>
      </c>
      <c r="AU93" s="171" t="str">
        <f t="shared" si="834"/>
        <v>Nyh. Sakkiskola SE</v>
      </c>
      <c r="AV93"/>
      <c r="AW93" s="178">
        <f t="shared" si="835"/>
        <v>2</v>
      </c>
      <c r="AX93" s="180" t="s">
        <v>26</v>
      </c>
      <c r="AY93" s="179" t="b">
        <f t="shared" si="836"/>
        <v>0</v>
      </c>
      <c r="AZ93" s="179">
        <f t="shared" si="837"/>
        <v>2.50300002</v>
      </c>
      <c r="BA93" s="179" t="str">
        <f t="shared" si="838"/>
        <v>Nyírbátor SE</v>
      </c>
      <c r="BB93" t="str">
        <f t="shared" si="866"/>
        <v>Ellenőrizd le a sorrendet!!! De a gép hozzáadja a csapat eredményt</v>
      </c>
    </row>
    <row r="94" spans="1:54" ht="14.25" customHeight="1" thickTop="1" thickBot="1" x14ac:dyDescent="0.25">
      <c r="A94" s="381"/>
      <c r="B94" s="2" t="s">
        <v>82</v>
      </c>
      <c r="C94" s="2" t="str">
        <f>'1 forduló'!$C92</f>
        <v>Nagy Krisztna</v>
      </c>
      <c r="D94" s="2" t="str">
        <f>'2 forduló'!$C92</f>
        <v>Tóth Tibot</v>
      </c>
      <c r="E94" s="2" t="str">
        <f>'3 forduló'!$C92</f>
        <v>Tóth Tibor</v>
      </c>
      <c r="F94" s="2" t="str">
        <f>'4 forduló'!$C92</f>
        <v>Palkovics Balázs</v>
      </c>
      <c r="G94" s="2" t="str">
        <f>'5 forduló'!$C92</f>
        <v>Tóth Tibor</v>
      </c>
      <c r="H94" s="2" t="str">
        <f>'6 forduló'!$C92</f>
        <v>Palkovics Balázs</v>
      </c>
      <c r="I94" s="2" t="str">
        <f>'7 forduló'!$C92</f>
        <v>Tóth Tibor</v>
      </c>
      <c r="J94" s="2" t="str">
        <f>'8 forduló'!$C92</f>
        <v>Koncz Réka</v>
      </c>
      <c r="K94" s="2" t="str">
        <f>'9 forduló'!$C92</f>
        <v>Palkovics Balázs</v>
      </c>
      <c r="L94" s="2" t="b">
        <f>'10 forduló'!$C92</f>
        <v>0</v>
      </c>
      <c r="M94" s="2" t="b">
        <f>'11 forduló'!$C92</f>
        <v>0</v>
      </c>
      <c r="N94" s="18">
        <f>'1 forduló'!$D92</f>
        <v>1</v>
      </c>
      <c r="O94" s="18">
        <f>'2 forduló'!$D92</f>
        <v>1</v>
      </c>
      <c r="P94" s="18">
        <f>'3 forduló'!$D92</f>
        <v>1</v>
      </c>
      <c r="Q94" s="18">
        <f>'4 forduló'!$D92</f>
        <v>1</v>
      </c>
      <c r="R94" s="18">
        <f>'5 forduló'!$D92</f>
        <v>0</v>
      </c>
      <c r="S94" s="18">
        <f>'6 forduló'!$D92</f>
        <v>1</v>
      </c>
      <c r="T94" s="18">
        <f>'7 forduló'!$D92</f>
        <v>0.5</v>
      </c>
      <c r="U94" s="18">
        <f>'8 forduló'!$D92</f>
        <v>1</v>
      </c>
      <c r="V94" s="18">
        <f>'9 forduló'!$D92</f>
        <v>0</v>
      </c>
      <c r="W94" s="18" t="b">
        <f>'10 forduló'!$D92</f>
        <v>0</v>
      </c>
      <c r="X94" s="18" t="b">
        <f>'11 forduló'!$D92</f>
        <v>0</v>
      </c>
      <c r="Y94" s="20"/>
      <c r="Z94" s="29">
        <f t="shared" si="826"/>
        <v>6.5</v>
      </c>
      <c r="AA94" s="378"/>
      <c r="AC94" s="207"/>
      <c r="AD94" s="51" t="b">
        <f t="shared" ref="AD94" si="921">M152</f>
        <v>0</v>
      </c>
      <c r="AE94" s="51">
        <f t="shared" ref="AE94" si="922">N152</f>
        <v>1</v>
      </c>
      <c r="AF94" s="51">
        <f t="shared" ref="AF94" si="923">O152</f>
        <v>0.5</v>
      </c>
      <c r="AG94" s="51">
        <f t="shared" ref="AG94" si="924">P152</f>
        <v>0</v>
      </c>
      <c r="AH94" s="51">
        <f t="shared" ref="AH94" si="925">Q152</f>
        <v>0</v>
      </c>
      <c r="AI94" s="51">
        <f t="shared" ref="AI94" si="926">R152</f>
        <v>0</v>
      </c>
      <c r="AJ94" s="51">
        <f t="shared" ref="AJ94" si="927">S152</f>
        <v>0</v>
      </c>
      <c r="AK94" s="51">
        <f t="shared" ref="AK94" si="928">T152</f>
        <v>1</v>
      </c>
      <c r="AL94" s="51">
        <f t="shared" ref="AL94" si="929">U152</f>
        <v>0</v>
      </c>
      <c r="AM94" s="51">
        <f t="shared" ref="AM94" si="930">V152</f>
        <v>0</v>
      </c>
      <c r="AN94" s="51" t="b">
        <f t="shared" ref="AN94" si="931">W152</f>
        <v>0</v>
      </c>
      <c r="AO94" s="51" t="b">
        <f t="shared" ref="AO94" si="932">X152</f>
        <v>0</v>
      </c>
      <c r="AP94" s="51">
        <f t="shared" ref="AP94" si="933">Y152</f>
        <v>0</v>
      </c>
      <c r="AQ94" s="62">
        <f t="shared" si="880"/>
        <v>2.5</v>
      </c>
      <c r="AR94" s="389"/>
      <c r="AS94" s="89">
        <f t="shared" si="833"/>
        <v>2.5027500182</v>
      </c>
      <c r="AT94" s="58" t="b">
        <f t="shared" si="881"/>
        <v>0</v>
      </c>
      <c r="AU94" s="171" t="str">
        <f t="shared" si="834"/>
        <v>Nagyhalászi SE</v>
      </c>
      <c r="AV94"/>
      <c r="AW94" s="178">
        <f t="shared" si="835"/>
        <v>10</v>
      </c>
      <c r="AX94" s="180" t="s">
        <v>33</v>
      </c>
      <c r="AY94" s="179" t="b">
        <f t="shared" si="836"/>
        <v>0</v>
      </c>
      <c r="AZ94" s="179">
        <f t="shared" si="837"/>
        <v>2.5027500182</v>
      </c>
      <c r="BA94" s="179" t="str">
        <f t="shared" si="838"/>
        <v>Nagyhalászi SE</v>
      </c>
      <c r="BB94" t="str">
        <f t="shared" si="866"/>
        <v>Ellenőrizd le a sorrendet!!! De a gép hozzáadja a csapat eredményt</v>
      </c>
    </row>
    <row r="95" spans="1:54" ht="14.25" customHeight="1" thickTop="1" thickBot="1" x14ac:dyDescent="0.25">
      <c r="A95" s="382"/>
      <c r="B95" s="2" t="s">
        <v>85</v>
      </c>
      <c r="C95" s="2">
        <f>'1 forduló'!$C93</f>
        <v>0</v>
      </c>
      <c r="D95" s="2">
        <f>'2 forduló'!$C93</f>
        <v>0</v>
      </c>
      <c r="E95" s="2">
        <f>'3 forduló'!$C93</f>
        <v>0</v>
      </c>
      <c r="F95" s="2">
        <f>'4 forduló'!$C93</f>
        <v>0</v>
      </c>
      <c r="G95" s="2">
        <f>'5 forduló'!$C93</f>
        <v>0</v>
      </c>
      <c r="H95" s="2">
        <f>'6 forduló'!$C93</f>
        <v>0</v>
      </c>
      <c r="I95" s="2">
        <f>'7 forduló'!$C93</f>
        <v>0</v>
      </c>
      <c r="J95" s="2">
        <f>'8 forduló'!$C93</f>
        <v>0</v>
      </c>
      <c r="K95" s="2">
        <f>'9 forduló'!$C93</f>
        <v>0</v>
      </c>
      <c r="L95" s="2">
        <f>'10 forduló'!$C93</f>
        <v>0</v>
      </c>
      <c r="M95" s="2">
        <f>'11 forduló'!$C93</f>
        <v>0</v>
      </c>
      <c r="N95" s="18"/>
      <c r="O95" s="19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9">
        <f t="shared" si="826"/>
        <v>0</v>
      </c>
      <c r="AA95" s="379"/>
      <c r="AC95" s="207"/>
      <c r="AD95" s="209" t="b">
        <f>M168</f>
        <v>0</v>
      </c>
      <c r="AE95" s="209" t="b">
        <f t="shared" ref="AE95:AP95" si="934">N168</f>
        <v>0</v>
      </c>
      <c r="AF95" s="209" t="b">
        <f t="shared" si="934"/>
        <v>0</v>
      </c>
      <c r="AG95" s="209" t="b">
        <f t="shared" si="934"/>
        <v>0</v>
      </c>
      <c r="AH95" s="209" t="b">
        <f t="shared" si="934"/>
        <v>0</v>
      </c>
      <c r="AI95" s="209" t="b">
        <f t="shared" si="934"/>
        <v>0</v>
      </c>
      <c r="AJ95" s="209" t="b">
        <f t="shared" si="934"/>
        <v>0</v>
      </c>
      <c r="AK95" s="209" t="b">
        <f t="shared" si="934"/>
        <v>0</v>
      </c>
      <c r="AL95" s="209" t="b">
        <f t="shared" si="934"/>
        <v>0</v>
      </c>
      <c r="AM95" s="209" t="b">
        <f t="shared" si="934"/>
        <v>0</v>
      </c>
      <c r="AN95" s="209" t="b">
        <f t="shared" si="934"/>
        <v>0</v>
      </c>
      <c r="AO95" s="209" t="b">
        <f t="shared" si="934"/>
        <v>0</v>
      </c>
      <c r="AP95" s="209">
        <f t="shared" si="934"/>
        <v>0</v>
      </c>
      <c r="AQ95" s="62">
        <f t="shared" si="880"/>
        <v>0</v>
      </c>
      <c r="AR95" s="389"/>
      <c r="AS95" s="89">
        <f t="shared" si="833"/>
        <v>1.8000000000000006E-8</v>
      </c>
      <c r="AT95" s="58" t="b">
        <f t="shared" si="881"/>
        <v>0</v>
      </c>
      <c r="AU95" s="171">
        <f t="shared" si="834"/>
        <v>0</v>
      </c>
      <c r="AV95"/>
      <c r="AW95" s="178">
        <f t="shared" si="835"/>
        <v>11</v>
      </c>
      <c r="AX95" s="180" t="s">
        <v>34</v>
      </c>
      <c r="AY95" s="179" t="b">
        <f t="shared" si="836"/>
        <v>0</v>
      </c>
      <c r="AZ95" s="179">
        <f t="shared" si="837"/>
        <v>1.8000000000000006E-8</v>
      </c>
      <c r="BA95" s="179">
        <f t="shared" si="838"/>
        <v>0</v>
      </c>
      <c r="BB95" t="str">
        <f t="shared" si="866"/>
        <v>0</v>
      </c>
    </row>
    <row r="96" spans="1:54" ht="12.75" customHeight="1" thickTop="1" thickBot="1" x14ac:dyDescent="0.25">
      <c r="N96" s="16">
        <f t="shared" ref="N96:X96" si="935">SUM(N85:N95)</f>
        <v>6</v>
      </c>
      <c r="O96" s="16">
        <f t="shared" si="935"/>
        <v>8.5</v>
      </c>
      <c r="P96" s="16">
        <f t="shared" si="935"/>
        <v>7.5</v>
      </c>
      <c r="Q96" s="16">
        <f t="shared" si="935"/>
        <v>9</v>
      </c>
      <c r="R96" s="16">
        <f t="shared" si="935"/>
        <v>2</v>
      </c>
      <c r="S96" s="16">
        <f t="shared" si="935"/>
        <v>8</v>
      </c>
      <c r="T96" s="16">
        <f t="shared" si="935"/>
        <v>4</v>
      </c>
      <c r="U96" s="16">
        <f t="shared" si="935"/>
        <v>6</v>
      </c>
      <c r="V96" s="16">
        <f t="shared" si="935"/>
        <v>8</v>
      </c>
      <c r="W96" s="16">
        <f t="shared" si="935"/>
        <v>0</v>
      </c>
      <c r="X96" s="16">
        <f t="shared" si="935"/>
        <v>0</v>
      </c>
      <c r="Y96" s="16"/>
      <c r="AC96" s="207"/>
      <c r="AD96" s="51" t="str">
        <f t="shared" ref="AD96" si="936">M184</f>
        <v>12_4</v>
      </c>
      <c r="AE96" s="51" t="b">
        <f t="shared" ref="AE96" si="937">N184</f>
        <v>0</v>
      </c>
      <c r="AF96" s="51" t="b">
        <f t="shared" ref="AF96" si="938">O184</f>
        <v>0</v>
      </c>
      <c r="AG96" s="51" t="b">
        <f t="shared" ref="AG96" si="939">P184</f>
        <v>0</v>
      </c>
      <c r="AH96" s="51" t="b">
        <f t="shared" ref="AH96" si="940">Q184</f>
        <v>0</v>
      </c>
      <c r="AI96" s="51" t="b">
        <f t="shared" ref="AI96" si="941">R184</f>
        <v>0</v>
      </c>
      <c r="AJ96" s="51" t="b">
        <f t="shared" ref="AJ96" si="942">S184</f>
        <v>0</v>
      </c>
      <c r="AK96" s="51" t="b">
        <f t="shared" ref="AK96" si="943">T184</f>
        <v>0</v>
      </c>
      <c r="AL96" s="51" t="b">
        <f t="shared" ref="AL96" si="944">U184</f>
        <v>0</v>
      </c>
      <c r="AM96" s="51" t="b">
        <f t="shared" ref="AM96" si="945">V184</f>
        <v>0</v>
      </c>
      <c r="AN96" s="51" t="b">
        <f t="shared" ref="AN96" si="946">W184</f>
        <v>0</v>
      </c>
      <c r="AO96" s="51" t="b">
        <f t="shared" ref="AO96" si="947">X184</f>
        <v>0</v>
      </c>
      <c r="AP96" s="51">
        <f t="shared" ref="AP96" si="948">Y184</f>
        <v>0</v>
      </c>
      <c r="AQ96" s="62">
        <f t="shared" si="880"/>
        <v>0</v>
      </c>
      <c r="AR96" s="389"/>
      <c r="AS96" s="89">
        <f t="shared" si="833"/>
        <v>1.7800000000000007E-8</v>
      </c>
      <c r="AT96" s="58" t="str">
        <f t="shared" si="881"/>
        <v>12_4</v>
      </c>
      <c r="AU96" s="171">
        <f t="shared" si="834"/>
        <v>0</v>
      </c>
      <c r="AV96"/>
      <c r="AW96" s="178">
        <f t="shared" si="835"/>
        <v>12</v>
      </c>
      <c r="AX96" s="180" t="s">
        <v>35</v>
      </c>
      <c r="AY96" s="179" t="str">
        <f t="shared" si="836"/>
        <v>12_4</v>
      </c>
      <c r="AZ96" s="179">
        <f t="shared" si="837"/>
        <v>1.7800000000000007E-8</v>
      </c>
      <c r="BA96" s="179">
        <f t="shared" si="838"/>
        <v>0</v>
      </c>
      <c r="BB96" t="str">
        <f t="shared" si="866"/>
        <v>0</v>
      </c>
    </row>
    <row r="97" spans="1:54" ht="12.75" customHeight="1" thickTop="1" thickBot="1" x14ac:dyDescent="0.25">
      <c r="AC97" s="207"/>
      <c r="AD97" s="209" t="str">
        <f>M200</f>
        <v>13_4</v>
      </c>
      <c r="AE97" s="209" t="b">
        <f t="shared" ref="AE97:AP97" si="949">N200</f>
        <v>0</v>
      </c>
      <c r="AF97" s="209" t="b">
        <f t="shared" si="949"/>
        <v>0</v>
      </c>
      <c r="AG97" s="209" t="b">
        <f t="shared" si="949"/>
        <v>0</v>
      </c>
      <c r="AH97" s="209" t="b">
        <f t="shared" si="949"/>
        <v>0</v>
      </c>
      <c r="AI97" s="209" t="b">
        <f t="shared" si="949"/>
        <v>0</v>
      </c>
      <c r="AJ97" s="209" t="b">
        <f t="shared" si="949"/>
        <v>0</v>
      </c>
      <c r="AK97" s="209" t="b">
        <f t="shared" si="949"/>
        <v>0</v>
      </c>
      <c r="AL97" s="209" t="b">
        <f t="shared" si="949"/>
        <v>0</v>
      </c>
      <c r="AM97" s="209" t="b">
        <f t="shared" si="949"/>
        <v>0</v>
      </c>
      <c r="AN97" s="209" t="b">
        <f t="shared" si="949"/>
        <v>0</v>
      </c>
      <c r="AO97" s="209" t="b">
        <f t="shared" si="949"/>
        <v>0</v>
      </c>
      <c r="AP97" s="209">
        <f t="shared" si="949"/>
        <v>0</v>
      </c>
      <c r="AQ97" s="62">
        <f t="shared" si="880"/>
        <v>0</v>
      </c>
      <c r="AR97" s="389"/>
      <c r="AS97" s="89">
        <f t="shared" si="833"/>
        <v>1.7600000000000009E-8</v>
      </c>
      <c r="AT97" s="58" t="str">
        <f t="shared" si="881"/>
        <v>13_4</v>
      </c>
      <c r="AU97" s="171" t="str">
        <f t="shared" si="834"/>
        <v>13cs</v>
      </c>
      <c r="AV97"/>
      <c r="AW97" s="178">
        <f t="shared" si="835"/>
        <v>13</v>
      </c>
      <c r="AX97" s="180" t="s">
        <v>36</v>
      </c>
      <c r="AY97" s="179" t="str">
        <f t="shared" si="836"/>
        <v>13_4</v>
      </c>
      <c r="AZ97" s="179">
        <f t="shared" si="837"/>
        <v>1.7600000000000009E-8</v>
      </c>
      <c r="BA97" s="179" t="str">
        <f t="shared" si="838"/>
        <v>13cs</v>
      </c>
      <c r="BB97" t="str">
        <f t="shared" si="866"/>
        <v>0</v>
      </c>
    </row>
    <row r="98" spans="1:54" ht="12.75" customHeight="1" thickTop="1" thickBot="1" x14ac:dyDescent="0.25">
      <c r="AC98" s="207"/>
      <c r="AD98" s="51" t="str">
        <f t="shared" ref="AD98" si="950">M216</f>
        <v>14_4</v>
      </c>
      <c r="AE98" s="51" t="b">
        <f t="shared" ref="AE98" si="951">N216</f>
        <v>0</v>
      </c>
      <c r="AF98" s="51" t="b">
        <f t="shared" ref="AF98" si="952">O216</f>
        <v>0</v>
      </c>
      <c r="AG98" s="51" t="b">
        <f t="shared" ref="AG98" si="953">P216</f>
        <v>0</v>
      </c>
      <c r="AH98" s="51" t="b">
        <f t="shared" ref="AH98" si="954">Q216</f>
        <v>0</v>
      </c>
      <c r="AI98" s="51" t="b">
        <f t="shared" ref="AI98" si="955">R216</f>
        <v>0</v>
      </c>
      <c r="AJ98" s="51" t="b">
        <f t="shared" ref="AJ98" si="956">S216</f>
        <v>0</v>
      </c>
      <c r="AK98" s="51" t="b">
        <f t="shared" ref="AK98" si="957">T216</f>
        <v>0</v>
      </c>
      <c r="AL98" s="51" t="b">
        <f t="shared" ref="AL98" si="958">U216</f>
        <v>0</v>
      </c>
      <c r="AM98" s="51" t="b">
        <f t="shared" ref="AM98" si="959">V216</f>
        <v>0</v>
      </c>
      <c r="AN98" s="51" t="b">
        <f t="shared" ref="AN98" si="960">W216</f>
        <v>0</v>
      </c>
      <c r="AO98" s="51" t="b">
        <f t="shared" ref="AO98" si="961">X216</f>
        <v>0</v>
      </c>
      <c r="AP98" s="51">
        <f t="shared" ref="AP98" si="962">Y216</f>
        <v>0</v>
      </c>
      <c r="AQ98" s="62">
        <f t="shared" si="880"/>
        <v>0</v>
      </c>
      <c r="AR98" s="389"/>
      <c r="AS98" s="89">
        <f t="shared" si="833"/>
        <v>1.7400000000000007E-8</v>
      </c>
      <c r="AT98" s="58" t="str">
        <f t="shared" si="881"/>
        <v>14_4</v>
      </c>
      <c r="AU98" s="171" t="str">
        <f t="shared" si="834"/>
        <v>14cs</v>
      </c>
      <c r="AV98"/>
      <c r="AW98" s="178">
        <f t="shared" si="835"/>
        <v>14</v>
      </c>
      <c r="AX98" s="180" t="s">
        <v>37</v>
      </c>
      <c r="AY98" s="179" t="str">
        <f t="shared" si="836"/>
        <v>14_4</v>
      </c>
      <c r="AZ98" s="179">
        <f t="shared" si="837"/>
        <v>1.7400000000000007E-8</v>
      </c>
      <c r="BA98" s="179" t="str">
        <f t="shared" si="838"/>
        <v>14cs</v>
      </c>
      <c r="BB98" t="str">
        <f t="shared" si="866"/>
        <v>0</v>
      </c>
    </row>
    <row r="99" spans="1:54" ht="12.75" customHeight="1" thickTop="1" thickBot="1" x14ac:dyDescent="0.3">
      <c r="A99" s="383" t="s">
        <v>0</v>
      </c>
      <c r="B99" s="384"/>
      <c r="C99" s="249" t="s">
        <v>243</v>
      </c>
      <c r="D99" s="250"/>
      <c r="E99" s="250"/>
      <c r="F99" s="250"/>
      <c r="G99" s="250"/>
      <c r="H99" s="250"/>
      <c r="I99" s="250"/>
      <c r="J99" s="250"/>
      <c r="K99" s="250"/>
      <c r="L99" s="250"/>
      <c r="M99" s="251"/>
      <c r="N99" s="385" t="s">
        <v>12</v>
      </c>
      <c r="O99" s="386"/>
      <c r="P99" s="387"/>
      <c r="Q99" s="387"/>
      <c r="R99" s="387"/>
      <c r="S99" s="387"/>
      <c r="T99" s="387"/>
      <c r="U99" s="387"/>
      <c r="V99" s="387"/>
      <c r="W99" s="387"/>
      <c r="X99" s="387"/>
      <c r="Y99" s="387"/>
      <c r="Z99" s="13" t="s">
        <v>16</v>
      </c>
      <c r="AA99" s="377">
        <f>SUM(N112:Y112)</f>
        <v>29.5</v>
      </c>
      <c r="AC99" s="207"/>
      <c r="AD99" s="51" t="str">
        <f t="shared" ref="AD99" si="963">M232</f>
        <v>15_4</v>
      </c>
      <c r="AE99" s="51" t="b">
        <f t="shared" ref="AE99" si="964">N232</f>
        <v>0</v>
      </c>
      <c r="AF99" s="51" t="b">
        <f t="shared" ref="AF99" si="965">O232</f>
        <v>0</v>
      </c>
      <c r="AG99" s="51" t="b">
        <f t="shared" ref="AG99" si="966">P232</f>
        <v>0</v>
      </c>
      <c r="AH99" s="51" t="b">
        <f t="shared" ref="AH99" si="967">Q232</f>
        <v>0</v>
      </c>
      <c r="AI99" s="51" t="b">
        <f t="shared" ref="AI99" si="968">R232</f>
        <v>0</v>
      </c>
      <c r="AJ99" s="51" t="b">
        <f t="shared" ref="AJ99" si="969">S232</f>
        <v>0</v>
      </c>
      <c r="AK99" s="51" t="b">
        <f t="shared" ref="AK99" si="970">T232</f>
        <v>0</v>
      </c>
      <c r="AL99" s="51" t="b">
        <f t="shared" ref="AL99" si="971">U232</f>
        <v>0</v>
      </c>
      <c r="AM99" s="51" t="b">
        <f t="shared" ref="AM99" si="972">V232</f>
        <v>0</v>
      </c>
      <c r="AN99" s="51" t="b">
        <f t="shared" ref="AN99" si="973">W232</f>
        <v>0</v>
      </c>
      <c r="AO99" s="51" t="b">
        <f t="shared" ref="AO99" si="974">X232</f>
        <v>0</v>
      </c>
      <c r="AP99" s="51">
        <f t="shared" ref="AP99" si="975">Y232</f>
        <v>0</v>
      </c>
      <c r="AQ99" s="62">
        <f t="shared" si="880"/>
        <v>0</v>
      </c>
      <c r="AR99" s="389"/>
      <c r="AS99" s="89">
        <f t="shared" si="833"/>
        <v>1.7200000000000008E-8</v>
      </c>
      <c r="AT99" s="58" t="str">
        <f t="shared" si="881"/>
        <v>15_4</v>
      </c>
      <c r="AU99" s="171" t="str">
        <f t="shared" si="834"/>
        <v>15cs</v>
      </c>
      <c r="AV99"/>
      <c r="AW99" s="178">
        <f t="shared" si="835"/>
        <v>15</v>
      </c>
      <c r="AX99" s="180" t="s">
        <v>38</v>
      </c>
      <c r="AY99" s="179" t="str">
        <f t="shared" si="836"/>
        <v>15_4</v>
      </c>
      <c r="AZ99" s="179">
        <f t="shared" si="837"/>
        <v>1.7200000000000008E-8</v>
      </c>
      <c r="BA99" s="179" t="str">
        <f t="shared" si="838"/>
        <v>15cs</v>
      </c>
      <c r="BB99" t="str">
        <f t="shared" si="866"/>
        <v>0</v>
      </c>
    </row>
    <row r="100" spans="1:54" ht="12.75" customHeight="1" thickTop="1" thickBot="1" x14ac:dyDescent="0.25">
      <c r="A100" s="380">
        <v>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96" t="s">
        <v>1</v>
      </c>
      <c r="N100" s="21" t="s">
        <v>13</v>
      </c>
      <c r="O100" s="22" t="s">
        <v>14</v>
      </c>
      <c r="P100" s="22" t="s">
        <v>15</v>
      </c>
      <c r="Q100" s="22" t="s">
        <v>17</v>
      </c>
      <c r="R100" s="22" t="s">
        <v>18</v>
      </c>
      <c r="S100" s="22" t="s">
        <v>21</v>
      </c>
      <c r="T100" s="22" t="s">
        <v>22</v>
      </c>
      <c r="U100" s="22" t="s">
        <v>25</v>
      </c>
      <c r="V100" s="22" t="s">
        <v>26</v>
      </c>
      <c r="W100" s="22" t="s">
        <v>33</v>
      </c>
      <c r="X100" s="22" t="s">
        <v>34</v>
      </c>
      <c r="Y100" s="22" t="s">
        <v>35</v>
      </c>
      <c r="Z100" s="28"/>
      <c r="AA100" s="378"/>
      <c r="AC100" s="207"/>
      <c r="AD100" s="51" t="str">
        <f t="shared" ref="AD100" si="976">M248</f>
        <v>16_4</v>
      </c>
      <c r="AE100" s="51" t="b">
        <f t="shared" ref="AE100" si="977">N248</f>
        <v>0</v>
      </c>
      <c r="AF100" s="51" t="b">
        <f t="shared" ref="AF100" si="978">O248</f>
        <v>0</v>
      </c>
      <c r="AG100" s="51" t="b">
        <f t="shared" ref="AG100" si="979">P248</f>
        <v>0</v>
      </c>
      <c r="AH100" s="51" t="b">
        <f t="shared" ref="AH100" si="980">Q248</f>
        <v>0</v>
      </c>
      <c r="AI100" s="51" t="b">
        <f t="shared" ref="AI100" si="981">R248</f>
        <v>0</v>
      </c>
      <c r="AJ100" s="51" t="b">
        <f t="shared" ref="AJ100" si="982">S248</f>
        <v>0</v>
      </c>
      <c r="AK100" s="51" t="b">
        <f t="shared" ref="AK100" si="983">T248</f>
        <v>0</v>
      </c>
      <c r="AL100" s="51" t="b">
        <f t="shared" ref="AL100" si="984">U248</f>
        <v>0</v>
      </c>
      <c r="AM100" s="51" t="b">
        <f t="shared" ref="AM100" si="985">V248</f>
        <v>0</v>
      </c>
      <c r="AN100" s="51" t="b">
        <f t="shared" ref="AN100" si="986">W248</f>
        <v>0</v>
      </c>
      <c r="AO100" s="51" t="b">
        <f t="shared" ref="AO100" si="987">X248</f>
        <v>0</v>
      </c>
      <c r="AP100" s="51">
        <f t="shared" ref="AP100" si="988">Y248</f>
        <v>0</v>
      </c>
      <c r="AQ100" s="62">
        <f t="shared" si="880"/>
        <v>0</v>
      </c>
      <c r="AR100" s="389"/>
      <c r="AS100" s="89">
        <f t="shared" si="833"/>
        <v>1.700000000000001E-8</v>
      </c>
      <c r="AT100" s="58" t="str">
        <f t="shared" si="881"/>
        <v>16_4</v>
      </c>
      <c r="AU100" s="171" t="str">
        <f t="shared" si="834"/>
        <v>16cs</v>
      </c>
      <c r="AV100"/>
      <c r="AW100" s="178">
        <f t="shared" si="835"/>
        <v>16</v>
      </c>
      <c r="AX100" s="180" t="s">
        <v>39</v>
      </c>
      <c r="AY100" s="179" t="str">
        <f t="shared" si="836"/>
        <v>16_4</v>
      </c>
      <c r="AZ100" s="179">
        <f t="shared" si="837"/>
        <v>1.700000000000001E-8</v>
      </c>
      <c r="BA100" s="179" t="str">
        <f t="shared" si="838"/>
        <v>16cs</v>
      </c>
      <c r="BB100" t="str">
        <f t="shared" si="866"/>
        <v>0</v>
      </c>
    </row>
    <row r="101" spans="1:54" ht="12.75" customHeight="1" thickTop="1" thickBot="1" x14ac:dyDescent="0.25">
      <c r="A101" s="381"/>
      <c r="B101" s="2" t="s">
        <v>2</v>
      </c>
      <c r="C101" s="1" t="str">
        <f>'1 forduló'!$C98</f>
        <v xml:space="preserve">Paszerbovics Sándor 2033 </v>
      </c>
      <c r="D101" s="1" t="str">
        <f>'2 forduló'!$C98</f>
        <v>Somorai Zsolt /2085/</v>
      </c>
      <c r="E101" s="1" t="str">
        <f>'3 forduló'!$C98</f>
        <v>Dr. Paszerbovics Sándor</v>
      </c>
      <c r="F101" s="1" t="str">
        <f>'4 forduló'!$C98</f>
        <v xml:space="preserve"> Dr Paszerbovics Sándor</v>
      </c>
      <c r="G101" s="1" t="str">
        <f>'5 forduló'!$C98</f>
        <v>Dr Paszerbovics Sándor/1959/</v>
      </c>
      <c r="H101" s="1" t="str">
        <f>'6 forduló'!$C98</f>
        <v>Somorai Zsolt</v>
      </c>
      <c r="I101" s="1" t="str">
        <f>'7 forduló'!$C98</f>
        <v xml:space="preserve"> Somorai Zsolt /2085/</v>
      </c>
      <c r="J101" s="1" t="str">
        <f>'8 forduló'!$C98</f>
        <v>Dr Paszerbovics Sándor 1959</v>
      </c>
      <c r="K101" s="1" t="str">
        <f>'9 forduló'!$C98</f>
        <v>Dr Paszerbovics sándor /1959/</v>
      </c>
      <c r="L101" s="1" t="b">
        <f>'10 forduló'!$C98</f>
        <v>0</v>
      </c>
      <c r="M101" s="1" t="b">
        <f>'11 forduló'!$C98</f>
        <v>0</v>
      </c>
      <c r="N101" s="18">
        <f>'1 forduló'!$D98</f>
        <v>0</v>
      </c>
      <c r="O101" s="18">
        <f>'2 forduló'!$D98</f>
        <v>0</v>
      </c>
      <c r="P101" s="18">
        <f>'3 forduló'!$D98</f>
        <v>1</v>
      </c>
      <c r="Q101" s="18">
        <f>'4 forduló'!$D98</f>
        <v>0</v>
      </c>
      <c r="R101" s="18">
        <f>'5 forduló'!$D98</f>
        <v>0</v>
      </c>
      <c r="S101" s="18">
        <f>'6 forduló'!$D98</f>
        <v>1</v>
      </c>
      <c r="T101" s="18">
        <f>'7 forduló'!$D98</f>
        <v>0.5</v>
      </c>
      <c r="U101" s="18">
        <f>'8 forduló'!$D98</f>
        <v>0</v>
      </c>
      <c r="V101" s="18">
        <f>'9 forduló'!$D98</f>
        <v>0.5</v>
      </c>
      <c r="W101" s="18" t="b">
        <f>'10 forduló'!$D98</f>
        <v>0</v>
      </c>
      <c r="X101" s="18" t="b">
        <f>'11 forduló'!$D98</f>
        <v>0</v>
      </c>
      <c r="Y101" s="20"/>
      <c r="Z101" s="29">
        <f>SUM(N101:Y101)</f>
        <v>3</v>
      </c>
      <c r="AA101" s="378"/>
      <c r="AC101" s="207"/>
      <c r="AD101" s="51" t="str">
        <f t="shared" ref="AD101" si="989">M264</f>
        <v>17_4</v>
      </c>
      <c r="AE101" s="51" t="b">
        <f t="shared" ref="AE101" si="990">N264</f>
        <v>0</v>
      </c>
      <c r="AF101" s="51" t="b">
        <f t="shared" ref="AF101" si="991">O264</f>
        <v>0</v>
      </c>
      <c r="AG101" s="51" t="b">
        <f t="shared" ref="AG101" si="992">P264</f>
        <v>0</v>
      </c>
      <c r="AH101" s="51" t="b">
        <f t="shared" ref="AH101" si="993">Q264</f>
        <v>0</v>
      </c>
      <c r="AI101" s="51" t="b">
        <f t="shared" ref="AI101" si="994">R264</f>
        <v>0</v>
      </c>
      <c r="AJ101" s="51" t="b">
        <f t="shared" ref="AJ101" si="995">S264</f>
        <v>0</v>
      </c>
      <c r="AK101" s="51" t="b">
        <f t="shared" ref="AK101" si="996">T264</f>
        <v>0</v>
      </c>
      <c r="AL101" s="51" t="b">
        <f t="shared" ref="AL101" si="997">U264</f>
        <v>0</v>
      </c>
      <c r="AM101" s="51" t="b">
        <f t="shared" ref="AM101" si="998">V264</f>
        <v>0</v>
      </c>
      <c r="AN101" s="51" t="b">
        <f t="shared" ref="AN101" si="999">W264</f>
        <v>0</v>
      </c>
      <c r="AO101" s="51" t="b">
        <f t="shared" ref="AO101" si="1000">X264</f>
        <v>0</v>
      </c>
      <c r="AP101" s="51">
        <f t="shared" ref="AP101" si="1001">Y264</f>
        <v>0</v>
      </c>
      <c r="AQ101" s="62">
        <f t="shared" si="880"/>
        <v>0</v>
      </c>
      <c r="AR101" s="389"/>
      <c r="AS101" s="89">
        <f t="shared" si="833"/>
        <v>1.6800000000000011E-8</v>
      </c>
      <c r="AT101" s="58" t="str">
        <f t="shared" si="881"/>
        <v>17_4</v>
      </c>
      <c r="AU101" s="171" t="str">
        <f t="shared" si="834"/>
        <v>17cs</v>
      </c>
      <c r="AV101"/>
      <c r="AW101" s="178">
        <f t="shared" si="835"/>
        <v>17</v>
      </c>
      <c r="AX101" s="180" t="s">
        <v>40</v>
      </c>
      <c r="AY101" s="179" t="str">
        <f t="shared" si="836"/>
        <v>17_4</v>
      </c>
      <c r="AZ101" s="179">
        <f t="shared" si="837"/>
        <v>1.6800000000000011E-8</v>
      </c>
      <c r="BA101" s="179" t="str">
        <f t="shared" si="838"/>
        <v>17cs</v>
      </c>
      <c r="BB101" t="str">
        <f t="shared" si="866"/>
        <v>0</v>
      </c>
    </row>
    <row r="102" spans="1:54" ht="12.75" customHeight="1" thickTop="1" thickBot="1" x14ac:dyDescent="0.25">
      <c r="A102" s="381"/>
      <c r="B102" s="2" t="s">
        <v>3</v>
      </c>
      <c r="C102" s="1" t="str">
        <f>'1 forduló'!$C99</f>
        <v>   Hegedüs Roland 1870  </v>
      </c>
      <c r="D102" s="1" t="str">
        <f>'2 forduló'!$C99</f>
        <v>Dr Paszerbovics Sándor /1959/</v>
      </c>
      <c r="E102" s="1" t="str">
        <f>'3 forduló'!$C99</f>
        <v>Hegedűs Roland</v>
      </c>
      <c r="F102" s="1" t="str">
        <f>'4 forduló'!$C99</f>
        <v xml:space="preserve"> Hegedüs Roland</v>
      </c>
      <c r="G102" s="1" t="str">
        <f>'5 forduló'!$C99</f>
        <v>Hegedűs Roland/1833/</v>
      </c>
      <c r="H102" s="1" t="str">
        <f>'6 forduló'!$C99</f>
        <v>Paszerbovics Sándor</v>
      </c>
      <c r="I102" s="1" t="str">
        <f>'7 forduló'!$C99</f>
        <v xml:space="preserve"> Dr Paszerbovics Sándor/1959/</v>
      </c>
      <c r="J102" s="1" t="str">
        <f>'8 forduló'!$C99</f>
        <v xml:space="preserve"> Hegedüs Roland 1833 </v>
      </c>
      <c r="K102" s="1" t="str">
        <f>'9 forduló'!$C99</f>
        <v>Hegedüs Roland /1833/</v>
      </c>
      <c r="L102" s="1" t="b">
        <f>'10 forduló'!$C99</f>
        <v>0</v>
      </c>
      <c r="M102" s="1" t="b">
        <f>'11 forduló'!$C99</f>
        <v>0</v>
      </c>
      <c r="N102" s="18">
        <f>'1 forduló'!$D99</f>
        <v>0</v>
      </c>
      <c r="O102" s="18">
        <f>'2 forduló'!$D99</f>
        <v>0</v>
      </c>
      <c r="P102" s="18">
        <f>'3 forduló'!$D99</f>
        <v>0.5</v>
      </c>
      <c r="Q102" s="18">
        <f>'4 forduló'!$D99</f>
        <v>0</v>
      </c>
      <c r="R102" s="18">
        <f>'5 forduló'!$D99</f>
        <v>1</v>
      </c>
      <c r="S102" s="18">
        <f>'6 forduló'!$D99</f>
        <v>1</v>
      </c>
      <c r="T102" s="18">
        <f>'7 forduló'!$D99</f>
        <v>1</v>
      </c>
      <c r="U102" s="18">
        <f>'8 forduló'!$D99</f>
        <v>0</v>
      </c>
      <c r="V102" s="18">
        <f>'9 forduló'!$D99</f>
        <v>0.5</v>
      </c>
      <c r="W102" s="18" t="b">
        <f>'10 forduló'!$D99</f>
        <v>0</v>
      </c>
      <c r="X102" s="18" t="b">
        <f>'11 forduló'!$D99</f>
        <v>0</v>
      </c>
      <c r="Y102" s="20"/>
      <c r="Z102" s="29">
        <f t="shared" ref="Z102:Z111" si="1002">SUM(N102:Y102)</f>
        <v>4</v>
      </c>
      <c r="AA102" s="378"/>
      <c r="AC102" s="207"/>
      <c r="AD102" s="51" t="str">
        <f t="shared" ref="AD102" si="1003">M280</f>
        <v>18_4</v>
      </c>
      <c r="AE102" s="51" t="b">
        <f t="shared" ref="AE102" si="1004">N280</f>
        <v>0</v>
      </c>
      <c r="AF102" s="51" t="b">
        <f t="shared" ref="AF102" si="1005">O280</f>
        <v>0</v>
      </c>
      <c r="AG102" s="51" t="b">
        <f t="shared" ref="AG102" si="1006">P280</f>
        <v>0</v>
      </c>
      <c r="AH102" s="51" t="b">
        <f t="shared" ref="AH102" si="1007">Q280</f>
        <v>0</v>
      </c>
      <c r="AI102" s="51" t="b">
        <f t="shared" ref="AI102" si="1008">R280</f>
        <v>0</v>
      </c>
      <c r="AJ102" s="51" t="b">
        <f t="shared" ref="AJ102" si="1009">S280</f>
        <v>0</v>
      </c>
      <c r="AK102" s="51" t="b">
        <f t="shared" ref="AK102" si="1010">T280</f>
        <v>0</v>
      </c>
      <c r="AL102" s="51" t="b">
        <f t="shared" ref="AL102" si="1011">U280</f>
        <v>0</v>
      </c>
      <c r="AM102" s="51" t="b">
        <f t="shared" ref="AM102" si="1012">V280</f>
        <v>0</v>
      </c>
      <c r="AN102" s="51" t="b">
        <f t="shared" ref="AN102" si="1013">W280</f>
        <v>0</v>
      </c>
      <c r="AO102" s="51" t="b">
        <f t="shared" ref="AO102" si="1014">X280</f>
        <v>0</v>
      </c>
      <c r="AP102" s="51">
        <f t="shared" ref="AP102" si="1015">Y280</f>
        <v>0</v>
      </c>
      <c r="AQ102" s="62">
        <f t="shared" si="880"/>
        <v>0</v>
      </c>
      <c r="AR102" s="389"/>
      <c r="AS102" s="89">
        <f t="shared" si="833"/>
        <v>1.660000000000001E-8</v>
      </c>
      <c r="AT102" s="58" t="str">
        <f t="shared" si="881"/>
        <v>18_4</v>
      </c>
      <c r="AU102" s="171" t="str">
        <f t="shared" si="834"/>
        <v>18cs</v>
      </c>
      <c r="AV102"/>
      <c r="AW102" s="178">
        <f t="shared" si="835"/>
        <v>18</v>
      </c>
      <c r="AX102" s="180" t="s">
        <v>41</v>
      </c>
      <c r="AY102" s="179" t="str">
        <f t="shared" si="836"/>
        <v>18_4</v>
      </c>
      <c r="AZ102" s="179">
        <f t="shared" si="837"/>
        <v>1.660000000000001E-8</v>
      </c>
      <c r="BA102" s="179" t="str">
        <f t="shared" si="838"/>
        <v>18cs</v>
      </c>
      <c r="BB102" t="str">
        <f t="shared" si="866"/>
        <v>0</v>
      </c>
    </row>
    <row r="103" spans="1:54" ht="14.25" customHeight="1" thickTop="1" thickBot="1" x14ac:dyDescent="0.25">
      <c r="A103" s="381"/>
      <c r="B103" s="2" t="s">
        <v>84</v>
      </c>
      <c r="C103" s="1" t="str">
        <f>'1 forduló'!$C100</f>
        <v>     Koncz István C-        </v>
      </c>
      <c r="D103" s="1" t="str">
        <f>'2 forduló'!$C100</f>
        <v>Hegedüs Roland /1833/</v>
      </c>
      <c r="E103" s="1" t="str">
        <f>'3 forduló'!$C100</f>
        <v>Orgován György</v>
      </c>
      <c r="F103" s="1" t="str">
        <f>'4 forduló'!$C100</f>
        <v xml:space="preserve"> Orgován György</v>
      </c>
      <c r="G103" s="1" t="str">
        <f>'5 forduló'!$C100</f>
        <v>Orgován György/1848/</v>
      </c>
      <c r="H103" s="1" t="str">
        <f>'6 forduló'!$C100</f>
        <v>Hegedűs Roland</v>
      </c>
      <c r="I103" s="1" t="str">
        <f>'7 forduló'!$C100</f>
        <v>Hegedüs Roland/1833/-</v>
      </c>
      <c r="J103" s="1" t="str">
        <f>'8 forduló'!$C100</f>
        <v>Orgován György 1848</v>
      </c>
      <c r="K103" s="1" t="str">
        <f>'9 forduló'!$C100</f>
        <v xml:space="preserve"> Orgován György</v>
      </c>
      <c r="L103" s="1" t="b">
        <f>'10 forduló'!$C100</f>
        <v>0</v>
      </c>
      <c r="M103" s="1" t="b">
        <f>'11 forduló'!$C100</f>
        <v>0</v>
      </c>
      <c r="N103" s="18">
        <f>'1 forduló'!$D100</f>
        <v>0</v>
      </c>
      <c r="O103" s="18">
        <f>'2 forduló'!$D100</f>
        <v>0.5</v>
      </c>
      <c r="P103" s="18">
        <f>'3 forduló'!$D100</f>
        <v>0</v>
      </c>
      <c r="Q103" s="18">
        <f>'4 forduló'!$D100</f>
        <v>0</v>
      </c>
      <c r="R103" s="18">
        <f>'5 forduló'!$D100</f>
        <v>0.5</v>
      </c>
      <c r="S103" s="18">
        <f>'6 forduló'!$D100</f>
        <v>1</v>
      </c>
      <c r="T103" s="18">
        <f>'7 forduló'!$D100</f>
        <v>0.5</v>
      </c>
      <c r="U103" s="18">
        <f>'8 forduló'!$D100</f>
        <v>0</v>
      </c>
      <c r="V103" s="18">
        <f>'9 forduló'!$D100</f>
        <v>0</v>
      </c>
      <c r="W103" s="18" t="b">
        <f>'10 forduló'!$D100</f>
        <v>0</v>
      </c>
      <c r="X103" s="18" t="b">
        <f>'11 forduló'!$D100</f>
        <v>0</v>
      </c>
      <c r="Y103" s="20"/>
      <c r="Z103" s="29">
        <f t="shared" si="1002"/>
        <v>2.5</v>
      </c>
      <c r="AA103" s="378"/>
      <c r="AC103" s="207"/>
      <c r="AD103" s="51" t="str">
        <f t="shared" ref="AD103" si="1016">M296</f>
        <v>19_4</v>
      </c>
      <c r="AE103" s="51" t="b">
        <f t="shared" ref="AE103" si="1017">N296</f>
        <v>0</v>
      </c>
      <c r="AF103" s="51" t="b">
        <f t="shared" ref="AF103" si="1018">O296</f>
        <v>0</v>
      </c>
      <c r="AG103" s="51" t="b">
        <f t="shared" ref="AG103" si="1019">P296</f>
        <v>0</v>
      </c>
      <c r="AH103" s="51" t="b">
        <f t="shared" ref="AH103" si="1020">Q296</f>
        <v>0</v>
      </c>
      <c r="AI103" s="51" t="b">
        <f t="shared" ref="AI103" si="1021">R296</f>
        <v>0</v>
      </c>
      <c r="AJ103" s="51" t="b">
        <f t="shared" ref="AJ103" si="1022">S296</f>
        <v>0</v>
      </c>
      <c r="AK103" s="51" t="b">
        <f t="shared" ref="AK103" si="1023">T296</f>
        <v>0</v>
      </c>
      <c r="AL103" s="51" t="b">
        <f t="shared" ref="AL103" si="1024">U296</f>
        <v>0</v>
      </c>
      <c r="AM103" s="51" t="b">
        <f t="shared" ref="AM103" si="1025">V296</f>
        <v>0</v>
      </c>
      <c r="AN103" s="51" t="b">
        <f t="shared" ref="AN103" si="1026">W296</f>
        <v>0</v>
      </c>
      <c r="AO103" s="51" t="b">
        <f t="shared" ref="AO103" si="1027">X296</f>
        <v>0</v>
      </c>
      <c r="AP103" s="51">
        <f t="shared" ref="AP103" si="1028">Y296</f>
        <v>0</v>
      </c>
      <c r="AQ103" s="62">
        <f t="shared" si="880"/>
        <v>0</v>
      </c>
      <c r="AR103" s="389"/>
      <c r="AS103" s="89">
        <f t="shared" si="833"/>
        <v>1.6400000000000011E-8</v>
      </c>
      <c r="AT103" s="58" t="str">
        <f t="shared" si="881"/>
        <v>19_4</v>
      </c>
      <c r="AU103" s="171" t="str">
        <f t="shared" si="834"/>
        <v>19cs</v>
      </c>
      <c r="AV103"/>
      <c r="AW103" s="178">
        <f t="shared" si="835"/>
        <v>19</v>
      </c>
      <c r="AX103" s="180" t="s">
        <v>42</v>
      </c>
      <c r="AY103" s="179" t="str">
        <f t="shared" si="836"/>
        <v>19_4</v>
      </c>
      <c r="AZ103" s="179">
        <f t="shared" si="837"/>
        <v>1.6400000000000011E-8</v>
      </c>
      <c r="BA103" s="179" t="str">
        <f t="shared" si="838"/>
        <v>19cs</v>
      </c>
      <c r="BB103" t="str">
        <f t="shared" si="866"/>
        <v>0</v>
      </c>
    </row>
    <row r="104" spans="1:54" ht="14.25" customHeight="1" thickTop="1" thickBot="1" x14ac:dyDescent="0.25">
      <c r="A104" s="381"/>
      <c r="B104" s="2" t="s">
        <v>5</v>
      </c>
      <c r="C104" s="1" t="str">
        <f>'1 forduló'!$C101</f>
        <v>    Kui István C-            </v>
      </c>
      <c r="D104" s="1" t="str">
        <f>'2 forduló'!$C101</f>
        <v>Koncz István /1869/</v>
      </c>
      <c r="E104" s="1" t="str">
        <f>'3 forduló'!$C101</f>
        <v>Kui István</v>
      </c>
      <c r="F104" s="1" t="str">
        <f>'4 forduló'!$C101</f>
        <v xml:space="preserve"> Varró Miklós</v>
      </c>
      <c r="G104" s="1" t="str">
        <f>'5 forduló'!$C101</f>
        <v>Varró Miklós/1621/</v>
      </c>
      <c r="H104" s="1" t="str">
        <f>'6 forduló'!$C101</f>
        <v>Koncz István</v>
      </c>
      <c r="I104" s="1" t="str">
        <f>'7 forduló'!$C101</f>
        <v>Koncz István/1855/-</v>
      </c>
      <c r="J104" s="1" t="str">
        <f>'8 forduló'!$C101</f>
        <v xml:space="preserve"> Kui István 1790</v>
      </c>
      <c r="K104" s="1" t="str">
        <f>'9 forduló'!$C101</f>
        <v>Varró Miklós /1621/</v>
      </c>
      <c r="L104" s="1" t="b">
        <f>'10 forduló'!$C101</f>
        <v>0</v>
      </c>
      <c r="M104" s="1" t="b">
        <f>'11 forduló'!$C101</f>
        <v>0</v>
      </c>
      <c r="N104" s="18">
        <f>'1 forduló'!$D101</f>
        <v>0</v>
      </c>
      <c r="O104" s="18">
        <f>'2 forduló'!$D101</f>
        <v>1</v>
      </c>
      <c r="P104" s="18">
        <f>'3 forduló'!$D101</f>
        <v>0</v>
      </c>
      <c r="Q104" s="18">
        <f>'4 forduló'!$D101</f>
        <v>1</v>
      </c>
      <c r="R104" s="18">
        <f>'5 forduló'!$D101</f>
        <v>0.5</v>
      </c>
      <c r="S104" s="18">
        <f>'6 forduló'!$D101</f>
        <v>0.5</v>
      </c>
      <c r="T104" s="18">
        <f>'7 forduló'!$D101</f>
        <v>1</v>
      </c>
      <c r="U104" s="18">
        <f>'8 forduló'!$D101</f>
        <v>0</v>
      </c>
      <c r="V104" s="18">
        <f>'9 forduló'!$D101</f>
        <v>0.5</v>
      </c>
      <c r="W104" s="18" t="b">
        <f>'10 forduló'!$D101</f>
        <v>0</v>
      </c>
      <c r="X104" s="18" t="b">
        <f>'11 forduló'!$D101</f>
        <v>0</v>
      </c>
      <c r="Y104" s="20"/>
      <c r="Z104" s="29">
        <f t="shared" si="1002"/>
        <v>4.5</v>
      </c>
      <c r="AA104" s="378"/>
      <c r="AC104" s="207"/>
      <c r="AD104" s="51" t="str">
        <f t="shared" ref="AD104" si="1029">M312</f>
        <v>20_4</v>
      </c>
      <c r="AE104" s="51" t="b">
        <f t="shared" ref="AE104" si="1030">N312</f>
        <v>0</v>
      </c>
      <c r="AF104" s="51" t="b">
        <f t="shared" ref="AF104" si="1031">O312</f>
        <v>0</v>
      </c>
      <c r="AG104" s="51" t="b">
        <f t="shared" ref="AG104" si="1032">P312</f>
        <v>0</v>
      </c>
      <c r="AH104" s="51" t="b">
        <f t="shared" ref="AH104" si="1033">Q312</f>
        <v>0</v>
      </c>
      <c r="AI104" s="51" t="b">
        <f t="shared" ref="AI104" si="1034">R312</f>
        <v>0</v>
      </c>
      <c r="AJ104" s="51" t="b">
        <f t="shared" ref="AJ104" si="1035">S312</f>
        <v>0</v>
      </c>
      <c r="AK104" s="51" t="b">
        <f t="shared" ref="AK104" si="1036">T312</f>
        <v>0</v>
      </c>
      <c r="AL104" s="51" t="b">
        <f t="shared" ref="AL104" si="1037">U312</f>
        <v>0</v>
      </c>
      <c r="AM104" s="51" t="b">
        <f t="shared" ref="AM104" si="1038">V312</f>
        <v>0</v>
      </c>
      <c r="AN104" s="51" t="b">
        <f t="shared" ref="AN104" si="1039">W312</f>
        <v>0</v>
      </c>
      <c r="AO104" s="51" t="b">
        <f t="shared" ref="AO104" si="1040">X312</f>
        <v>0</v>
      </c>
      <c r="AP104" s="51">
        <f t="shared" ref="AP104" si="1041">Y312</f>
        <v>0</v>
      </c>
      <c r="AQ104" s="62">
        <f t="shared" si="880"/>
        <v>0</v>
      </c>
      <c r="AR104" s="390"/>
      <c r="AS104" s="89">
        <f t="shared" si="833"/>
        <v>1.6200000000000013E-8</v>
      </c>
      <c r="AT104" s="72" t="str">
        <f t="shared" si="881"/>
        <v>20_4</v>
      </c>
      <c r="AU104" s="171" t="str">
        <f t="shared" si="834"/>
        <v>20cs</v>
      </c>
      <c r="AV104"/>
      <c r="AW104" s="178">
        <f t="shared" si="835"/>
        <v>20</v>
      </c>
      <c r="AX104" s="180" t="s">
        <v>43</v>
      </c>
      <c r="AY104" s="179" t="str">
        <f t="shared" si="836"/>
        <v>20_4</v>
      </c>
      <c r="AZ104" s="179">
        <f t="shared" si="837"/>
        <v>1.6200000000000013E-8</v>
      </c>
      <c r="BA104" s="179" t="str">
        <f t="shared" si="838"/>
        <v>20cs</v>
      </c>
      <c r="BB104" t="str">
        <f t="shared" si="866"/>
        <v>0</v>
      </c>
    </row>
    <row r="105" spans="1:54" ht="14.25" customHeight="1" thickTop="1" thickBot="1" x14ac:dyDescent="0.25">
      <c r="A105" s="381"/>
      <c r="B105" s="2" t="s">
        <v>6</v>
      </c>
      <c r="C105" s="1" t="str">
        <f>'1 forduló'!$C102</f>
        <v xml:space="preserve"> Varró Miklós   1636      </v>
      </c>
      <c r="D105" s="1" t="str">
        <f>'2 forduló'!$C102</f>
        <v>Varró Miklós /1621/</v>
      </c>
      <c r="E105" s="1" t="str">
        <f>'3 forduló'!$C102</f>
        <v>Varró Miklós</v>
      </c>
      <c r="F105" s="1" t="str">
        <f>'4 forduló'!$C102</f>
        <v xml:space="preserve"> Répási György</v>
      </c>
      <c r="G105" s="1" t="str">
        <f>'5 forduló'!$C102</f>
        <v>Répási György</v>
      </c>
      <c r="H105" s="1" t="str">
        <f>'6 forduló'!$C102</f>
        <v>Orgován György</v>
      </c>
      <c r="I105" s="1" t="str">
        <f>'7 forduló'!$C102</f>
        <v>Orgován György/1848/</v>
      </c>
      <c r="J105" s="1" t="str">
        <f>'8 forduló'!$C102</f>
        <v>Varró Miklós 1621</v>
      </c>
      <c r="K105" s="1" t="str">
        <f>'9 forduló'!$C102</f>
        <v>Répási György</v>
      </c>
      <c r="L105" s="1" t="b">
        <f>'10 forduló'!$C102</f>
        <v>0</v>
      </c>
      <c r="M105" s="1" t="b">
        <f>'11 forduló'!$C102</f>
        <v>0</v>
      </c>
      <c r="N105" s="18">
        <f>'1 forduló'!$D102</f>
        <v>0</v>
      </c>
      <c r="O105" s="18">
        <f>'2 forduló'!$D102</f>
        <v>0</v>
      </c>
      <c r="P105" s="18">
        <f>'3 forduló'!$D102</f>
        <v>0.5</v>
      </c>
      <c r="Q105" s="18">
        <f>'4 forduló'!$D102</f>
        <v>1</v>
      </c>
      <c r="R105" s="18">
        <f>'5 forduló'!$D102</f>
        <v>0</v>
      </c>
      <c r="S105" s="18">
        <f>'6 forduló'!$D102</f>
        <v>1</v>
      </c>
      <c r="T105" s="18">
        <f>'7 forduló'!$D102</f>
        <v>0</v>
      </c>
      <c r="U105" s="18">
        <f>'8 forduló'!$D102</f>
        <v>0.5</v>
      </c>
      <c r="V105" s="18">
        <f>'9 forduló'!$D102</f>
        <v>0</v>
      </c>
      <c r="W105" s="18" t="b">
        <f>'10 forduló'!$D102</f>
        <v>0</v>
      </c>
      <c r="X105" s="18" t="b">
        <f>'11 forduló'!$D102</f>
        <v>0</v>
      </c>
      <c r="Y105" s="20"/>
      <c r="Z105" s="29">
        <f t="shared" si="1002"/>
        <v>3</v>
      </c>
      <c r="AA105" s="378"/>
      <c r="AC105" s="207" t="s">
        <v>57</v>
      </c>
      <c r="AD105" s="209" t="b">
        <f>M9</f>
        <v>0</v>
      </c>
      <c r="AE105" s="209">
        <f t="shared" ref="AE105:AP105" si="1042">N9</f>
        <v>1</v>
      </c>
      <c r="AF105" s="209">
        <f t="shared" si="1042"/>
        <v>0</v>
      </c>
      <c r="AG105" s="209">
        <f t="shared" si="1042"/>
        <v>1</v>
      </c>
      <c r="AH105" s="209">
        <f t="shared" si="1042"/>
        <v>0</v>
      </c>
      <c r="AI105" s="209">
        <f t="shared" si="1042"/>
        <v>0</v>
      </c>
      <c r="AJ105" s="209">
        <f t="shared" si="1042"/>
        <v>0</v>
      </c>
      <c r="AK105" s="209">
        <f t="shared" si="1042"/>
        <v>1</v>
      </c>
      <c r="AL105" s="209">
        <f t="shared" si="1042"/>
        <v>1</v>
      </c>
      <c r="AM105" s="209">
        <f t="shared" si="1042"/>
        <v>0</v>
      </c>
      <c r="AN105" s="209" t="b">
        <f t="shared" si="1042"/>
        <v>0</v>
      </c>
      <c r="AO105" s="209" t="b">
        <f t="shared" si="1042"/>
        <v>0</v>
      </c>
      <c r="AP105" s="209">
        <f t="shared" si="1042"/>
        <v>0</v>
      </c>
      <c r="AQ105" s="62">
        <f t="shared" si="880"/>
        <v>4</v>
      </c>
      <c r="AR105" s="388" t="s">
        <v>57</v>
      </c>
      <c r="AS105" s="91">
        <f>AQ105+(AD3/10000)</f>
        <v>4.00300002</v>
      </c>
      <c r="AT105" s="71" t="b">
        <f t="shared" si="881"/>
        <v>0</v>
      </c>
      <c r="AU105" s="172" t="str">
        <f>AU85</f>
        <v>Nyírbátor SE</v>
      </c>
      <c r="AV105"/>
      <c r="AW105" s="76">
        <f>_xlfn.RANK.EQ(AS105,$AS$105:$AS$124,0)</f>
        <v>6</v>
      </c>
      <c r="AX105" s="76" t="s">
        <v>13</v>
      </c>
      <c r="AY105" s="181" t="b">
        <f>IF($AW$105=(AL3+1),$AT$105,IF($AW$106=(AL3+1),$AT$106,IF($AW$107=(AL3+1),$AT$107,IF($AW$108=(AL3+1),$AT$108,IF($AW$109=(AL3+1),$AT$109,IF($AW$110=(AL3+1),$AT$110,IF($AW$111=(AL3+1),$AT$111,IF($AW$112=(AL3+1),$AT$112,IF($AW$113=(AL3+1),$AT$113,IF($AW$114=(AL3+1),$AT$114,IF($AW$115=(AL3+1),$AT$115,IF($AW$116=(AL3+1),$AT$116,IF($AW$117=(AL3+1),$AT$117,IF($AW$118=(AL3+1),$AT$118,IF($AW$119=(AL3+1),$AT$119,IF($AW$120=(AL3+1),$AT$120,IF($AW$121=(AL3+1),$AT$121,IF($AW$122=(AL3+1),$AT$122,IF($AW$123=(AL3+1),$AT$123,IF($AW$124=(AL3+1),$AT$124))))))))))))))))))))</f>
        <v>0</v>
      </c>
      <c r="AZ105" s="181">
        <f>IF($AW$105=(AP3+1),$AS$105,IF($AW$106=(AP3+1),$AS$106,IF($AW$107=(AP3+1),$AS$107,IF($AW$108=(AP3+1),$AS$108,IF($AW$109=(AP3+1),$AS$109,IF($AW$110=(AP3+1),$AS$110,IF($AW$111=(AP3+1),$AS$111,IF($AW$112=(AP3+1),$AS$112,IF($AW$113=(AP3+1),$AS$113,IF($AW$114=(AP3+1),$AS$114,IF($AW$115=(AL3+1),$AS$115,IF($AW$116=(AL3+1),$AS$116,IF($AW$117=(AL3+1),$AS$117,IF($AW$118=(AL3+1),$AS$118,IF($AW$119=(AL3+1),$AS$119,IF($AW$120=(AL3+1),$AS$120,IF($AW$121=(AL3+1),$AS$121,IF($AW$122=(AL3+1),$AS$122,IF($AW$123=(AL3+1),$AS$123,IF($AW$124=(AL3+1),$AS$124))))))))))))))))))))</f>
        <v>7.0066000197999996</v>
      </c>
      <c r="BA105" s="181" t="str">
        <f>IF($AW$105=(AP3+1),$AU$105,IF($AW$106=(AP3+1),$AU$106,IF($AW$107=(AP3+1),$AU$107,IF($AW$108=(AP3+1),$AU$108,IF($AW$109=(AP3+1),$AU$109,IF($AW$110=(AP3+1),$AU$110,IF($AW$111=(AP3+1),$AU$111,IF($AW$112=(AP3+1),$AU$112,IF($AW$113=(AP3+1),$AU$113,IF($AW$114=(AP3+1),$AU$114,IF($AW$115=(AP3+1),$AU$115,IF($AW$116=(AP3+1),$AU$116,IF($AW$117=(AP3+1),$AU$117,IF($AW$118=(AP3+1),$AU$118,IF($AW$119=(AP3+1),$AU$119,IF($AW$120=(AP3+1),$AU$120,IF($AW$121=(AP3+1),$AU$121,IF($AW$122=(AP3+1),$AU$122,IF($AW$123=(AP3+1),$AU$123,IF($AW$124=(AP3+1),$AU$124))))))))))))))))))))</f>
        <v>Refi SC</v>
      </c>
      <c r="BB105" t="str">
        <f t="shared" si="866"/>
        <v>Ellenőrizd le a sorrendet!!! De a gép hozzáadja a csapat eredményt</v>
      </c>
    </row>
    <row r="106" spans="1:54" ht="12.75" customHeight="1" thickTop="1" thickBot="1" x14ac:dyDescent="0.25">
      <c r="A106" s="381"/>
      <c r="B106" s="2" t="s">
        <v>7</v>
      </c>
      <c r="C106" s="1" t="str">
        <f>'1 forduló'!$C103</f>
        <v xml:space="preserve">    Répási Győrgy        </v>
      </c>
      <c r="D106" s="1" t="str">
        <f>'2 forduló'!$C103</f>
        <v>Zalánfi István</v>
      </c>
      <c r="E106" s="1" t="str">
        <f>'3 forduló'!$C103</f>
        <v>Répási György</v>
      </c>
      <c r="F106" s="1" t="str">
        <f>'4 forduló'!$C103</f>
        <v xml:space="preserve"> Koncz Csaba </v>
      </c>
      <c r="G106" s="1" t="str">
        <f>'5 forduló'!$C103</f>
        <v>Dzsurbán József</v>
      </c>
      <c r="H106" s="1" t="str">
        <f>'6 forduló'!$C103</f>
        <v>Varró Miklós</v>
      </c>
      <c r="I106" s="1" t="str">
        <f>'7 forduló'!$C103</f>
        <v>Varró Miklós/1621/</v>
      </c>
      <c r="J106" s="1" t="str">
        <f>'8 forduló'!$C103</f>
        <v>Koncz Csaba</v>
      </c>
      <c r="K106" s="1" t="str">
        <f>'9 forduló'!$C103</f>
        <v>Koncz Csaba</v>
      </c>
      <c r="L106" s="1" t="b">
        <f>'10 forduló'!$C103</f>
        <v>0</v>
      </c>
      <c r="M106" s="1" t="b">
        <f>'11 forduló'!$C103</f>
        <v>0</v>
      </c>
      <c r="N106" s="18">
        <f>'1 forduló'!$D103</f>
        <v>0</v>
      </c>
      <c r="O106" s="18">
        <f>'2 forduló'!$D103</f>
        <v>0.5</v>
      </c>
      <c r="P106" s="18">
        <f>'3 forduló'!$D103</f>
        <v>0</v>
      </c>
      <c r="Q106" s="18">
        <f>'4 forduló'!$D103</f>
        <v>0</v>
      </c>
      <c r="R106" s="18">
        <f>'5 forduló'!$D103</f>
        <v>0</v>
      </c>
      <c r="S106" s="18">
        <f>'6 forduló'!$D103</f>
        <v>0.5</v>
      </c>
      <c r="T106" s="18">
        <f>'7 forduló'!$D103</f>
        <v>1</v>
      </c>
      <c r="U106" s="18">
        <f>'8 forduló'!$D103</f>
        <v>0</v>
      </c>
      <c r="V106" s="18">
        <f>'9 forduló'!$D103</f>
        <v>0</v>
      </c>
      <c r="W106" s="18" t="b">
        <f>'10 forduló'!$D103</f>
        <v>0</v>
      </c>
      <c r="X106" s="18" t="b">
        <f>'11 forduló'!$D103</f>
        <v>0</v>
      </c>
      <c r="Y106" s="20"/>
      <c r="Z106" s="29">
        <f t="shared" si="1002"/>
        <v>2</v>
      </c>
      <c r="AA106" s="378"/>
      <c r="AC106" s="207"/>
      <c r="AD106" s="209" t="b">
        <f>M25</f>
        <v>0</v>
      </c>
      <c r="AE106" s="209">
        <f t="shared" ref="AE106:AP106" si="1043">N25</f>
        <v>1</v>
      </c>
      <c r="AF106" s="209">
        <f t="shared" si="1043"/>
        <v>1</v>
      </c>
      <c r="AG106" s="209">
        <f t="shared" si="1043"/>
        <v>1</v>
      </c>
      <c r="AH106" s="209">
        <f t="shared" si="1043"/>
        <v>0</v>
      </c>
      <c r="AI106" s="209">
        <f t="shared" si="1043"/>
        <v>1</v>
      </c>
      <c r="AJ106" s="209">
        <f t="shared" si="1043"/>
        <v>0.5</v>
      </c>
      <c r="AK106" s="209">
        <f t="shared" si="1043"/>
        <v>1</v>
      </c>
      <c r="AL106" s="209">
        <f t="shared" si="1043"/>
        <v>0.5</v>
      </c>
      <c r="AM106" s="209">
        <f t="shared" si="1043"/>
        <v>1</v>
      </c>
      <c r="AN106" s="209" t="b">
        <f t="shared" si="1043"/>
        <v>0</v>
      </c>
      <c r="AO106" s="209" t="b">
        <f t="shared" si="1043"/>
        <v>0</v>
      </c>
      <c r="AP106" s="209">
        <f t="shared" si="1043"/>
        <v>0</v>
      </c>
      <c r="AQ106" s="62">
        <f t="shared" si="880"/>
        <v>7</v>
      </c>
      <c r="AR106" s="389"/>
      <c r="AS106" s="91">
        <f t="shared" ref="AS106:AS124" si="1044">AQ106+(AD4/10000)</f>
        <v>7.0066000197999996</v>
      </c>
      <c r="AT106" s="59" t="b">
        <f t="shared" si="881"/>
        <v>0</v>
      </c>
      <c r="AU106" s="172" t="str">
        <f t="shared" ref="AU106:AU124" si="1045">AU86</f>
        <v>Refi SC</v>
      </c>
      <c r="AV106"/>
      <c r="AW106" s="76">
        <f t="shared" ref="AW106:AW124" si="1046">_xlfn.RANK.EQ(AS106,$AS$105:$AS$124,0)</f>
        <v>1</v>
      </c>
      <c r="AX106" s="79" t="s">
        <v>14</v>
      </c>
      <c r="AY106" s="181" t="b">
        <f t="shared" ref="AY106:AY124" si="1047">IF($AW$105=(AL4+1),$AT$105,IF($AW$106=(AL4+1),$AT$106,IF($AW$107=(AL4+1),$AT$107,IF($AW$108=(AL4+1),$AT$108,IF($AW$109=(AL4+1),$AT$109,IF($AW$110=(AL4+1),$AT$110,IF($AW$111=(AL4+1),$AT$111,IF($AW$112=(AL4+1),$AT$112,IF($AW$113=(AL4+1),$AT$113,IF($AW$114=(AL4+1),$AT$114,IF($AW$115=(AL4+1),$AT$115,IF($AW$116=(AL4+1),$AT$116,IF($AW$117=(AL4+1),$AT$117,IF($AW$118=(AL4+1),$AT$118,IF($AW$119=(AL4+1),$AT$119,IF($AW$120=(AL4+1),$AT$120,IF($AW$121=(AL4+1),$AT$121,IF($AW$122=(AL4+1),$AT$122,IF($AW$123=(AL4+1),$AT$123,IF($AW$124=(AL4+1),$AT$124))))))))))))))))))))</f>
        <v>0</v>
      </c>
      <c r="AZ106" s="181">
        <f t="shared" ref="AZ106:AZ124" si="1048">IF($AW$105=(AP4+1),$AS$105,IF($AW$106=(AP4+1),$AS$106,IF($AW$107=(AP4+1),$AS$107,IF($AW$108=(AP4+1),$AS$108,IF($AW$109=(AP4+1),$AS$109,IF($AW$110=(AP4+1),$AS$110,IF($AW$111=(AP4+1),$AS$111,IF($AW$112=(AP4+1),$AS$112,IF($AW$113=(AP4+1),$AS$113,IF($AW$114=(AP4+1),$AS$114,IF($AW$115=(AL4+1),$AS$115,IF($AW$116=(AL4+1),$AS$116,IF($AW$117=(AL4+1),$AS$117,IF($AW$118=(AL4+1),$AS$118,IF($AW$119=(AL4+1),$AS$119,IF($AW$120=(AL4+1),$AS$120,IF($AW$121=(AL4+1),$AS$121,IF($AW$122=(AL4+1),$AS$122,IF($AW$123=(AL4+1),$AS$123,IF($AW$124=(AL4+1),$AS$124))))))))))))))))))))</f>
        <v>6.0053000191999999</v>
      </c>
      <c r="BA106" s="181" t="str">
        <f t="shared" ref="BA106:BA124" si="1049">IF($AW$105=(AP4+1),$AU$105,IF($AW$106=(AP4+1),$AU$106,IF($AW$107=(AP4+1),$AU$107,IF($AW$108=(AP4+1),$AU$108,IF($AW$109=(AP4+1),$AU$109,IF($AW$110=(AP4+1),$AU$110,IF($AW$111=(AP4+1),$AU$111,IF($AW$112=(AP4+1),$AU$112,IF($AW$113=(AP4+1),$AU$113,IF($AW$114=(AP4+1),$AU$114,IF($AW$115=(AP4+1),$AU$115,IF($AW$116=(AP4+1),$AU$116,IF($AW$117=(AP4+1),$AU$117,IF($AW$118=(AP4+1),$AU$118,IF($AW$119=(AP4+1),$AU$119,IF($AW$120=(AP4+1),$AU$120,IF($AW$121=(AP4+1),$AU$121,IF($AW$122=(AP4+1),$AU$122,IF($AW$123=(AP4+1),$AU$123,IF($AW$124=(AP4+1),$AU$124))))))))))))))))))))</f>
        <v>Fetivíz SE</v>
      </c>
      <c r="BB106" t="str">
        <f t="shared" si="866"/>
        <v>Ellenőrizd le a sorrendet!!! De a gép hozzáadja a csapat eredményt</v>
      </c>
    </row>
    <row r="107" spans="1:54" ht="12.75" customHeight="1" thickTop="1" thickBot="1" x14ac:dyDescent="0.25">
      <c r="A107" s="381"/>
      <c r="B107" s="2" t="s">
        <v>79</v>
      </c>
      <c r="C107" s="1" t="str">
        <f>'1 forduló'!$C104</f>
        <v xml:space="preserve">  Zalánfi István C-       </v>
      </c>
      <c r="D107" s="1" t="str">
        <f>'2 forduló'!$C104</f>
        <v>Sr Koncz Zsolt</v>
      </c>
      <c r="E107" s="1" t="str">
        <f>'3 forduló'!$C104</f>
        <v>Zalánfi István</v>
      </c>
      <c r="F107" s="1" t="str">
        <f>'4 forduló'!$C104</f>
        <v xml:space="preserve"> Zalánfi István </v>
      </c>
      <c r="G107" s="1" t="str">
        <f>'5 forduló'!$C104</f>
        <v>Zalánfi István</v>
      </c>
      <c r="H107" s="1" t="str">
        <f>'6 forduló'!$C104</f>
        <v>Répási György</v>
      </c>
      <c r="I107" s="1" t="str">
        <f>'7 forduló'!$C104</f>
        <v xml:space="preserve"> Dzsurbán Jözsef</v>
      </c>
      <c r="J107" s="1" t="str">
        <f>'8 forduló'!$C104</f>
        <v xml:space="preserve"> Zalánfi István </v>
      </c>
      <c r="K107" s="1" t="str">
        <f>'9 forduló'!$C104</f>
        <v>Koncz Zsolt</v>
      </c>
      <c r="L107" s="1" t="b">
        <f>'10 forduló'!$C104</f>
        <v>0</v>
      </c>
      <c r="M107" s="1" t="b">
        <f>'11 forduló'!$C104</f>
        <v>0</v>
      </c>
      <c r="N107" s="18">
        <f>'1 forduló'!$D104</f>
        <v>0</v>
      </c>
      <c r="O107" s="18">
        <f>'2 forduló'!$D104</f>
        <v>0</v>
      </c>
      <c r="P107" s="18">
        <f>'3 forduló'!$D104</f>
        <v>0</v>
      </c>
      <c r="Q107" s="18">
        <f>'4 forduló'!$D104</f>
        <v>1</v>
      </c>
      <c r="R107" s="18">
        <f>'5 forduló'!$D104</f>
        <v>0</v>
      </c>
      <c r="S107" s="18">
        <f>'6 forduló'!$D104</f>
        <v>0</v>
      </c>
      <c r="T107" s="18">
        <f>'7 forduló'!$D104</f>
        <v>0</v>
      </c>
      <c r="U107" s="18">
        <f>'8 forduló'!$D104</f>
        <v>0</v>
      </c>
      <c r="V107" s="18">
        <f>'9 forduló'!$D104</f>
        <v>0</v>
      </c>
      <c r="W107" s="18" t="b">
        <f>'10 forduló'!$D104</f>
        <v>0</v>
      </c>
      <c r="X107" s="18" t="b">
        <f>'11 forduló'!$D104</f>
        <v>0</v>
      </c>
      <c r="Y107" s="20"/>
      <c r="Z107" s="29">
        <f t="shared" si="1002"/>
        <v>1</v>
      </c>
      <c r="AA107" s="378"/>
      <c r="AC107" s="207"/>
      <c r="AD107" s="209" t="b">
        <f>M41</f>
        <v>0</v>
      </c>
      <c r="AE107" s="209">
        <f t="shared" ref="AE107:AP107" si="1050">N41</f>
        <v>0</v>
      </c>
      <c r="AF107" s="209">
        <f t="shared" si="1050"/>
        <v>0.5</v>
      </c>
      <c r="AG107" s="209">
        <f t="shared" si="1050"/>
        <v>0</v>
      </c>
      <c r="AH107" s="209">
        <f t="shared" si="1050"/>
        <v>1</v>
      </c>
      <c r="AI107" s="209">
        <f t="shared" si="1050"/>
        <v>1</v>
      </c>
      <c r="AJ107" s="209">
        <f t="shared" si="1050"/>
        <v>0</v>
      </c>
      <c r="AK107" s="209">
        <f t="shared" si="1050"/>
        <v>1</v>
      </c>
      <c r="AL107" s="209">
        <f t="shared" si="1050"/>
        <v>0.5</v>
      </c>
      <c r="AM107" s="209">
        <f t="shared" si="1050"/>
        <v>1</v>
      </c>
      <c r="AN107" s="209" t="b">
        <f t="shared" si="1050"/>
        <v>0</v>
      </c>
      <c r="AO107" s="209" t="b">
        <f t="shared" si="1050"/>
        <v>0</v>
      </c>
      <c r="AP107" s="209">
        <f t="shared" si="1050"/>
        <v>0</v>
      </c>
      <c r="AQ107" s="62">
        <f t="shared" si="880"/>
        <v>5</v>
      </c>
      <c r="AR107" s="389"/>
      <c r="AS107" s="91">
        <f t="shared" si="1044"/>
        <v>5.0044500196000001</v>
      </c>
      <c r="AT107" s="59" t="b">
        <f t="shared" si="881"/>
        <v>0</v>
      </c>
      <c r="AU107" s="172" t="str">
        <f t="shared" si="1045"/>
        <v>Fehérgyarmat SE</v>
      </c>
      <c r="AV107"/>
      <c r="AW107" s="76">
        <f t="shared" si="1046"/>
        <v>5</v>
      </c>
      <c r="AX107" s="79" t="s">
        <v>15</v>
      </c>
      <c r="AY107" s="181" t="b">
        <f t="shared" si="1047"/>
        <v>0</v>
      </c>
      <c r="AZ107" s="181">
        <f t="shared" si="1048"/>
        <v>6.0047500194000003</v>
      </c>
      <c r="BA107" s="181" t="str">
        <f t="shared" si="1049"/>
        <v>Dávid SC</v>
      </c>
      <c r="BB107" t="str">
        <f t="shared" si="866"/>
        <v>Ellenőrizd le a sorrendet!!! De a gép hozzáadja a csapat eredményt</v>
      </c>
    </row>
    <row r="108" spans="1:54" ht="12.75" customHeight="1" thickTop="1" thickBot="1" x14ac:dyDescent="0.25">
      <c r="A108" s="381"/>
      <c r="B108" s="2" t="s">
        <v>80</v>
      </c>
      <c r="C108" s="1" t="str">
        <f>'1 forduló'!$C105</f>
        <v xml:space="preserve">      Szokolov Albert Ifi     </v>
      </c>
      <c r="D108" s="1" t="str">
        <f>'2 forduló'!$C105</f>
        <v>Szokolov Albert</v>
      </c>
      <c r="E108" s="1" t="str">
        <f>'3 forduló'!$C105</f>
        <v>Szokolov Albert</v>
      </c>
      <c r="F108" s="1" t="str">
        <f>'4 forduló'!$C105</f>
        <v>Sr Koncz Zsolt</v>
      </c>
      <c r="G108" s="1" t="str">
        <f>'5 forduló'!$C105</f>
        <v xml:space="preserve">Koncz Zsolt </v>
      </c>
      <c r="H108" s="1" t="str">
        <f>'6 forduló'!$C105</f>
        <v>Zalánfi István</v>
      </c>
      <c r="I108" s="1" t="str">
        <f>'7 forduló'!$C105</f>
        <v>Szokolov Albert</v>
      </c>
      <c r="J108" s="1" t="str">
        <f>'8 forduló'!$C105</f>
        <v>Sr Koncz Zsolt</v>
      </c>
      <c r="K108" s="1" t="str">
        <f>'9 forduló'!$C105</f>
        <v>Szokolov Albert</v>
      </c>
      <c r="L108" s="1" t="b">
        <f>'10 forduló'!$C105</f>
        <v>0</v>
      </c>
      <c r="M108" s="1" t="b">
        <f>'11 forduló'!$C105</f>
        <v>0</v>
      </c>
      <c r="N108" s="18">
        <f>'1 forduló'!$D105</f>
        <v>0</v>
      </c>
      <c r="O108" s="18">
        <f>'2 forduló'!$D105</f>
        <v>0</v>
      </c>
      <c r="P108" s="18">
        <f>'3 forduló'!$D105</f>
        <v>0</v>
      </c>
      <c r="Q108" s="18">
        <f>'4 forduló'!$D105</f>
        <v>1</v>
      </c>
      <c r="R108" s="18">
        <f>'5 forduló'!$D105</f>
        <v>0</v>
      </c>
      <c r="S108" s="18">
        <f>'6 forduló'!$D105</f>
        <v>0</v>
      </c>
      <c r="T108" s="18">
        <f>'7 forduló'!$D105</f>
        <v>0.5</v>
      </c>
      <c r="U108" s="18">
        <f>'8 forduló'!$D105</f>
        <v>0</v>
      </c>
      <c r="V108" s="18">
        <f>'9 forduló'!$D105</f>
        <v>1</v>
      </c>
      <c r="W108" s="18" t="b">
        <f>'10 forduló'!$D105</f>
        <v>0</v>
      </c>
      <c r="X108" s="18" t="b">
        <f>'11 forduló'!$D105</f>
        <v>0</v>
      </c>
      <c r="Y108" s="20"/>
      <c r="Z108" s="29">
        <f t="shared" si="1002"/>
        <v>2.5</v>
      </c>
      <c r="AA108" s="378"/>
      <c r="AC108" s="207"/>
      <c r="AD108" s="209" t="b">
        <f>M57</f>
        <v>0</v>
      </c>
      <c r="AE108" s="209">
        <f t="shared" ref="AE108:AP108" si="1051">N57</f>
        <v>1</v>
      </c>
      <c r="AF108" s="209">
        <f t="shared" si="1051"/>
        <v>0</v>
      </c>
      <c r="AG108" s="209">
        <f t="shared" si="1051"/>
        <v>1</v>
      </c>
      <c r="AH108" s="209">
        <f t="shared" si="1051"/>
        <v>1</v>
      </c>
      <c r="AI108" s="209">
        <f t="shared" si="1051"/>
        <v>0</v>
      </c>
      <c r="AJ108" s="209">
        <f t="shared" si="1051"/>
        <v>1</v>
      </c>
      <c r="AK108" s="209">
        <f t="shared" si="1051"/>
        <v>0.5</v>
      </c>
      <c r="AL108" s="209">
        <f t="shared" si="1051"/>
        <v>0.5</v>
      </c>
      <c r="AM108" s="209">
        <f t="shared" si="1051"/>
        <v>1</v>
      </c>
      <c r="AN108" s="209" t="b">
        <f t="shared" si="1051"/>
        <v>0</v>
      </c>
      <c r="AO108" s="209" t="b">
        <f t="shared" si="1051"/>
        <v>0</v>
      </c>
      <c r="AP108" s="209">
        <f t="shared" si="1051"/>
        <v>0</v>
      </c>
      <c r="AQ108" s="62">
        <f t="shared" si="880"/>
        <v>6</v>
      </c>
      <c r="AR108" s="389"/>
      <c r="AS108" s="91">
        <f t="shared" si="1044"/>
        <v>6.0047500194000003</v>
      </c>
      <c r="AT108" s="59" t="b">
        <f t="shared" si="881"/>
        <v>0</v>
      </c>
      <c r="AU108" s="172" t="str">
        <f t="shared" si="1045"/>
        <v>Dávid SC</v>
      </c>
      <c r="AV108"/>
      <c r="AW108" s="76">
        <f t="shared" si="1046"/>
        <v>3</v>
      </c>
      <c r="AX108" s="79" t="s">
        <v>17</v>
      </c>
      <c r="AY108" s="181" t="b">
        <f t="shared" si="1047"/>
        <v>0</v>
      </c>
      <c r="AZ108" s="181">
        <f t="shared" si="1048"/>
        <v>5.0059000190000003</v>
      </c>
      <c r="BA108" s="181" t="str">
        <f t="shared" si="1049"/>
        <v>Piremon SE</v>
      </c>
      <c r="BB108" t="str">
        <f t="shared" si="866"/>
        <v>Ellenőrizd le a sorrendet!!! De a gép hozzáadja a csapat eredményt</v>
      </c>
    </row>
    <row r="109" spans="1:54" ht="12.75" customHeight="1" thickTop="1" thickBot="1" x14ac:dyDescent="0.25">
      <c r="A109" s="381"/>
      <c r="B109" s="2" t="s">
        <v>81</v>
      </c>
      <c r="C109" s="1" t="str">
        <f>'1 forduló'!$C106</f>
        <v xml:space="preserve">      Katona Tamás    Ifi     </v>
      </c>
      <c r="D109" s="1" t="str">
        <f>'2 forduló'!$C106</f>
        <v>Katona Tamás</v>
      </c>
      <c r="E109" s="1" t="str">
        <f>'3 forduló'!$C106</f>
        <v>Katona Tamás</v>
      </c>
      <c r="F109" s="1" t="str">
        <f>'4 forduló'!$C106</f>
        <v>Szokolov Albert</v>
      </c>
      <c r="G109" s="1" t="str">
        <f>'5 forduló'!$C106</f>
        <v>Szokolov Albert</v>
      </c>
      <c r="H109" s="1" t="str">
        <f>'6 forduló'!$C106</f>
        <v>Szokolov Albert</v>
      </c>
      <c r="I109" s="1" t="str">
        <f>'7 forduló'!$C106</f>
        <v>Katona Tamás-</v>
      </c>
      <c r="J109" s="1" t="str">
        <f>'8 forduló'!$C106</f>
        <v xml:space="preserve"> Szokolov Albert</v>
      </c>
      <c r="K109" s="1" t="str">
        <f>'9 forduló'!$C106</f>
        <v>Katona Tamás</v>
      </c>
      <c r="L109" s="1" t="b">
        <f>'10 forduló'!$C106</f>
        <v>0</v>
      </c>
      <c r="M109" s="1" t="b">
        <f>'11 forduló'!$C106</f>
        <v>0</v>
      </c>
      <c r="N109" s="18">
        <f>'1 forduló'!$D106</f>
        <v>0</v>
      </c>
      <c r="O109" s="18">
        <f>'2 forduló'!$D106</f>
        <v>0.5</v>
      </c>
      <c r="P109" s="18">
        <f>'3 forduló'!$D106</f>
        <v>0.5</v>
      </c>
      <c r="Q109" s="18">
        <f>'4 forduló'!$D106</f>
        <v>1</v>
      </c>
      <c r="R109" s="18">
        <f>'5 forduló'!$D106</f>
        <v>0.5</v>
      </c>
      <c r="S109" s="18">
        <f>'6 forduló'!$D106</f>
        <v>0</v>
      </c>
      <c r="T109" s="18">
        <f>'7 forduló'!$D106</f>
        <v>1</v>
      </c>
      <c r="U109" s="18">
        <f>'8 forduló'!$D106</f>
        <v>1</v>
      </c>
      <c r="V109" s="18">
        <f>'9 forduló'!$D106</f>
        <v>0</v>
      </c>
      <c r="W109" s="18" t="b">
        <f>'10 forduló'!$D106</f>
        <v>0</v>
      </c>
      <c r="X109" s="18" t="b">
        <f>'11 forduló'!$D106</f>
        <v>0</v>
      </c>
      <c r="Y109" s="20"/>
      <c r="Z109" s="29">
        <f t="shared" si="1002"/>
        <v>4.5</v>
      </c>
      <c r="AA109" s="378"/>
      <c r="AC109" s="207"/>
      <c r="AD109" s="209" t="b">
        <f>M73</f>
        <v>0</v>
      </c>
      <c r="AE109" s="209">
        <f t="shared" ref="AE109:AP109" si="1052">N73</f>
        <v>0.5</v>
      </c>
      <c r="AF109" s="209">
        <f t="shared" si="1052"/>
        <v>1</v>
      </c>
      <c r="AG109" s="209">
        <f t="shared" si="1052"/>
        <v>1</v>
      </c>
      <c r="AH109" s="209">
        <f t="shared" si="1052"/>
        <v>0.5</v>
      </c>
      <c r="AI109" s="209">
        <f t="shared" si="1052"/>
        <v>1</v>
      </c>
      <c r="AJ109" s="209">
        <f t="shared" si="1052"/>
        <v>0.5</v>
      </c>
      <c r="AK109" s="209">
        <f t="shared" si="1052"/>
        <v>0</v>
      </c>
      <c r="AL109" s="209">
        <f t="shared" si="1052"/>
        <v>0.5</v>
      </c>
      <c r="AM109" s="209">
        <f t="shared" si="1052"/>
        <v>1</v>
      </c>
      <c r="AN109" s="209" t="b">
        <f t="shared" si="1052"/>
        <v>0</v>
      </c>
      <c r="AO109" s="209" t="b">
        <f t="shared" si="1052"/>
        <v>0</v>
      </c>
      <c r="AP109" s="209">
        <f t="shared" si="1052"/>
        <v>0</v>
      </c>
      <c r="AQ109" s="62">
        <f t="shared" si="880"/>
        <v>6</v>
      </c>
      <c r="AR109" s="389"/>
      <c r="AS109" s="91">
        <f t="shared" si="1044"/>
        <v>6.0053000191999999</v>
      </c>
      <c r="AT109" s="59" t="b">
        <f t="shared" si="881"/>
        <v>0</v>
      </c>
      <c r="AU109" s="172" t="str">
        <f t="shared" si="1045"/>
        <v>Fetivíz SE</v>
      </c>
      <c r="AV109"/>
      <c r="AW109" s="76">
        <f t="shared" si="1046"/>
        <v>2</v>
      </c>
      <c r="AX109" s="79" t="s">
        <v>18</v>
      </c>
      <c r="AY109" s="181" t="b">
        <f t="shared" si="1047"/>
        <v>0</v>
      </c>
      <c r="AZ109" s="181">
        <f t="shared" si="1048"/>
        <v>5.0044500196000001</v>
      </c>
      <c r="BA109" s="181" t="str">
        <f t="shared" si="1049"/>
        <v>Fehérgyarmat SE</v>
      </c>
      <c r="BB109" t="str">
        <f t="shared" si="866"/>
        <v>Ellenőrizd le a sorrendet!!! De a gép hozzáadja a csapat eredményt</v>
      </c>
    </row>
    <row r="110" spans="1:54" ht="12.75" customHeight="1" thickTop="1" thickBot="1" x14ac:dyDescent="0.25">
      <c r="A110" s="381"/>
      <c r="B110" s="2" t="s">
        <v>82</v>
      </c>
      <c r="C110" s="1" t="str">
        <f>'1 forduló'!$C107</f>
        <v xml:space="preserve">      Kékesi Balázs ifi          </v>
      </c>
      <c r="D110" s="1" t="str">
        <f>'2 forduló'!$C107</f>
        <v>Kékesi Balázs</v>
      </c>
      <c r="E110" s="1" t="str">
        <f>'3 forduló'!$C107</f>
        <v>Kékesi Balázs</v>
      </c>
      <c r="F110" s="1" t="str">
        <f>'4 forduló'!$C107</f>
        <v xml:space="preserve"> Katona Tamás</v>
      </c>
      <c r="G110" s="1" t="str">
        <f>'5 forduló'!$C107</f>
        <v>Katona Tamás</v>
      </c>
      <c r="H110" s="1" t="str">
        <f>'6 forduló'!$C107</f>
        <v>Kékesi Balázs</v>
      </c>
      <c r="I110" s="1" t="str">
        <f>'7 forduló'!$C107</f>
        <v>Kékesi Balázs-</v>
      </c>
      <c r="J110" s="1" t="str">
        <f>'8 forduló'!$C107</f>
        <v xml:space="preserve"> Katona Tamás</v>
      </c>
      <c r="K110" s="1" t="str">
        <f>'9 forduló'!$C107</f>
        <v>Kékesi Balázs</v>
      </c>
      <c r="L110" s="1" t="b">
        <f>'10 forduló'!$C107</f>
        <v>0</v>
      </c>
      <c r="M110" s="1" t="b">
        <f>'11 forduló'!$C107</f>
        <v>0</v>
      </c>
      <c r="N110" s="18">
        <f>'1 forduló'!$D107</f>
        <v>0</v>
      </c>
      <c r="O110" s="18">
        <f>'2 forduló'!$D107</f>
        <v>0.5</v>
      </c>
      <c r="P110" s="18">
        <f>'3 forduló'!$D107</f>
        <v>0</v>
      </c>
      <c r="Q110" s="18">
        <f>'4 forduló'!$D107</f>
        <v>0</v>
      </c>
      <c r="R110" s="18">
        <f>'5 forduló'!$D107</f>
        <v>1</v>
      </c>
      <c r="S110" s="18">
        <f>'6 forduló'!$D107</f>
        <v>0</v>
      </c>
      <c r="T110" s="18">
        <f>'7 forduló'!$D107</f>
        <v>1</v>
      </c>
      <c r="U110" s="18">
        <f>'8 forduló'!$D107</f>
        <v>0</v>
      </c>
      <c r="V110" s="18">
        <f>'9 forduló'!$D107</f>
        <v>0</v>
      </c>
      <c r="W110" s="18" t="b">
        <f>'10 forduló'!$D107</f>
        <v>0</v>
      </c>
      <c r="X110" s="18" t="b">
        <f>'11 forduló'!$D107</f>
        <v>0</v>
      </c>
      <c r="Y110" s="20"/>
      <c r="Z110" s="29">
        <f t="shared" si="1002"/>
        <v>2.5</v>
      </c>
      <c r="AA110" s="378"/>
      <c r="AC110" s="207"/>
      <c r="AD110" s="209" t="b">
        <f>M89</f>
        <v>0</v>
      </c>
      <c r="AE110" s="209">
        <f t="shared" ref="AE110:AP110" si="1053">N89</f>
        <v>0.5</v>
      </c>
      <c r="AF110" s="209">
        <f t="shared" si="1053"/>
        <v>1</v>
      </c>
      <c r="AG110" s="209">
        <f t="shared" si="1053"/>
        <v>0.5</v>
      </c>
      <c r="AH110" s="209">
        <f t="shared" si="1053"/>
        <v>1</v>
      </c>
      <c r="AI110" s="209">
        <f t="shared" si="1053"/>
        <v>0.5</v>
      </c>
      <c r="AJ110" s="209">
        <f t="shared" si="1053"/>
        <v>1</v>
      </c>
      <c r="AK110" s="209">
        <f t="shared" si="1053"/>
        <v>0</v>
      </c>
      <c r="AL110" s="209">
        <f t="shared" si="1053"/>
        <v>0.5</v>
      </c>
      <c r="AM110" s="209">
        <f t="shared" si="1053"/>
        <v>0</v>
      </c>
      <c r="AN110" s="209" t="b">
        <f t="shared" si="1053"/>
        <v>0</v>
      </c>
      <c r="AO110" s="209" t="b">
        <f t="shared" si="1053"/>
        <v>0</v>
      </c>
      <c r="AP110" s="209">
        <f t="shared" si="1053"/>
        <v>0</v>
      </c>
      <c r="AQ110" s="62">
        <f t="shared" si="880"/>
        <v>5</v>
      </c>
      <c r="AR110" s="389"/>
      <c r="AS110" s="91">
        <f t="shared" si="1044"/>
        <v>5.0059000190000003</v>
      </c>
      <c r="AT110" s="59" t="b">
        <f t="shared" si="881"/>
        <v>0</v>
      </c>
      <c r="AU110" s="172" t="str">
        <f t="shared" si="1045"/>
        <v>Piremon SE</v>
      </c>
      <c r="AV110"/>
      <c r="AW110" s="76">
        <f t="shared" si="1046"/>
        <v>4</v>
      </c>
      <c r="AX110" s="79" t="s">
        <v>21</v>
      </c>
      <c r="AY110" s="181" t="b">
        <f t="shared" si="1047"/>
        <v>0</v>
      </c>
      <c r="AZ110" s="181">
        <f t="shared" si="1048"/>
        <v>4.00300002</v>
      </c>
      <c r="BA110" s="181" t="str">
        <f t="shared" si="1049"/>
        <v>Nyírbátor SE</v>
      </c>
      <c r="BB110" t="str">
        <f t="shared" si="866"/>
        <v>Ellenőrizd le a sorrendet!!! De a gép hozzáadja a csapat eredményt</v>
      </c>
    </row>
    <row r="111" spans="1:54" ht="12.75" customHeight="1" thickTop="1" thickBot="1" x14ac:dyDescent="0.25">
      <c r="A111" s="382"/>
      <c r="B111" s="2" t="s">
        <v>85</v>
      </c>
      <c r="C111" s="1">
        <f>'1 forduló'!$C108</f>
        <v>0</v>
      </c>
      <c r="D111" s="1">
        <f>'2 forduló'!$C108</f>
        <v>0</v>
      </c>
      <c r="E111" s="1">
        <f>'3 forduló'!$C108</f>
        <v>0</v>
      </c>
      <c r="F111" s="1">
        <f>'4 forduló'!$C108</f>
        <v>0</v>
      </c>
      <c r="G111" s="1">
        <f>'5 forduló'!$C108</f>
        <v>0</v>
      </c>
      <c r="H111" s="1">
        <f>'6 forduló'!$C108</f>
        <v>0</v>
      </c>
      <c r="I111" s="1">
        <f>'7 forduló'!$C108</f>
        <v>0</v>
      </c>
      <c r="J111" s="1">
        <f>'8 forduló'!$C108</f>
        <v>0</v>
      </c>
      <c r="K111" s="1">
        <f>'9 forduló'!$C108</f>
        <v>0</v>
      </c>
      <c r="L111" s="1">
        <f>'10 forduló'!$C108</f>
        <v>0</v>
      </c>
      <c r="M111" s="1">
        <f>'11 forduló'!$C108</f>
        <v>0</v>
      </c>
      <c r="N111" s="18"/>
      <c r="O111" s="19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9">
        <f t="shared" si="1002"/>
        <v>0</v>
      </c>
      <c r="AA111" s="379"/>
      <c r="AC111" s="207"/>
      <c r="AD111" s="209" t="b">
        <f>M105</f>
        <v>0</v>
      </c>
      <c r="AE111" s="209">
        <f t="shared" ref="AE111:AP111" si="1054">N105</f>
        <v>0</v>
      </c>
      <c r="AF111" s="209">
        <f t="shared" si="1054"/>
        <v>0</v>
      </c>
      <c r="AG111" s="209">
        <f t="shared" si="1054"/>
        <v>0.5</v>
      </c>
      <c r="AH111" s="209">
        <f t="shared" si="1054"/>
        <v>1</v>
      </c>
      <c r="AI111" s="209">
        <f t="shared" si="1054"/>
        <v>0</v>
      </c>
      <c r="AJ111" s="209">
        <f t="shared" si="1054"/>
        <v>1</v>
      </c>
      <c r="AK111" s="209">
        <f t="shared" si="1054"/>
        <v>0</v>
      </c>
      <c r="AL111" s="209">
        <f t="shared" si="1054"/>
        <v>0.5</v>
      </c>
      <c r="AM111" s="209">
        <f t="shared" si="1054"/>
        <v>0</v>
      </c>
      <c r="AN111" s="209" t="b">
        <f t="shared" si="1054"/>
        <v>0</v>
      </c>
      <c r="AO111" s="209" t="b">
        <f t="shared" si="1054"/>
        <v>0</v>
      </c>
      <c r="AP111" s="209">
        <f t="shared" si="1054"/>
        <v>0</v>
      </c>
      <c r="AQ111" s="62">
        <f t="shared" si="880"/>
        <v>3</v>
      </c>
      <c r="AR111" s="389"/>
      <c r="AS111" s="91">
        <f t="shared" si="1044"/>
        <v>3.0029500188</v>
      </c>
      <c r="AT111" s="59" t="b">
        <f t="shared" si="881"/>
        <v>0</v>
      </c>
      <c r="AU111" s="172" t="str">
        <f t="shared" si="1045"/>
        <v>Balkány SE</v>
      </c>
      <c r="AV111"/>
      <c r="AW111" s="76">
        <f t="shared" si="1046"/>
        <v>9</v>
      </c>
      <c r="AX111" s="79" t="s">
        <v>22</v>
      </c>
      <c r="AY111" s="181" t="b">
        <f t="shared" si="1047"/>
        <v>0</v>
      </c>
      <c r="AZ111" s="181">
        <f t="shared" si="1048"/>
        <v>3.5054000184</v>
      </c>
      <c r="BA111" s="181" t="str">
        <f t="shared" si="1049"/>
        <v>Nyh. Sakkiskola SE</v>
      </c>
      <c r="BB111" t="str">
        <f t="shared" si="866"/>
        <v>Ellenőrizd le a sorrendet!!! De a gép hozzáadja a csapat eredményt</v>
      </c>
    </row>
    <row r="112" spans="1:54" ht="14.25" thickTop="1" thickBot="1" x14ac:dyDescent="0.25">
      <c r="N112" s="16">
        <f t="shared" ref="N112:X112" si="1055">SUM(N101:N111)</f>
        <v>0</v>
      </c>
      <c r="O112" s="16">
        <f t="shared" si="1055"/>
        <v>3</v>
      </c>
      <c r="P112" s="16">
        <f t="shared" si="1055"/>
        <v>2.5</v>
      </c>
      <c r="Q112" s="16">
        <f t="shared" si="1055"/>
        <v>5</v>
      </c>
      <c r="R112" s="16">
        <f t="shared" si="1055"/>
        <v>3.5</v>
      </c>
      <c r="S112" s="16">
        <f t="shared" si="1055"/>
        <v>5</v>
      </c>
      <c r="T112" s="16">
        <f t="shared" si="1055"/>
        <v>6.5</v>
      </c>
      <c r="U112" s="16">
        <f t="shared" si="1055"/>
        <v>1.5</v>
      </c>
      <c r="V112" s="16">
        <f t="shared" si="1055"/>
        <v>2.5</v>
      </c>
      <c r="W112" s="16">
        <f t="shared" si="1055"/>
        <v>0</v>
      </c>
      <c r="X112" s="16">
        <f t="shared" si="1055"/>
        <v>0</v>
      </c>
      <c r="Y112" s="16"/>
      <c r="AC112" s="207"/>
      <c r="AD112" s="209" t="b">
        <f>M121</f>
        <v>0</v>
      </c>
      <c r="AE112" s="209">
        <f t="shared" ref="AE112:AP112" si="1056">N121</f>
        <v>1</v>
      </c>
      <c r="AF112" s="209">
        <f t="shared" si="1056"/>
        <v>1</v>
      </c>
      <c r="AG112" s="209">
        <f t="shared" si="1056"/>
        <v>0</v>
      </c>
      <c r="AH112" s="209">
        <f t="shared" si="1056"/>
        <v>0</v>
      </c>
      <c r="AI112" s="209">
        <f t="shared" si="1056"/>
        <v>1</v>
      </c>
      <c r="AJ112" s="209">
        <f t="shared" si="1056"/>
        <v>0</v>
      </c>
      <c r="AK112" s="209">
        <f t="shared" si="1056"/>
        <v>0</v>
      </c>
      <c r="AL112" s="209">
        <f t="shared" si="1056"/>
        <v>0</v>
      </c>
      <c r="AM112" s="209">
        <f t="shared" si="1056"/>
        <v>0</v>
      </c>
      <c r="AN112" s="209" t="b">
        <f t="shared" si="1056"/>
        <v>0</v>
      </c>
      <c r="AO112" s="209" t="b">
        <f t="shared" si="1056"/>
        <v>0</v>
      </c>
      <c r="AP112" s="209">
        <f t="shared" si="1056"/>
        <v>0</v>
      </c>
      <c r="AQ112" s="62">
        <f t="shared" si="880"/>
        <v>3</v>
      </c>
      <c r="AR112" s="389"/>
      <c r="AS112" s="91">
        <f t="shared" si="1044"/>
        <v>3.0039000186</v>
      </c>
      <c r="AT112" s="59" t="b">
        <f t="shared" si="881"/>
        <v>0</v>
      </c>
      <c r="AU112" s="172" t="str">
        <f t="shared" si="1045"/>
        <v>II. Rákóczi SE Vaja</v>
      </c>
      <c r="AV112"/>
      <c r="AW112" s="76">
        <f t="shared" si="1046"/>
        <v>8</v>
      </c>
      <c r="AX112" s="79" t="s">
        <v>25</v>
      </c>
      <c r="AY112" s="181" t="b">
        <f t="shared" si="1047"/>
        <v>0</v>
      </c>
      <c r="AZ112" s="181">
        <f t="shared" si="1048"/>
        <v>3.0039000186</v>
      </c>
      <c r="BA112" s="181" t="str">
        <f t="shared" si="1049"/>
        <v>II. Rákóczi SE Vaja</v>
      </c>
      <c r="BB112" t="str">
        <f t="shared" si="866"/>
        <v>Ellenőrizd le a sorrendet!!! De a gép hozzáadja a csapat eredményt</v>
      </c>
    </row>
    <row r="113" spans="1:54" ht="17.25" customHeight="1" thickTop="1" thickBot="1" x14ac:dyDescent="0.25">
      <c r="AC113" s="207"/>
      <c r="AD113" s="209" t="b">
        <f>M137</f>
        <v>0</v>
      </c>
      <c r="AE113" s="209">
        <f t="shared" ref="AE113:AP113" si="1057">N137</f>
        <v>0</v>
      </c>
      <c r="AF113" s="209">
        <f t="shared" si="1057"/>
        <v>0.5</v>
      </c>
      <c r="AG113" s="209">
        <f t="shared" si="1057"/>
        <v>0</v>
      </c>
      <c r="AH113" s="209">
        <f t="shared" si="1057"/>
        <v>0.5</v>
      </c>
      <c r="AI113" s="209">
        <f t="shared" si="1057"/>
        <v>0.5</v>
      </c>
      <c r="AJ113" s="209">
        <f t="shared" si="1057"/>
        <v>0</v>
      </c>
      <c r="AK113" s="209">
        <f t="shared" si="1057"/>
        <v>1</v>
      </c>
      <c r="AL113" s="209">
        <f t="shared" si="1057"/>
        <v>0</v>
      </c>
      <c r="AM113" s="209">
        <f t="shared" si="1057"/>
        <v>1</v>
      </c>
      <c r="AN113" s="209" t="b">
        <f t="shared" si="1057"/>
        <v>0</v>
      </c>
      <c r="AO113" s="209" t="b">
        <f t="shared" si="1057"/>
        <v>0</v>
      </c>
      <c r="AP113" s="209">
        <f t="shared" si="1057"/>
        <v>0</v>
      </c>
      <c r="AQ113" s="62">
        <f t="shared" si="880"/>
        <v>3.5</v>
      </c>
      <c r="AR113" s="389"/>
      <c r="AS113" s="91">
        <f t="shared" si="1044"/>
        <v>3.5054000184</v>
      </c>
      <c r="AT113" s="59" t="b">
        <f t="shared" si="881"/>
        <v>0</v>
      </c>
      <c r="AU113" s="172" t="str">
        <f t="shared" si="1045"/>
        <v>Nyh. Sakkiskola SE</v>
      </c>
      <c r="AV113"/>
      <c r="AW113" s="76">
        <f t="shared" si="1046"/>
        <v>7</v>
      </c>
      <c r="AX113" s="79" t="s">
        <v>26</v>
      </c>
      <c r="AY113" s="181" t="b">
        <f t="shared" si="1047"/>
        <v>0</v>
      </c>
      <c r="AZ113" s="181">
        <f t="shared" si="1048"/>
        <v>3.0029500188</v>
      </c>
      <c r="BA113" s="181" t="str">
        <f t="shared" si="1049"/>
        <v>Balkány SE</v>
      </c>
      <c r="BB113" t="str">
        <f t="shared" si="866"/>
        <v>Ellenőrizd le a sorrendet!!! De a gép hozzáadja a csapat eredményt</v>
      </c>
    </row>
    <row r="114" spans="1:54" ht="14.25" customHeight="1" thickTop="1" thickBot="1" x14ac:dyDescent="0.25">
      <c r="AC114" s="207"/>
      <c r="AD114" s="209" t="b">
        <f>M153</f>
        <v>0</v>
      </c>
      <c r="AE114" s="209">
        <f t="shared" ref="AE114:AP114" si="1058">N153</f>
        <v>0</v>
      </c>
      <c r="AF114" s="209">
        <f t="shared" si="1058"/>
        <v>0</v>
      </c>
      <c r="AG114" s="209">
        <f t="shared" si="1058"/>
        <v>0</v>
      </c>
      <c r="AH114" s="209">
        <f t="shared" si="1058"/>
        <v>0</v>
      </c>
      <c r="AI114" s="209">
        <f t="shared" si="1058"/>
        <v>0</v>
      </c>
      <c r="AJ114" s="209">
        <f t="shared" si="1058"/>
        <v>1</v>
      </c>
      <c r="AK114" s="209">
        <f t="shared" si="1058"/>
        <v>0.5</v>
      </c>
      <c r="AL114" s="209">
        <f t="shared" si="1058"/>
        <v>1</v>
      </c>
      <c r="AM114" s="209">
        <f t="shared" si="1058"/>
        <v>0</v>
      </c>
      <c r="AN114" s="209" t="b">
        <f t="shared" si="1058"/>
        <v>0</v>
      </c>
      <c r="AO114" s="209" t="b">
        <f t="shared" si="1058"/>
        <v>0</v>
      </c>
      <c r="AP114" s="209">
        <f t="shared" si="1058"/>
        <v>0</v>
      </c>
      <c r="AQ114" s="62">
        <f t="shared" si="880"/>
        <v>2.5</v>
      </c>
      <c r="AR114" s="389"/>
      <c r="AS114" s="91">
        <f t="shared" si="1044"/>
        <v>2.5027500182</v>
      </c>
      <c r="AT114" s="59" t="b">
        <f t="shared" si="881"/>
        <v>0</v>
      </c>
      <c r="AU114" s="172" t="str">
        <f t="shared" si="1045"/>
        <v>Nagyhalászi SE</v>
      </c>
      <c r="AV114"/>
      <c r="AW114" s="76">
        <f t="shared" si="1046"/>
        <v>10</v>
      </c>
      <c r="AX114" s="79" t="s">
        <v>33</v>
      </c>
      <c r="AY114" s="181" t="b">
        <f t="shared" si="1047"/>
        <v>0</v>
      </c>
      <c r="AZ114" s="181">
        <f t="shared" si="1048"/>
        <v>2.5027500182</v>
      </c>
      <c r="BA114" s="181" t="str">
        <f t="shared" si="1049"/>
        <v>Nagyhalászi SE</v>
      </c>
      <c r="BB114" t="str">
        <f t="shared" si="866"/>
        <v>Ellenőrizd le a sorrendet!!! De a gép hozzáadja a csapat eredményt</v>
      </c>
    </row>
    <row r="115" spans="1:54" ht="12.75" customHeight="1" thickTop="1" thickBot="1" x14ac:dyDescent="0.3">
      <c r="A115" s="383" t="s">
        <v>0</v>
      </c>
      <c r="B115" s="384"/>
      <c r="C115" s="249" t="s">
        <v>244</v>
      </c>
      <c r="D115" s="250"/>
      <c r="E115" s="250"/>
      <c r="F115" s="250"/>
      <c r="G115" s="250"/>
      <c r="H115" s="250"/>
      <c r="I115" s="250"/>
      <c r="J115" s="250"/>
      <c r="K115" s="250"/>
      <c r="L115" s="250"/>
      <c r="M115" s="251"/>
      <c r="N115" s="385" t="s">
        <v>12</v>
      </c>
      <c r="O115" s="386"/>
      <c r="P115" s="387"/>
      <c r="Q115" s="387"/>
      <c r="R115" s="387"/>
      <c r="S115" s="387"/>
      <c r="T115" s="387"/>
      <c r="U115" s="387"/>
      <c r="V115" s="387"/>
      <c r="W115" s="387"/>
      <c r="X115" s="387"/>
      <c r="Y115" s="387"/>
      <c r="Z115" s="13" t="s">
        <v>16</v>
      </c>
      <c r="AA115" s="377">
        <f>SUM(N128:Y128)</f>
        <v>39</v>
      </c>
      <c r="AC115" s="207"/>
      <c r="AD115" s="209" t="b">
        <f>M169</f>
        <v>0</v>
      </c>
      <c r="AE115" s="209" t="b">
        <f t="shared" ref="AE115:AP115" si="1059">N169</f>
        <v>0</v>
      </c>
      <c r="AF115" s="209" t="b">
        <f t="shared" si="1059"/>
        <v>0</v>
      </c>
      <c r="AG115" s="209" t="b">
        <f t="shared" si="1059"/>
        <v>0</v>
      </c>
      <c r="AH115" s="209" t="b">
        <f t="shared" si="1059"/>
        <v>0</v>
      </c>
      <c r="AI115" s="209" t="b">
        <f t="shared" si="1059"/>
        <v>0</v>
      </c>
      <c r="AJ115" s="209" t="b">
        <f t="shared" si="1059"/>
        <v>0</v>
      </c>
      <c r="AK115" s="209" t="b">
        <f t="shared" si="1059"/>
        <v>0</v>
      </c>
      <c r="AL115" s="209" t="b">
        <f t="shared" si="1059"/>
        <v>0</v>
      </c>
      <c r="AM115" s="209" t="b">
        <f t="shared" si="1059"/>
        <v>0</v>
      </c>
      <c r="AN115" s="209" t="b">
        <f t="shared" si="1059"/>
        <v>0</v>
      </c>
      <c r="AO115" s="209" t="b">
        <f t="shared" si="1059"/>
        <v>0</v>
      </c>
      <c r="AP115" s="209">
        <f t="shared" si="1059"/>
        <v>0</v>
      </c>
      <c r="AQ115" s="62">
        <f t="shared" si="880"/>
        <v>0</v>
      </c>
      <c r="AR115" s="389"/>
      <c r="AS115" s="91">
        <f t="shared" si="1044"/>
        <v>1.8000000000000006E-8</v>
      </c>
      <c r="AT115" s="59" t="b">
        <f t="shared" si="881"/>
        <v>0</v>
      </c>
      <c r="AU115" s="172">
        <f t="shared" si="1045"/>
        <v>0</v>
      </c>
      <c r="AV115"/>
      <c r="AW115" s="76">
        <f t="shared" si="1046"/>
        <v>11</v>
      </c>
      <c r="AX115" s="79" t="s">
        <v>34</v>
      </c>
      <c r="AY115" s="181" t="b">
        <f t="shared" si="1047"/>
        <v>0</v>
      </c>
      <c r="AZ115" s="181">
        <f t="shared" si="1048"/>
        <v>1.8000000000000006E-8</v>
      </c>
      <c r="BA115" s="181">
        <f t="shared" si="1049"/>
        <v>0</v>
      </c>
      <c r="BB115" t="str">
        <f t="shared" si="866"/>
        <v>0</v>
      </c>
    </row>
    <row r="116" spans="1:54" ht="12.75" customHeight="1" thickTop="1" thickBot="1" x14ac:dyDescent="0.25">
      <c r="A116" s="380">
        <v>8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96" t="s">
        <v>1</v>
      </c>
      <c r="N116" s="21" t="s">
        <v>13</v>
      </c>
      <c r="O116" s="22" t="s">
        <v>14</v>
      </c>
      <c r="P116" s="22" t="s">
        <v>15</v>
      </c>
      <c r="Q116" s="22" t="s">
        <v>17</v>
      </c>
      <c r="R116" s="22" t="s">
        <v>18</v>
      </c>
      <c r="S116" s="22" t="s">
        <v>21</v>
      </c>
      <c r="T116" s="22" t="s">
        <v>22</v>
      </c>
      <c r="U116" s="22" t="s">
        <v>25</v>
      </c>
      <c r="V116" s="22" t="s">
        <v>26</v>
      </c>
      <c r="W116" s="22" t="s">
        <v>33</v>
      </c>
      <c r="X116" s="22" t="s">
        <v>34</v>
      </c>
      <c r="Y116" s="22" t="s">
        <v>35</v>
      </c>
      <c r="Z116" s="28"/>
      <c r="AA116" s="378"/>
      <c r="AC116" s="207"/>
      <c r="AD116" s="209" t="str">
        <f>M185</f>
        <v>12_5</v>
      </c>
      <c r="AE116" s="209" t="b">
        <f t="shared" ref="AE116:AP116" si="1060">N185</f>
        <v>0</v>
      </c>
      <c r="AF116" s="209" t="b">
        <f t="shared" si="1060"/>
        <v>0</v>
      </c>
      <c r="AG116" s="209" t="b">
        <f t="shared" si="1060"/>
        <v>0</v>
      </c>
      <c r="AH116" s="209" t="b">
        <f t="shared" si="1060"/>
        <v>0</v>
      </c>
      <c r="AI116" s="209" t="b">
        <f t="shared" si="1060"/>
        <v>0</v>
      </c>
      <c r="AJ116" s="209" t="b">
        <f t="shared" si="1060"/>
        <v>0</v>
      </c>
      <c r="AK116" s="209" t="b">
        <f t="shared" si="1060"/>
        <v>0</v>
      </c>
      <c r="AL116" s="209" t="b">
        <f t="shared" si="1060"/>
        <v>0</v>
      </c>
      <c r="AM116" s="209" t="b">
        <f t="shared" si="1060"/>
        <v>0</v>
      </c>
      <c r="AN116" s="209" t="b">
        <f t="shared" si="1060"/>
        <v>0</v>
      </c>
      <c r="AO116" s="209" t="b">
        <f t="shared" si="1060"/>
        <v>0</v>
      </c>
      <c r="AP116" s="209">
        <f t="shared" si="1060"/>
        <v>0</v>
      </c>
      <c r="AQ116" s="62">
        <f t="shared" si="880"/>
        <v>0</v>
      </c>
      <c r="AR116" s="389"/>
      <c r="AS116" s="91">
        <f t="shared" si="1044"/>
        <v>1.7800000000000007E-8</v>
      </c>
      <c r="AT116" s="59" t="str">
        <f t="shared" si="881"/>
        <v>12_5</v>
      </c>
      <c r="AU116" s="172">
        <f t="shared" si="1045"/>
        <v>0</v>
      </c>
      <c r="AV116"/>
      <c r="AW116" s="76">
        <f t="shared" si="1046"/>
        <v>12</v>
      </c>
      <c r="AX116" s="79" t="s">
        <v>35</v>
      </c>
      <c r="AY116" s="181" t="str">
        <f t="shared" si="1047"/>
        <v>12_5</v>
      </c>
      <c r="AZ116" s="181">
        <f t="shared" si="1048"/>
        <v>1.7800000000000007E-8</v>
      </c>
      <c r="BA116" s="181">
        <f t="shared" si="1049"/>
        <v>0</v>
      </c>
      <c r="BB116" t="str">
        <f t="shared" si="866"/>
        <v>0</v>
      </c>
    </row>
    <row r="117" spans="1:54" ht="12.75" customHeight="1" thickTop="1" thickBot="1" x14ac:dyDescent="0.25">
      <c r="A117" s="381"/>
      <c r="B117" s="2" t="s">
        <v>2</v>
      </c>
      <c r="C117" s="2" t="str">
        <f>'1 forduló'!$C113</f>
        <v>Sólyom István 1872</v>
      </c>
      <c r="D117" s="2" t="str">
        <f>'2 forduló'!$C113</f>
        <v>Ferenczi József 1690</v>
      </c>
      <c r="E117" s="2" t="str">
        <f>'3 forduló'!$C113</f>
        <v>Ferenczi József 1690</v>
      </c>
      <c r="F117" s="2" t="str">
        <f>'4 forduló'!$C113</f>
        <v>Sólyom istván</v>
      </c>
      <c r="G117" s="2" t="str">
        <f>'5 forduló'!$C113</f>
        <v>Sólyom István/1872/</v>
      </c>
      <c r="H117" s="2" t="str">
        <f>'6 forduló'!$C113</f>
        <v xml:space="preserve">Sólyom István </v>
      </c>
      <c r="I117" s="2" t="str">
        <f>'7 forduló'!$C113</f>
        <v>Sólyom István</v>
      </c>
      <c r="J117" s="2" t="str">
        <f>'8 forduló'!$C113</f>
        <v> Sólyom I.  </v>
      </c>
      <c r="K117" s="2" t="str">
        <f>'9 forduló'!$C113</f>
        <v>Sólyom István</v>
      </c>
      <c r="L117" s="2" t="b">
        <f>'10 forduló'!$C113</f>
        <v>0</v>
      </c>
      <c r="M117" s="2" t="b">
        <f>'11 forduló'!$C113</f>
        <v>0</v>
      </c>
      <c r="N117" s="18">
        <f>'1 forduló'!$D113</f>
        <v>0.5</v>
      </c>
      <c r="O117" s="18">
        <f>'2 forduló'!$D113</f>
        <v>0.5</v>
      </c>
      <c r="P117" s="18">
        <f>'3 forduló'!$D113</f>
        <v>1</v>
      </c>
      <c r="Q117" s="18">
        <f>'4 forduló'!$D113</f>
        <v>0</v>
      </c>
      <c r="R117" s="18">
        <f>'5 forduló'!$D113</f>
        <v>1</v>
      </c>
      <c r="S117" s="18">
        <f>'6 forduló'!$D113</f>
        <v>0.5</v>
      </c>
      <c r="T117" s="18">
        <f>'7 forduló'!$D113</f>
        <v>0</v>
      </c>
      <c r="U117" s="18">
        <f>'8 forduló'!$D113</f>
        <v>0.5</v>
      </c>
      <c r="V117" s="18">
        <f>'9 forduló'!$D113</f>
        <v>0</v>
      </c>
      <c r="W117" s="18" t="b">
        <f>'10 forduló'!$D113</f>
        <v>0</v>
      </c>
      <c r="X117" s="18" t="b">
        <f>'11 forduló'!$D113</f>
        <v>0</v>
      </c>
      <c r="Y117" s="20"/>
      <c r="Z117" s="29">
        <f>SUM(N117:Y117)</f>
        <v>4</v>
      </c>
      <c r="AA117" s="378"/>
      <c r="AC117" s="207"/>
      <c r="AD117" s="209" t="str">
        <f>M201</f>
        <v>13_5</v>
      </c>
      <c r="AE117" s="209" t="b">
        <f t="shared" ref="AE117:AP117" si="1061">N201</f>
        <v>0</v>
      </c>
      <c r="AF117" s="209" t="b">
        <f t="shared" si="1061"/>
        <v>0</v>
      </c>
      <c r="AG117" s="209" t="b">
        <f t="shared" si="1061"/>
        <v>0</v>
      </c>
      <c r="AH117" s="209" t="b">
        <f t="shared" si="1061"/>
        <v>0</v>
      </c>
      <c r="AI117" s="209" t="b">
        <f t="shared" si="1061"/>
        <v>0</v>
      </c>
      <c r="AJ117" s="209" t="b">
        <f t="shared" si="1061"/>
        <v>0</v>
      </c>
      <c r="AK117" s="209" t="b">
        <f t="shared" si="1061"/>
        <v>0</v>
      </c>
      <c r="AL117" s="209" t="b">
        <f t="shared" si="1061"/>
        <v>0</v>
      </c>
      <c r="AM117" s="209" t="b">
        <f t="shared" si="1061"/>
        <v>0</v>
      </c>
      <c r="AN117" s="209" t="b">
        <f t="shared" si="1061"/>
        <v>0</v>
      </c>
      <c r="AO117" s="209" t="b">
        <f t="shared" si="1061"/>
        <v>0</v>
      </c>
      <c r="AP117" s="209">
        <f t="shared" si="1061"/>
        <v>0</v>
      </c>
      <c r="AQ117" s="62">
        <f t="shared" si="880"/>
        <v>0</v>
      </c>
      <c r="AR117" s="389"/>
      <c r="AS117" s="91">
        <f t="shared" si="1044"/>
        <v>1.7600000000000009E-8</v>
      </c>
      <c r="AT117" s="59" t="str">
        <f t="shared" si="881"/>
        <v>13_5</v>
      </c>
      <c r="AU117" s="172" t="str">
        <f t="shared" si="1045"/>
        <v>13cs</v>
      </c>
      <c r="AV117"/>
      <c r="AW117" s="76">
        <f t="shared" si="1046"/>
        <v>13</v>
      </c>
      <c r="AX117" s="79" t="s">
        <v>36</v>
      </c>
      <c r="AY117" s="181" t="str">
        <f t="shared" si="1047"/>
        <v>13_5</v>
      </c>
      <c r="AZ117" s="181">
        <f t="shared" si="1048"/>
        <v>1.7600000000000009E-8</v>
      </c>
      <c r="BA117" s="181" t="str">
        <f t="shared" si="1049"/>
        <v>13cs</v>
      </c>
      <c r="BB117" t="str">
        <f t="shared" si="866"/>
        <v>0</v>
      </c>
    </row>
    <row r="118" spans="1:54" ht="12.75" customHeight="1" thickTop="1" thickBot="1" x14ac:dyDescent="0.25">
      <c r="A118" s="381"/>
      <c r="B118" s="2" t="s">
        <v>3</v>
      </c>
      <c r="C118" s="2" t="str">
        <f>'1 forduló'!$C114</f>
        <v xml:space="preserve">Ferenczi József 1690 </v>
      </c>
      <c r="D118" s="2" t="str">
        <f>'2 forduló'!$C114</f>
        <v>Jakab Mihály 1816</v>
      </c>
      <c r="E118" s="2" t="str">
        <f>'3 forduló'!$C114</f>
        <v>Jakab Mihály 1816</v>
      </c>
      <c r="F118" s="2" t="str">
        <f>'4 forduló'!$C114</f>
        <v>Ferenczi József</v>
      </c>
      <c r="G118" s="2" t="str">
        <f>'5 forduló'!$C114</f>
        <v>Ferenczi József/1690/</v>
      </c>
      <c r="H118" s="2" t="str">
        <f>'6 forduló'!$C114</f>
        <v>Ferenczi József</v>
      </c>
      <c r="I118" s="2" t="str">
        <f>'7 forduló'!$C114</f>
        <v>Ferenczi József</v>
      </c>
      <c r="J118" s="2" t="str">
        <f>'8 forduló'!$C114</f>
        <v xml:space="preserve"> Ferenczi J. </v>
      </c>
      <c r="K118" s="2" t="str">
        <f>'9 forduló'!$C114</f>
        <v>Ferenczi József</v>
      </c>
      <c r="L118" s="2" t="b">
        <f>'10 forduló'!$C114</f>
        <v>0</v>
      </c>
      <c r="M118" s="2" t="b">
        <f>'11 forduló'!$C114</f>
        <v>0</v>
      </c>
      <c r="N118" s="18">
        <f>'1 forduló'!$D114</f>
        <v>0.5</v>
      </c>
      <c r="O118" s="18">
        <f>'2 forduló'!$D114</f>
        <v>0.5</v>
      </c>
      <c r="P118" s="18">
        <f>'3 forduló'!$D114</f>
        <v>0</v>
      </c>
      <c r="Q118" s="18">
        <f>'4 forduló'!$D114</f>
        <v>0</v>
      </c>
      <c r="R118" s="18">
        <f>'5 forduló'!$D114</f>
        <v>0</v>
      </c>
      <c r="S118" s="18">
        <f>'6 forduló'!$D114</f>
        <v>0.5</v>
      </c>
      <c r="T118" s="18">
        <f>'7 forduló'!$D114</f>
        <v>0.5</v>
      </c>
      <c r="U118" s="18">
        <f>'8 forduló'!$D114</f>
        <v>0.5</v>
      </c>
      <c r="V118" s="18">
        <f>'9 forduló'!$D114</f>
        <v>0.5</v>
      </c>
      <c r="W118" s="18" t="b">
        <f>'10 forduló'!$D114</f>
        <v>0</v>
      </c>
      <c r="X118" s="18" t="b">
        <f>'11 forduló'!$D114</f>
        <v>0</v>
      </c>
      <c r="Y118" s="20"/>
      <c r="Z118" s="29">
        <f t="shared" ref="Z118:Z127" si="1062">SUM(N118:Y118)</f>
        <v>3</v>
      </c>
      <c r="AA118" s="378"/>
      <c r="AC118" s="207"/>
      <c r="AD118" s="209" t="str">
        <f>M217</f>
        <v>14_5</v>
      </c>
      <c r="AE118" s="209" t="b">
        <f t="shared" ref="AE118:AP118" si="1063">N217</f>
        <v>0</v>
      </c>
      <c r="AF118" s="209" t="b">
        <f t="shared" si="1063"/>
        <v>0</v>
      </c>
      <c r="AG118" s="209" t="b">
        <f t="shared" si="1063"/>
        <v>0</v>
      </c>
      <c r="AH118" s="209" t="b">
        <f t="shared" si="1063"/>
        <v>0</v>
      </c>
      <c r="AI118" s="209" t="b">
        <f t="shared" si="1063"/>
        <v>0</v>
      </c>
      <c r="AJ118" s="209" t="b">
        <f t="shared" si="1063"/>
        <v>0</v>
      </c>
      <c r="AK118" s="209" t="b">
        <f t="shared" si="1063"/>
        <v>0</v>
      </c>
      <c r="AL118" s="209" t="b">
        <f t="shared" si="1063"/>
        <v>0</v>
      </c>
      <c r="AM118" s="209" t="b">
        <f t="shared" si="1063"/>
        <v>0</v>
      </c>
      <c r="AN118" s="209" t="b">
        <f t="shared" si="1063"/>
        <v>0</v>
      </c>
      <c r="AO118" s="209" t="b">
        <f t="shared" si="1063"/>
        <v>0</v>
      </c>
      <c r="AP118" s="209">
        <f t="shared" si="1063"/>
        <v>0</v>
      </c>
      <c r="AQ118" s="62">
        <f t="shared" si="880"/>
        <v>0</v>
      </c>
      <c r="AR118" s="389"/>
      <c r="AS118" s="91">
        <f t="shared" si="1044"/>
        <v>1.7400000000000007E-8</v>
      </c>
      <c r="AT118" s="59" t="str">
        <f t="shared" si="881"/>
        <v>14_5</v>
      </c>
      <c r="AU118" s="172" t="str">
        <f t="shared" si="1045"/>
        <v>14cs</v>
      </c>
      <c r="AV118"/>
      <c r="AW118" s="76">
        <f t="shared" si="1046"/>
        <v>14</v>
      </c>
      <c r="AX118" s="79" t="s">
        <v>37</v>
      </c>
      <c r="AY118" s="181" t="str">
        <f t="shared" si="1047"/>
        <v>14_5</v>
      </c>
      <c r="AZ118" s="181">
        <f t="shared" si="1048"/>
        <v>1.7400000000000007E-8</v>
      </c>
      <c r="BA118" s="181" t="str">
        <f t="shared" si="1049"/>
        <v>14cs</v>
      </c>
      <c r="BB118" t="str">
        <f t="shared" si="866"/>
        <v>0</v>
      </c>
    </row>
    <row r="119" spans="1:54" ht="12.75" customHeight="1" thickTop="1" thickBot="1" x14ac:dyDescent="0.25">
      <c r="A119" s="381"/>
      <c r="B119" s="2" t="s">
        <v>84</v>
      </c>
      <c r="C119" s="2" t="str">
        <f>'1 forduló'!$C115</f>
        <v xml:space="preserve"> Jakab Mihály 1816 </v>
      </c>
      <c r="D119" s="2" t="str">
        <f>'2 forduló'!$C115</f>
        <v>Sipos Árpád 1736</v>
      </c>
      <c r="E119" s="2" t="str">
        <f>'3 forduló'!$C115</f>
        <v>Sipos Árpád 1736</v>
      </c>
      <c r="F119" s="2" t="str">
        <f>'4 forduló'!$C115</f>
        <v>Sipos Árpád</v>
      </c>
      <c r="G119" s="2" t="str">
        <f>'5 forduló'!$C115</f>
        <v xml:space="preserve">Sipos Árpád/1736/ </v>
      </c>
      <c r="H119" s="2" t="str">
        <f>'6 forduló'!$C115</f>
        <v xml:space="preserve">Sipos Árpád </v>
      </c>
      <c r="I119" s="2" t="str">
        <f>'7 forduló'!$C115</f>
        <v>Sipos Árpád</v>
      </c>
      <c r="J119" s="2" t="str">
        <f>'8 forduló'!$C115</f>
        <v xml:space="preserve"> Sipos Á. </v>
      </c>
      <c r="K119" s="2" t="str">
        <f>'9 forduló'!$C115</f>
        <v>Sipos Árpád</v>
      </c>
      <c r="L119" s="2" t="b">
        <f>'10 forduló'!$C115</f>
        <v>0</v>
      </c>
      <c r="M119" s="2" t="b">
        <f>'11 forduló'!$C115</f>
        <v>0</v>
      </c>
      <c r="N119" s="18">
        <f>'1 forduló'!$D115</f>
        <v>0.5</v>
      </c>
      <c r="O119" s="18">
        <f>'2 forduló'!$D115</f>
        <v>0.5</v>
      </c>
      <c r="P119" s="18">
        <f>'3 forduló'!$D115</f>
        <v>1</v>
      </c>
      <c r="Q119" s="18">
        <f>'4 forduló'!$D115</f>
        <v>0</v>
      </c>
      <c r="R119" s="18">
        <f>'5 forduló'!$D115</f>
        <v>0.5</v>
      </c>
      <c r="S119" s="18">
        <f>'6 forduló'!$D115</f>
        <v>1</v>
      </c>
      <c r="T119" s="18">
        <f>'7 forduló'!$D115</f>
        <v>0</v>
      </c>
      <c r="U119" s="18">
        <f>'8 forduló'!$D115</f>
        <v>0.5</v>
      </c>
      <c r="V119" s="18">
        <f>'9 forduló'!$D115</f>
        <v>0.5</v>
      </c>
      <c r="W119" s="18" t="b">
        <f>'10 forduló'!$D115</f>
        <v>0</v>
      </c>
      <c r="X119" s="18" t="b">
        <f>'11 forduló'!$D115</f>
        <v>0</v>
      </c>
      <c r="Y119" s="20"/>
      <c r="Z119" s="29">
        <f t="shared" si="1062"/>
        <v>4.5</v>
      </c>
      <c r="AA119" s="378"/>
      <c r="AC119" s="207"/>
      <c r="AD119" s="209" t="str">
        <f>M233</f>
        <v>15_5</v>
      </c>
      <c r="AE119" s="209" t="b">
        <f t="shared" ref="AE119:AP119" si="1064">N233</f>
        <v>0</v>
      </c>
      <c r="AF119" s="209" t="b">
        <f t="shared" si="1064"/>
        <v>0</v>
      </c>
      <c r="AG119" s="209" t="b">
        <f t="shared" si="1064"/>
        <v>0</v>
      </c>
      <c r="AH119" s="209" t="b">
        <f t="shared" si="1064"/>
        <v>0</v>
      </c>
      <c r="AI119" s="209" t="b">
        <f t="shared" si="1064"/>
        <v>0</v>
      </c>
      <c r="AJ119" s="209" t="b">
        <f t="shared" si="1064"/>
        <v>0</v>
      </c>
      <c r="AK119" s="209" t="b">
        <f t="shared" si="1064"/>
        <v>0</v>
      </c>
      <c r="AL119" s="209" t="b">
        <f t="shared" si="1064"/>
        <v>0</v>
      </c>
      <c r="AM119" s="209" t="b">
        <f t="shared" si="1064"/>
        <v>0</v>
      </c>
      <c r="AN119" s="209" t="b">
        <f t="shared" si="1064"/>
        <v>0</v>
      </c>
      <c r="AO119" s="209" t="b">
        <f t="shared" si="1064"/>
        <v>0</v>
      </c>
      <c r="AP119" s="209">
        <f t="shared" si="1064"/>
        <v>0</v>
      </c>
      <c r="AQ119" s="62">
        <f t="shared" si="880"/>
        <v>0</v>
      </c>
      <c r="AR119" s="389"/>
      <c r="AS119" s="91">
        <f t="shared" si="1044"/>
        <v>1.7200000000000008E-8</v>
      </c>
      <c r="AT119" s="59" t="str">
        <f t="shared" si="881"/>
        <v>15_5</v>
      </c>
      <c r="AU119" s="172" t="str">
        <f t="shared" si="1045"/>
        <v>15cs</v>
      </c>
      <c r="AV119"/>
      <c r="AW119" s="76">
        <f t="shared" si="1046"/>
        <v>15</v>
      </c>
      <c r="AX119" s="79" t="s">
        <v>38</v>
      </c>
      <c r="AY119" s="181" t="str">
        <f t="shared" si="1047"/>
        <v>15_5</v>
      </c>
      <c r="AZ119" s="181">
        <f t="shared" si="1048"/>
        <v>1.7200000000000008E-8</v>
      </c>
      <c r="BA119" s="181" t="str">
        <f t="shared" si="1049"/>
        <v>15cs</v>
      </c>
      <c r="BB119" t="str">
        <f t="shared" si="866"/>
        <v>0</v>
      </c>
    </row>
    <row r="120" spans="1:54" ht="12.75" customHeight="1" thickTop="1" thickBot="1" x14ac:dyDescent="0.25">
      <c r="A120" s="381"/>
      <c r="B120" s="2" t="s">
        <v>5</v>
      </c>
      <c r="C120" s="2" t="str">
        <f>'1 forduló'!$C116</f>
        <v>Sipos Árpád 1736</v>
      </c>
      <c r="D120" s="2" t="str">
        <f>'2 forduló'!$C116</f>
        <v>sr.Deme Sándor 1663</v>
      </c>
      <c r="E120" s="2" t="str">
        <f>'3 forduló'!$C116</f>
        <v>Sr. Deme Sándor 1663</v>
      </c>
      <c r="F120" s="2" t="str">
        <f>'4 forduló'!$C116</f>
        <v xml:space="preserve">Sr. Deme Sándor </v>
      </c>
      <c r="G120" s="2" t="str">
        <f>'5 forduló'!$C116</f>
        <v>Sr Deme Sándor/1663/</v>
      </c>
      <c r="H120" s="2" t="str">
        <f>'6 forduló'!$C116</f>
        <v xml:space="preserve"> sr Deme Sándor</v>
      </c>
      <c r="I120" s="2" t="str">
        <f>'7 forduló'!$C116</f>
        <v>sr.Deme Sándor</v>
      </c>
      <c r="J120" s="2" t="str">
        <f>'8 forduló'!$C116</f>
        <v xml:space="preserve">   Sr Deme S.</v>
      </c>
      <c r="K120" s="2" t="str">
        <f>'9 forduló'!$C116</f>
        <v>Deme Sándor</v>
      </c>
      <c r="L120" s="2" t="b">
        <f>'10 forduló'!$C116</f>
        <v>0</v>
      </c>
      <c r="M120" s="2" t="b">
        <f>'11 forduló'!$C116</f>
        <v>0</v>
      </c>
      <c r="N120" s="18">
        <f>'1 forduló'!$D116</f>
        <v>0</v>
      </c>
      <c r="O120" s="18">
        <f>'2 forduló'!$D116</f>
        <v>0</v>
      </c>
      <c r="P120" s="18">
        <f>'3 forduló'!$D116</f>
        <v>0</v>
      </c>
      <c r="Q120" s="18">
        <f>'4 forduló'!$D116</f>
        <v>0.5</v>
      </c>
      <c r="R120" s="18">
        <f>'5 forduló'!$D116</f>
        <v>0.5</v>
      </c>
      <c r="S120" s="18">
        <f>'6 forduló'!$D116</f>
        <v>1</v>
      </c>
      <c r="T120" s="18">
        <f>'7 forduló'!$D116</f>
        <v>0</v>
      </c>
      <c r="U120" s="18">
        <f>'8 forduló'!$D116</f>
        <v>1</v>
      </c>
      <c r="V120" s="18">
        <f>'9 forduló'!$D116</f>
        <v>0</v>
      </c>
      <c r="W120" s="18" t="b">
        <f>'10 forduló'!$D116</f>
        <v>0</v>
      </c>
      <c r="X120" s="18" t="b">
        <f>'11 forduló'!$D116</f>
        <v>0</v>
      </c>
      <c r="Y120" s="20"/>
      <c r="Z120" s="29">
        <f t="shared" si="1062"/>
        <v>3</v>
      </c>
      <c r="AA120" s="378"/>
      <c r="AC120" s="207"/>
      <c r="AD120" s="209" t="str">
        <f>M249</f>
        <v>16_5</v>
      </c>
      <c r="AE120" s="209" t="b">
        <f t="shared" ref="AE120:AP120" si="1065">N249</f>
        <v>0</v>
      </c>
      <c r="AF120" s="209" t="b">
        <f t="shared" si="1065"/>
        <v>0</v>
      </c>
      <c r="AG120" s="209" t="b">
        <f t="shared" si="1065"/>
        <v>0</v>
      </c>
      <c r="AH120" s="209" t="b">
        <f t="shared" si="1065"/>
        <v>0</v>
      </c>
      <c r="AI120" s="209" t="b">
        <f t="shared" si="1065"/>
        <v>0</v>
      </c>
      <c r="AJ120" s="209" t="b">
        <f t="shared" si="1065"/>
        <v>0</v>
      </c>
      <c r="AK120" s="209" t="b">
        <f t="shared" si="1065"/>
        <v>0</v>
      </c>
      <c r="AL120" s="209" t="b">
        <f t="shared" si="1065"/>
        <v>0</v>
      </c>
      <c r="AM120" s="209" t="b">
        <f t="shared" si="1065"/>
        <v>0</v>
      </c>
      <c r="AN120" s="209" t="b">
        <f t="shared" si="1065"/>
        <v>0</v>
      </c>
      <c r="AO120" s="209" t="b">
        <f t="shared" si="1065"/>
        <v>0</v>
      </c>
      <c r="AP120" s="209">
        <f t="shared" si="1065"/>
        <v>0</v>
      </c>
      <c r="AQ120" s="62">
        <f t="shared" si="880"/>
        <v>0</v>
      </c>
      <c r="AR120" s="389"/>
      <c r="AS120" s="91">
        <f t="shared" si="1044"/>
        <v>1.700000000000001E-8</v>
      </c>
      <c r="AT120" s="59" t="str">
        <f t="shared" si="881"/>
        <v>16_5</v>
      </c>
      <c r="AU120" s="172" t="str">
        <f t="shared" si="1045"/>
        <v>16cs</v>
      </c>
      <c r="AV120"/>
      <c r="AW120" s="76">
        <f t="shared" si="1046"/>
        <v>16</v>
      </c>
      <c r="AX120" s="79" t="s">
        <v>39</v>
      </c>
      <c r="AY120" s="181" t="str">
        <f t="shared" si="1047"/>
        <v>16_5</v>
      </c>
      <c r="AZ120" s="181">
        <f t="shared" si="1048"/>
        <v>1.700000000000001E-8</v>
      </c>
      <c r="BA120" s="181" t="str">
        <f t="shared" si="1049"/>
        <v>16cs</v>
      </c>
      <c r="BB120" t="str">
        <f t="shared" si="866"/>
        <v>0</v>
      </c>
    </row>
    <row r="121" spans="1:54" ht="12.75" customHeight="1" thickTop="1" thickBot="1" x14ac:dyDescent="0.25">
      <c r="A121" s="381"/>
      <c r="B121" s="2" t="s">
        <v>6</v>
      </c>
      <c r="C121" s="2" t="str">
        <f>'1 forduló'!$C117</f>
        <v xml:space="preserve"> Sr Deme Sándor 1663</v>
      </c>
      <c r="D121" s="2" t="str">
        <f>'2 forduló'!$C117</f>
        <v>Csástyu Antal 1505</v>
      </c>
      <c r="E121" s="2" t="str">
        <f>'3 forduló'!$C117</f>
        <v>Csástyu Antal 1505</v>
      </c>
      <c r="F121" s="2" t="str">
        <f>'4 forduló'!$C117</f>
        <v>Csástyu Antal</v>
      </c>
      <c r="G121" s="2" t="str">
        <f>'5 forduló'!$C117</f>
        <v>Csástyu Antal/1505/</v>
      </c>
      <c r="H121" s="2" t="str">
        <f>'6 forduló'!$C117</f>
        <v xml:space="preserve"> Csástyu Antal</v>
      </c>
      <c r="I121" s="2" t="str">
        <f>'7 forduló'!$C117</f>
        <v>Kozma György</v>
      </c>
      <c r="J121" s="2" t="str">
        <f>'8 forduló'!$C117</f>
        <v xml:space="preserve"> Csástyu A.  </v>
      </c>
      <c r="K121" s="2" t="str">
        <f>'9 forduló'!$C117</f>
        <v>Kozma György</v>
      </c>
      <c r="L121" s="2" t="b">
        <f>'10 forduló'!$C117</f>
        <v>0</v>
      </c>
      <c r="M121" s="2" t="b">
        <f>'11 forduló'!$C117</f>
        <v>0</v>
      </c>
      <c r="N121" s="18">
        <f>'1 forduló'!$D117</f>
        <v>1</v>
      </c>
      <c r="O121" s="18">
        <f>'2 forduló'!$D117</f>
        <v>1</v>
      </c>
      <c r="P121" s="18">
        <f>'3 forduló'!$D117</f>
        <v>0</v>
      </c>
      <c r="Q121" s="18">
        <f>'4 forduló'!$D117</f>
        <v>0</v>
      </c>
      <c r="R121" s="18">
        <f>'5 forduló'!$D117</f>
        <v>1</v>
      </c>
      <c r="S121" s="18">
        <f>'6 forduló'!$D117</f>
        <v>0</v>
      </c>
      <c r="T121" s="18">
        <f>'7 forduló'!$D117</f>
        <v>0</v>
      </c>
      <c r="U121" s="18">
        <f>'8 forduló'!$D117</f>
        <v>0</v>
      </c>
      <c r="V121" s="18">
        <f>'9 forduló'!$D117</f>
        <v>0</v>
      </c>
      <c r="W121" s="18" t="b">
        <f>'10 forduló'!$D117</f>
        <v>0</v>
      </c>
      <c r="X121" s="18" t="b">
        <f>'11 forduló'!$D117</f>
        <v>0</v>
      </c>
      <c r="Y121" s="20"/>
      <c r="Z121" s="29">
        <f t="shared" si="1062"/>
        <v>3</v>
      </c>
      <c r="AA121" s="378"/>
      <c r="AC121" s="207"/>
      <c r="AD121" s="209" t="str">
        <f>M265</f>
        <v>17_5</v>
      </c>
      <c r="AE121" s="209" t="b">
        <f t="shared" ref="AE121:AP121" si="1066">N265</f>
        <v>0</v>
      </c>
      <c r="AF121" s="209" t="b">
        <f t="shared" si="1066"/>
        <v>0</v>
      </c>
      <c r="AG121" s="209" t="b">
        <f t="shared" si="1066"/>
        <v>0</v>
      </c>
      <c r="AH121" s="209" t="b">
        <f t="shared" si="1066"/>
        <v>0</v>
      </c>
      <c r="AI121" s="209" t="b">
        <f t="shared" si="1066"/>
        <v>0</v>
      </c>
      <c r="AJ121" s="209" t="b">
        <f t="shared" si="1066"/>
        <v>0</v>
      </c>
      <c r="AK121" s="209" t="b">
        <f t="shared" si="1066"/>
        <v>0</v>
      </c>
      <c r="AL121" s="209" t="b">
        <f t="shared" si="1066"/>
        <v>0</v>
      </c>
      <c r="AM121" s="209" t="b">
        <f t="shared" si="1066"/>
        <v>0</v>
      </c>
      <c r="AN121" s="209" t="b">
        <f t="shared" si="1066"/>
        <v>0</v>
      </c>
      <c r="AO121" s="209" t="b">
        <f t="shared" si="1066"/>
        <v>0</v>
      </c>
      <c r="AP121" s="209">
        <f t="shared" si="1066"/>
        <v>0</v>
      </c>
      <c r="AQ121" s="62">
        <f t="shared" si="880"/>
        <v>0</v>
      </c>
      <c r="AR121" s="389"/>
      <c r="AS121" s="91">
        <f t="shared" si="1044"/>
        <v>1.6800000000000011E-8</v>
      </c>
      <c r="AT121" s="59" t="str">
        <f t="shared" si="881"/>
        <v>17_5</v>
      </c>
      <c r="AU121" s="172" t="str">
        <f t="shared" si="1045"/>
        <v>17cs</v>
      </c>
      <c r="AV121"/>
      <c r="AW121" s="76">
        <f t="shared" si="1046"/>
        <v>17</v>
      </c>
      <c r="AX121" s="79" t="s">
        <v>40</v>
      </c>
      <c r="AY121" s="181" t="str">
        <f t="shared" si="1047"/>
        <v>17_5</v>
      </c>
      <c r="AZ121" s="181">
        <f t="shared" si="1048"/>
        <v>1.6800000000000011E-8</v>
      </c>
      <c r="BA121" s="181" t="str">
        <f t="shared" si="1049"/>
        <v>17cs</v>
      </c>
      <c r="BB121" t="str">
        <f t="shared" si="866"/>
        <v>0</v>
      </c>
    </row>
    <row r="122" spans="1:54" ht="14.25" thickTop="1" thickBot="1" x14ac:dyDescent="0.25">
      <c r="A122" s="381"/>
      <c r="B122" s="2" t="s">
        <v>7</v>
      </c>
      <c r="C122" s="2" t="str">
        <f>'1 forduló'!$C118</f>
        <v>Nagy Miklós 1552</v>
      </c>
      <c r="D122" s="2" t="str">
        <f>'2 forduló'!$C118</f>
        <v>Kozma György 1575</v>
      </c>
      <c r="E122" s="2" t="str">
        <f>'3 forduló'!$C118</f>
        <v>Kozma György 1575</v>
      </c>
      <c r="F122" s="2" t="str">
        <f>'4 forduló'!$C118</f>
        <v>Kozma György</v>
      </c>
      <c r="G122" s="2" t="str">
        <f>'5 forduló'!$C118</f>
        <v>Kozma György/1575/</v>
      </c>
      <c r="H122" s="2" t="str">
        <f>'6 forduló'!$C118</f>
        <v xml:space="preserve"> Kozma György </v>
      </c>
      <c r="I122" s="2" t="str">
        <f>'7 forduló'!$C118</f>
        <v>Tóth Tamás</v>
      </c>
      <c r="J122" s="2" t="str">
        <f>'8 forduló'!$C118</f>
        <v xml:space="preserve"> Kozma Gy.  </v>
      </c>
      <c r="K122" s="2" t="str">
        <f>'9 forduló'!$C118</f>
        <v>Tóth Tamás</v>
      </c>
      <c r="L122" s="2" t="b">
        <f>'10 forduló'!$C118</f>
        <v>0</v>
      </c>
      <c r="M122" s="2" t="b">
        <f>'11 forduló'!$C118</f>
        <v>0</v>
      </c>
      <c r="N122" s="18">
        <f>'1 forduló'!$D118</f>
        <v>0</v>
      </c>
      <c r="O122" s="18">
        <f>'2 forduló'!$D118</f>
        <v>0.5</v>
      </c>
      <c r="P122" s="18">
        <f>'3 forduló'!$D118</f>
        <v>0.5</v>
      </c>
      <c r="Q122" s="18">
        <f>'4 forduló'!$D118</f>
        <v>0</v>
      </c>
      <c r="R122" s="18">
        <f>'5 forduló'!$D118</f>
        <v>1</v>
      </c>
      <c r="S122" s="18">
        <f>'6 forduló'!$D118</f>
        <v>1</v>
      </c>
      <c r="T122" s="18">
        <f>'7 forduló'!$D118</f>
        <v>0.5</v>
      </c>
      <c r="U122" s="18">
        <f>'8 forduló'!$D118</f>
        <v>1</v>
      </c>
      <c r="V122" s="18">
        <f>'9 forduló'!$D118</f>
        <v>1</v>
      </c>
      <c r="W122" s="18" t="b">
        <f>'10 forduló'!$D118</f>
        <v>0</v>
      </c>
      <c r="X122" s="18" t="b">
        <f>'11 forduló'!$D118</f>
        <v>0</v>
      </c>
      <c r="Y122" s="20"/>
      <c r="Z122" s="29">
        <f t="shared" si="1062"/>
        <v>5.5</v>
      </c>
      <c r="AA122" s="378"/>
      <c r="AC122" s="207"/>
      <c r="AD122" s="209" t="str">
        <f>M281</f>
        <v>18_5</v>
      </c>
      <c r="AE122" s="209" t="b">
        <f t="shared" ref="AE122:AP122" si="1067">N281</f>
        <v>0</v>
      </c>
      <c r="AF122" s="209" t="b">
        <f t="shared" si="1067"/>
        <v>0</v>
      </c>
      <c r="AG122" s="209" t="b">
        <f t="shared" si="1067"/>
        <v>0</v>
      </c>
      <c r="AH122" s="209" t="b">
        <f t="shared" si="1067"/>
        <v>0</v>
      </c>
      <c r="AI122" s="209" t="b">
        <f t="shared" si="1067"/>
        <v>0</v>
      </c>
      <c r="AJ122" s="209" t="b">
        <f t="shared" si="1067"/>
        <v>0</v>
      </c>
      <c r="AK122" s="209" t="b">
        <f t="shared" si="1067"/>
        <v>0</v>
      </c>
      <c r="AL122" s="209" t="b">
        <f t="shared" si="1067"/>
        <v>0</v>
      </c>
      <c r="AM122" s="209" t="b">
        <f t="shared" si="1067"/>
        <v>0</v>
      </c>
      <c r="AN122" s="209" t="b">
        <f t="shared" si="1067"/>
        <v>0</v>
      </c>
      <c r="AO122" s="209" t="b">
        <f t="shared" si="1067"/>
        <v>0</v>
      </c>
      <c r="AP122" s="209">
        <f t="shared" si="1067"/>
        <v>0</v>
      </c>
      <c r="AQ122" s="62">
        <f t="shared" si="880"/>
        <v>0</v>
      </c>
      <c r="AR122" s="389"/>
      <c r="AS122" s="91">
        <f t="shared" si="1044"/>
        <v>1.660000000000001E-8</v>
      </c>
      <c r="AT122" s="59" t="str">
        <f t="shared" si="881"/>
        <v>18_5</v>
      </c>
      <c r="AU122" s="172" t="str">
        <f t="shared" si="1045"/>
        <v>18cs</v>
      </c>
      <c r="AV122"/>
      <c r="AW122" s="76">
        <f t="shared" si="1046"/>
        <v>18</v>
      </c>
      <c r="AX122" s="79" t="s">
        <v>41</v>
      </c>
      <c r="AY122" s="181" t="str">
        <f t="shared" si="1047"/>
        <v>18_5</v>
      </c>
      <c r="AZ122" s="181">
        <f t="shared" si="1048"/>
        <v>1.660000000000001E-8</v>
      </c>
      <c r="BA122" s="181" t="str">
        <f t="shared" si="1049"/>
        <v>18cs</v>
      </c>
      <c r="BB122" t="str">
        <f t="shared" si="866"/>
        <v>0</v>
      </c>
    </row>
    <row r="123" spans="1:54" ht="14.25" thickTop="1" thickBot="1" x14ac:dyDescent="0.25">
      <c r="A123" s="381"/>
      <c r="B123" s="2" t="s">
        <v>79</v>
      </c>
      <c r="C123" s="2" t="str">
        <f>'1 forduló'!$C119</f>
        <v xml:space="preserve">Császtyu Antal </v>
      </c>
      <c r="D123" s="2" t="str">
        <f>'2 forduló'!$C119</f>
        <v xml:space="preserve">Tóth Tamás </v>
      </c>
      <c r="E123" s="2" t="str">
        <f>'3 forduló'!$C119</f>
        <v>Nagy Miklós 1552</v>
      </c>
      <c r="F123" s="2" t="str">
        <f>'4 forduló'!$C119</f>
        <v>Tóth Tamás</v>
      </c>
      <c r="G123" s="2" t="str">
        <f>'5 forduló'!$C119</f>
        <v xml:space="preserve">Tóth Tamás </v>
      </c>
      <c r="H123" s="2" t="str">
        <f>'6 forduló'!$C119</f>
        <v xml:space="preserve"> Tóth Tamás</v>
      </c>
      <c r="I123" s="2" t="str">
        <f>'7 forduló'!$C119</f>
        <v>Tisza Sándor</v>
      </c>
      <c r="J123" s="2" t="str">
        <f>'8 forduló'!$C119</f>
        <v xml:space="preserve"> Tóth T.</v>
      </c>
      <c r="K123" s="2" t="str">
        <f>'9 forduló'!$C119</f>
        <v>Tisza Sándor</v>
      </c>
      <c r="L123" s="2" t="b">
        <f>'10 forduló'!$C119</f>
        <v>0</v>
      </c>
      <c r="M123" s="2" t="b">
        <f>'11 forduló'!$C119</f>
        <v>0</v>
      </c>
      <c r="N123" s="18">
        <f>'1 forduló'!$D119</f>
        <v>0</v>
      </c>
      <c r="O123" s="18">
        <f>'2 forduló'!$D119</f>
        <v>0</v>
      </c>
      <c r="P123" s="18">
        <f>'3 forduló'!$D119</f>
        <v>0</v>
      </c>
      <c r="Q123" s="18">
        <f>'4 forduló'!$D119</f>
        <v>0</v>
      </c>
      <c r="R123" s="18">
        <f>'5 forduló'!$D119</f>
        <v>1</v>
      </c>
      <c r="S123" s="18">
        <f>'6 forduló'!$D119</f>
        <v>1</v>
      </c>
      <c r="T123" s="18">
        <f>'7 forduló'!$D119</f>
        <v>1</v>
      </c>
      <c r="U123" s="18">
        <f>'8 forduló'!$D119</f>
        <v>1</v>
      </c>
      <c r="V123" s="18">
        <f>'9 forduló'!$D119</f>
        <v>0</v>
      </c>
      <c r="W123" s="18" t="b">
        <f>'10 forduló'!$D119</f>
        <v>0</v>
      </c>
      <c r="X123" s="18" t="b">
        <f>'11 forduló'!$D119</f>
        <v>0</v>
      </c>
      <c r="Y123" s="20"/>
      <c r="Z123" s="29">
        <f t="shared" si="1062"/>
        <v>4</v>
      </c>
      <c r="AA123" s="378"/>
      <c r="AC123" s="207"/>
      <c r="AD123" s="209" t="str">
        <f>M297</f>
        <v>19_5</v>
      </c>
      <c r="AE123" s="209" t="b">
        <f t="shared" ref="AE123:AP123" si="1068">N297</f>
        <v>0</v>
      </c>
      <c r="AF123" s="209" t="b">
        <f t="shared" si="1068"/>
        <v>0</v>
      </c>
      <c r="AG123" s="209" t="b">
        <f t="shared" si="1068"/>
        <v>0</v>
      </c>
      <c r="AH123" s="209" t="b">
        <f t="shared" si="1068"/>
        <v>0</v>
      </c>
      <c r="AI123" s="209" t="b">
        <f t="shared" si="1068"/>
        <v>0</v>
      </c>
      <c r="AJ123" s="209" t="b">
        <f t="shared" si="1068"/>
        <v>0</v>
      </c>
      <c r="AK123" s="209" t="b">
        <f t="shared" si="1068"/>
        <v>0</v>
      </c>
      <c r="AL123" s="209" t="b">
        <f t="shared" si="1068"/>
        <v>0</v>
      </c>
      <c r="AM123" s="209" t="b">
        <f t="shared" si="1068"/>
        <v>0</v>
      </c>
      <c r="AN123" s="209" t="b">
        <f t="shared" si="1068"/>
        <v>0</v>
      </c>
      <c r="AO123" s="209" t="b">
        <f t="shared" si="1068"/>
        <v>0</v>
      </c>
      <c r="AP123" s="209">
        <f t="shared" si="1068"/>
        <v>0</v>
      </c>
      <c r="AQ123" s="62">
        <f t="shared" si="880"/>
        <v>0</v>
      </c>
      <c r="AR123" s="389"/>
      <c r="AS123" s="91">
        <f t="shared" si="1044"/>
        <v>1.6400000000000011E-8</v>
      </c>
      <c r="AT123" s="59" t="str">
        <f t="shared" si="881"/>
        <v>19_5</v>
      </c>
      <c r="AU123" s="172" t="str">
        <f t="shared" si="1045"/>
        <v>19cs</v>
      </c>
      <c r="AV123"/>
      <c r="AW123" s="76">
        <f t="shared" si="1046"/>
        <v>19</v>
      </c>
      <c r="AX123" s="79" t="s">
        <v>42</v>
      </c>
      <c r="AY123" s="181" t="str">
        <f t="shared" si="1047"/>
        <v>19_5</v>
      </c>
      <c r="AZ123" s="181">
        <f t="shared" si="1048"/>
        <v>1.6400000000000011E-8</v>
      </c>
      <c r="BA123" s="181" t="str">
        <f t="shared" si="1049"/>
        <v>19cs</v>
      </c>
      <c r="BB123" t="str">
        <f t="shared" si="866"/>
        <v>0</v>
      </c>
    </row>
    <row r="124" spans="1:54" ht="17.25" customHeight="1" thickTop="1" thickBot="1" x14ac:dyDescent="0.25">
      <c r="A124" s="381"/>
      <c r="B124" s="2" t="s">
        <v>80</v>
      </c>
      <c r="C124" s="2" t="str">
        <f>'1 forduló'!$C120</f>
        <v xml:space="preserve"> Tóth Tamás </v>
      </c>
      <c r="D124" s="2" t="str">
        <f>'2 forduló'!$C120</f>
        <v>Tisza Sándor</v>
      </c>
      <c r="E124" s="2" t="str">
        <f>'3 forduló'!$C120</f>
        <v>Tóth Tamás</v>
      </c>
      <c r="F124" s="2" t="str">
        <f>'4 forduló'!$C120</f>
        <v>Tisza Sándor</v>
      </c>
      <c r="G124" s="2" t="str">
        <f>'5 forduló'!$C120</f>
        <v>Rozinyák Attila</v>
      </c>
      <c r="H124" s="2" t="str">
        <f>'6 forduló'!$C120</f>
        <v>Rozinyák Attila</v>
      </c>
      <c r="I124" s="2" t="str">
        <f>'7 forduló'!$C120</f>
        <v>Rozinyák Attila</v>
      </c>
      <c r="J124" s="2" t="str">
        <f>'8 forduló'!$C120</f>
        <v xml:space="preserve"> Tisza S.</v>
      </c>
      <c r="K124" s="2" t="str">
        <f>'9 forduló'!$C120</f>
        <v>Rozinyák Attila</v>
      </c>
      <c r="L124" s="2" t="b">
        <f>'10 forduló'!$C120</f>
        <v>0</v>
      </c>
      <c r="M124" s="2" t="b">
        <f>'11 forduló'!$C120</f>
        <v>0</v>
      </c>
      <c r="N124" s="18">
        <f>'1 forduló'!$D120</f>
        <v>1</v>
      </c>
      <c r="O124" s="18">
        <f>'2 forduló'!$D120</f>
        <v>0.5</v>
      </c>
      <c r="P124" s="18">
        <f>'3 forduló'!$D120</f>
        <v>0.5</v>
      </c>
      <c r="Q124" s="18">
        <f>'4 forduló'!$D120</f>
        <v>0.5</v>
      </c>
      <c r="R124" s="18">
        <f>'5 forduló'!$D120</f>
        <v>1</v>
      </c>
      <c r="S124" s="18">
        <f>'6 forduló'!$D120</f>
        <v>1</v>
      </c>
      <c r="T124" s="18">
        <f>'7 forduló'!$D120</f>
        <v>0</v>
      </c>
      <c r="U124" s="18">
        <f>'8 forduló'!$D120</f>
        <v>0.5</v>
      </c>
      <c r="V124" s="18">
        <f>'9 forduló'!$D120</f>
        <v>0</v>
      </c>
      <c r="W124" s="18" t="b">
        <f>'10 forduló'!$D120</f>
        <v>0</v>
      </c>
      <c r="X124" s="18" t="b">
        <f>'11 forduló'!$D120</f>
        <v>0</v>
      </c>
      <c r="Y124" s="20"/>
      <c r="Z124" s="29">
        <f t="shared" si="1062"/>
        <v>5</v>
      </c>
      <c r="AA124" s="378"/>
      <c r="AC124" s="207"/>
      <c r="AD124" s="209" t="str">
        <f>M313</f>
        <v>20_5</v>
      </c>
      <c r="AE124" s="209" t="b">
        <f t="shared" ref="AE124:AP124" si="1069">N313</f>
        <v>0</v>
      </c>
      <c r="AF124" s="209" t="b">
        <f t="shared" si="1069"/>
        <v>0</v>
      </c>
      <c r="AG124" s="209" t="b">
        <f t="shared" si="1069"/>
        <v>0</v>
      </c>
      <c r="AH124" s="209" t="b">
        <f t="shared" si="1069"/>
        <v>0</v>
      </c>
      <c r="AI124" s="209" t="b">
        <f t="shared" si="1069"/>
        <v>0</v>
      </c>
      <c r="AJ124" s="209" t="b">
        <f t="shared" si="1069"/>
        <v>0</v>
      </c>
      <c r="AK124" s="209" t="b">
        <f t="shared" si="1069"/>
        <v>0</v>
      </c>
      <c r="AL124" s="209" t="b">
        <f t="shared" si="1069"/>
        <v>0</v>
      </c>
      <c r="AM124" s="209" t="b">
        <f t="shared" si="1069"/>
        <v>0</v>
      </c>
      <c r="AN124" s="209" t="b">
        <f t="shared" si="1069"/>
        <v>0</v>
      </c>
      <c r="AO124" s="209" t="b">
        <f t="shared" si="1069"/>
        <v>0</v>
      </c>
      <c r="AP124" s="209">
        <f t="shared" si="1069"/>
        <v>0</v>
      </c>
      <c r="AQ124" s="62">
        <f t="shared" si="880"/>
        <v>0</v>
      </c>
      <c r="AR124" s="390"/>
      <c r="AS124" s="91">
        <f t="shared" si="1044"/>
        <v>1.6200000000000013E-8</v>
      </c>
      <c r="AT124" s="74" t="str">
        <f t="shared" si="881"/>
        <v>20_5</v>
      </c>
      <c r="AU124" s="172" t="str">
        <f t="shared" si="1045"/>
        <v>20cs</v>
      </c>
      <c r="AV124"/>
      <c r="AW124" s="76">
        <f t="shared" si="1046"/>
        <v>20</v>
      </c>
      <c r="AX124" s="79" t="s">
        <v>43</v>
      </c>
      <c r="AY124" s="181" t="str">
        <f t="shared" si="1047"/>
        <v>20_5</v>
      </c>
      <c r="AZ124" s="181">
        <f t="shared" si="1048"/>
        <v>1.6200000000000013E-8</v>
      </c>
      <c r="BA124" s="181" t="str">
        <f t="shared" si="1049"/>
        <v>20cs</v>
      </c>
      <c r="BB124" t="str">
        <f t="shared" si="866"/>
        <v>0</v>
      </c>
    </row>
    <row r="125" spans="1:54" ht="14.25" customHeight="1" thickTop="1" thickBot="1" x14ac:dyDescent="0.25">
      <c r="A125" s="381"/>
      <c r="B125" s="2" t="s">
        <v>81</v>
      </c>
      <c r="C125" s="2" t="str">
        <f>'1 forduló'!$C121</f>
        <v xml:space="preserve"> Rozinyák Attila</v>
      </c>
      <c r="D125" s="2" t="str">
        <f>'2 forduló'!$C121</f>
        <v>Rozinyák Attila</v>
      </c>
      <c r="E125" s="2" t="str">
        <f>'3 forduló'!$C121</f>
        <v>Rozinyák Attila</v>
      </c>
      <c r="F125" s="2" t="str">
        <f>'4 forduló'!$C121</f>
        <v>Rozinyák Attila</v>
      </c>
      <c r="G125" s="2" t="str">
        <f>'5 forduló'!$C121</f>
        <v>Tisza Csaba</v>
      </c>
      <c r="H125" s="2" t="str">
        <f>'6 forduló'!$C121</f>
        <v xml:space="preserve"> Tisza Csaba </v>
      </c>
      <c r="I125" s="2" t="str">
        <f>'7 forduló'!$C121</f>
        <v>Tisza Csaba</v>
      </c>
      <c r="J125" s="2" t="str">
        <f>'8 forduló'!$C121</f>
        <v xml:space="preserve">  Rozinyák A.   </v>
      </c>
      <c r="K125" s="2" t="str">
        <f>'9 forduló'!$C121</f>
        <v>Tóth Zoltán</v>
      </c>
      <c r="L125" s="2" t="b">
        <f>'10 forduló'!$C121</f>
        <v>0</v>
      </c>
      <c r="M125" s="2" t="b">
        <f>'11 forduló'!$C121</f>
        <v>0</v>
      </c>
      <c r="N125" s="18">
        <f>'1 forduló'!$D121</f>
        <v>1</v>
      </c>
      <c r="O125" s="18">
        <f>'2 forduló'!$D121</f>
        <v>1</v>
      </c>
      <c r="P125" s="18">
        <f>'3 forduló'!$D121</f>
        <v>0</v>
      </c>
      <c r="Q125" s="18">
        <f>'4 forduló'!$D121</f>
        <v>0</v>
      </c>
      <c r="R125" s="18">
        <f>'5 forduló'!$D121</f>
        <v>0.5</v>
      </c>
      <c r="S125" s="18">
        <f>'6 forduló'!$D121</f>
        <v>0.5</v>
      </c>
      <c r="T125" s="18">
        <f>'7 forduló'!$D121</f>
        <v>0</v>
      </c>
      <c r="U125" s="18">
        <f>'8 forduló'!$D121</f>
        <v>1</v>
      </c>
      <c r="V125" s="18">
        <f>'9 forduló'!$D121</f>
        <v>0</v>
      </c>
      <c r="W125" s="18" t="b">
        <f>'10 forduló'!$D121</f>
        <v>0</v>
      </c>
      <c r="X125" s="18" t="b">
        <f>'11 forduló'!$D121</f>
        <v>0</v>
      </c>
      <c r="Y125" s="20"/>
      <c r="Z125" s="29">
        <f t="shared" si="1062"/>
        <v>4</v>
      </c>
      <c r="AA125" s="378"/>
      <c r="AC125" s="207" t="s">
        <v>58</v>
      </c>
      <c r="AD125" s="209" t="b">
        <f>M10</f>
        <v>0</v>
      </c>
      <c r="AE125" s="209">
        <f t="shared" ref="AE125:AP125" si="1070">N10</f>
        <v>1</v>
      </c>
      <c r="AF125" s="209">
        <f t="shared" si="1070"/>
        <v>0</v>
      </c>
      <c r="AG125" s="209">
        <f t="shared" si="1070"/>
        <v>0.5</v>
      </c>
      <c r="AH125" s="209">
        <f t="shared" si="1070"/>
        <v>0.5</v>
      </c>
      <c r="AI125" s="209">
        <f t="shared" si="1070"/>
        <v>1</v>
      </c>
      <c r="AJ125" s="209">
        <f t="shared" si="1070"/>
        <v>0</v>
      </c>
      <c r="AK125" s="209">
        <f t="shared" si="1070"/>
        <v>0</v>
      </c>
      <c r="AL125" s="209">
        <f t="shared" si="1070"/>
        <v>0</v>
      </c>
      <c r="AM125" s="209">
        <f t="shared" si="1070"/>
        <v>0.5</v>
      </c>
      <c r="AN125" s="209" t="b">
        <f t="shared" si="1070"/>
        <v>0</v>
      </c>
      <c r="AO125" s="209" t="b">
        <f t="shared" si="1070"/>
        <v>0</v>
      </c>
      <c r="AP125" s="209">
        <f t="shared" si="1070"/>
        <v>0</v>
      </c>
      <c r="AQ125" s="62">
        <f t="shared" si="880"/>
        <v>3.5</v>
      </c>
      <c r="AR125" s="388" t="s">
        <v>58</v>
      </c>
      <c r="AS125" s="90">
        <f>AQ125+(AD3/10000)</f>
        <v>3.50300002</v>
      </c>
      <c r="AT125" s="73" t="b">
        <f t="shared" si="881"/>
        <v>0</v>
      </c>
      <c r="AU125" s="173" t="str">
        <f>AU105</f>
        <v>Nyírbátor SE</v>
      </c>
      <c r="AV125"/>
      <c r="AW125" s="76">
        <f>_xlfn.RANK.EQ(AS125,$AS$125:$AS$144,0)</f>
        <v>8</v>
      </c>
      <c r="AX125" s="76" t="s">
        <v>13</v>
      </c>
      <c r="AY125" s="179" t="b">
        <f>IF($AW$125=(AL3+1),$AT$125,IF($AW$126=(AL3+1),$AT$126,IF($AW$127=(AL3+1),$AT$127,IF($AW$128=(AL3+1),$AT$128,IF($AW$129=(AL3+1),$AT$129,IF($AW$130=(AL3+1),$AT$130,IF($AW$131=(AL3+1),$AT$131,IF($AW$132=(AL3+1),$AT$132,IF($AW$133=(AL3+1),$AT$133,IF($AW$134=(AL3+1),$AT$134,IF($AW$135=(AL3+1),$AT$135,IF($AW$136=(AL3+1),$AT$136,IF($AW$137=(AL3+1),$AT$137,IF($AW$138=(AL3+1),$AT$138,IF($AW$139=(AL3+1),$AT$139,IF($AW$140=(AL3+1),$AT$140,IF($AW$141=(AL3+1),$AT$141,IF($AW$142=(AL3+1),$AT$142,IF($AW$143=(AL3+1),$AT$143,IF($AW$144=(AL3+1),$AT$144))))))))))))))))))))</f>
        <v>0</v>
      </c>
      <c r="AZ125" s="179">
        <f>IF($AW$125=(AP3+1),$AS$125,IF($AW$126=(AP3+1),$AS$126,IF($AW$127=(AP3+1),$AS$127,IF($AW$128=(AP3+1),$AS$128,IF($AW$129=(AP3+1),$AS$129,IF($AW$130=(AP3+1),$AS$130,IF($AW$131=(AP3+1),$AS$131,IF($AW$132=(AP3+1),$AS$132,IF($AW$133=(AP3+1),$AS$133,IF($AW$134=(AP3+1),$AS$134,IF($AW$135=(AL3+1),$AS$135,IF($AW$136=(AL3+1),$AS$136,IF($AW$137=(AL3+1),$AS$137,IF($AW$138=(AL3+1),$AS$138,IF($AW$139=(AL3+1),$AS$139,IF($AW$140=(AL3+1),$AS$140,IF($AW$141=(AL3+1),$AS$141,IF($AW$142=(AL3+1),$AS$142,IF($AW$143=(AL3+1),$AS$143,IF($AW$144=(AL3+1),$AS$144))))))))))))))))))))</f>
        <v>7.0044500196000001</v>
      </c>
      <c r="BA125" s="179" t="str">
        <f>IF($AW$125=(AP3+1),$AU$125,IF($AW$126=(AP3+1),$AU$126,IF($AW$127=(AP3+1),$AU$127,IF($AW$128=(AP3+1),$AU$128,IF($AW$129=(AP3+1),$AU$129,IF($AW$130=(AP3+1),$AU$130,IF($AW$131=(AP3+1),$AU$131,IF($AW$132=(AP3+1),$AU$132,IF($AW$133=(AP3+1),$AU$133,IF($AW$134=(AP3+1),$AU$134,IF($AW$135=(AP3+1),$AU$135,IF($AW$136=(AP3+1),$AU$136,IF($AW$137=(AP3+1),$AU$137,IF($AW$138=(AP3+1),$AU$138,IF($AW$139=(AP3+1),$AU$139,IF($AW$140=(AP3+1),$AU$140,IF($AW$141=(AP3+1),$AU$141,IF($AW$142=(AP3+1),$AU$142,IF($AW$143=(AP3+1),$AU$143,IF($AW$144=(AP3+1),$AU$144))))))))))))))))))))</f>
        <v>Fehérgyarmat SE</v>
      </c>
      <c r="BB125" t="str">
        <f t="shared" si="866"/>
        <v>Ellenőrizd le a sorrendet!!! De a gép hozzáadja a csapat eredményt</v>
      </c>
    </row>
    <row r="126" spans="1:54" ht="14.25" customHeight="1" thickTop="1" thickBot="1" x14ac:dyDescent="0.25">
      <c r="A126" s="381"/>
      <c r="B126" s="2" t="s">
        <v>82</v>
      </c>
      <c r="C126" s="2" t="str">
        <f>'1 forduló'!$C122</f>
        <v xml:space="preserve"> Jr. Deme Sándor</v>
      </c>
      <c r="D126" s="2" t="str">
        <f>'2 forduló'!$C122</f>
        <v>jr. Deme Sándor</v>
      </c>
      <c r="E126" s="2" t="str">
        <f>'3 forduló'!$C122</f>
        <v>Jr. Deme Sándor</v>
      </c>
      <c r="F126" s="2" t="str">
        <f>'4 forduló'!$C122</f>
        <v>Jr. Deme Sándor</v>
      </c>
      <c r="G126" s="2" t="str">
        <f>'5 forduló'!$C122</f>
        <v>Jr Deme Sándor</v>
      </c>
      <c r="H126" s="2" t="str">
        <f>'6 forduló'!$C122</f>
        <v>Makkai Balázs</v>
      </c>
      <c r="I126" s="2" t="str">
        <f>'7 forduló'!$C122</f>
        <v>Makkai Balázs</v>
      </c>
      <c r="J126" s="2" t="str">
        <f>'8 forduló'!$C122</f>
        <v>  Makkai B.  </v>
      </c>
      <c r="K126" s="2" t="str">
        <f>'9 forduló'!$C122</f>
        <v>Makkai Balázs</v>
      </c>
      <c r="L126" s="2" t="b">
        <f>'10 forduló'!$C122</f>
        <v>0</v>
      </c>
      <c r="M126" s="2" t="b">
        <f>'11 forduló'!$C122</f>
        <v>0</v>
      </c>
      <c r="N126" s="18">
        <f>'1 forduló'!$D122</f>
        <v>1</v>
      </c>
      <c r="O126" s="18">
        <f>'2 forduló'!$D122</f>
        <v>0</v>
      </c>
      <c r="P126" s="18">
        <f>'3 forduló'!$D122</f>
        <v>0</v>
      </c>
      <c r="Q126" s="18">
        <f>'4 forduló'!$D122</f>
        <v>0</v>
      </c>
      <c r="R126" s="18">
        <f>'5 forduló'!$D122</f>
        <v>0</v>
      </c>
      <c r="S126" s="18">
        <f>'6 forduló'!$D122</f>
        <v>1</v>
      </c>
      <c r="T126" s="18">
        <f>'7 forduló'!$D122</f>
        <v>0</v>
      </c>
      <c r="U126" s="18">
        <f>'8 forduló'!$D122</f>
        <v>1</v>
      </c>
      <c r="V126" s="18">
        <f>'9 forduló'!$D122</f>
        <v>0</v>
      </c>
      <c r="W126" s="18" t="b">
        <f>'10 forduló'!$D122</f>
        <v>0</v>
      </c>
      <c r="X126" s="18" t="b">
        <f>'11 forduló'!$D122</f>
        <v>0</v>
      </c>
      <c r="Y126" s="20"/>
      <c r="Z126" s="29">
        <f t="shared" si="1062"/>
        <v>3</v>
      </c>
      <c r="AA126" s="378"/>
      <c r="AC126" s="207"/>
      <c r="AD126" s="209" t="b">
        <f>M26</f>
        <v>0</v>
      </c>
      <c r="AE126" s="209">
        <f t="shared" ref="AE126:AP126" si="1071">N26</f>
        <v>1</v>
      </c>
      <c r="AF126" s="209">
        <f t="shared" si="1071"/>
        <v>1</v>
      </c>
      <c r="AG126" s="209">
        <f t="shared" si="1071"/>
        <v>1</v>
      </c>
      <c r="AH126" s="209">
        <f t="shared" si="1071"/>
        <v>0.5</v>
      </c>
      <c r="AI126" s="209">
        <f t="shared" si="1071"/>
        <v>1</v>
      </c>
      <c r="AJ126" s="209">
        <f t="shared" si="1071"/>
        <v>0</v>
      </c>
      <c r="AK126" s="209">
        <f t="shared" si="1071"/>
        <v>0</v>
      </c>
      <c r="AL126" s="209">
        <f t="shared" si="1071"/>
        <v>1</v>
      </c>
      <c r="AM126" s="209">
        <f t="shared" si="1071"/>
        <v>0</v>
      </c>
      <c r="AN126" s="209" t="b">
        <f t="shared" si="1071"/>
        <v>0</v>
      </c>
      <c r="AO126" s="209" t="b">
        <f t="shared" si="1071"/>
        <v>0</v>
      </c>
      <c r="AP126" s="209">
        <f t="shared" si="1071"/>
        <v>0</v>
      </c>
      <c r="AQ126" s="62">
        <f t="shared" si="880"/>
        <v>5.5</v>
      </c>
      <c r="AR126" s="389"/>
      <c r="AS126" s="90">
        <f t="shared" ref="AS126:AS144" si="1072">AQ126+(AD4/10000)</f>
        <v>5.5066000197999996</v>
      </c>
      <c r="AT126" s="60" t="b">
        <f t="shared" si="881"/>
        <v>0</v>
      </c>
      <c r="AU126" s="173" t="str">
        <f t="shared" ref="AU126:AU189" si="1073">AU106</f>
        <v>Refi SC</v>
      </c>
      <c r="AV126"/>
      <c r="AW126" s="76">
        <f t="shared" ref="AW126:AW144" si="1074">_xlfn.RANK.EQ(AS126,$AS$125:$AS$144,0)</f>
        <v>3</v>
      </c>
      <c r="AX126" s="79" t="s">
        <v>14</v>
      </c>
      <c r="AY126" s="179" t="b">
        <f t="shared" ref="AY126:AY144" si="1075">IF($AW$125=(AL4+1),$AT$125,IF($AW$126=(AL4+1),$AT$126,IF($AW$127=(AL4+1),$AT$127,IF($AW$128=(AL4+1),$AT$128,IF($AW$129=(AL4+1),$AT$129,IF($AW$130=(AL4+1),$AT$130,IF($AW$131=(AL4+1),$AT$131,IF($AW$132=(AL4+1),$AT$132,IF($AW$133=(AL4+1),$AT$133,IF($AW$134=(AL4+1),$AT$134,IF($AW$135=(AL4+1),$AT$135,IF($AW$136=(AL4+1),$AT$136,IF($AW$137=(AL4+1),$AT$137,IF($AW$138=(AL4+1),$AT$138,IF($AW$139=(AL4+1),$AT$139,IF($AW$140=(AL4+1),$AT$140,IF($AW$141=(AL4+1),$AT$141,IF($AW$142=(AL4+1),$AT$142,IF($AW$143=(AL4+1),$AT$143,IF($AW$144=(AL4+1),$AT$144))))))))))))))))))))</f>
        <v>0</v>
      </c>
      <c r="AZ126" s="179">
        <f t="shared" ref="AZ126:AZ144" si="1076">IF($AW$125=(AP4+1),$AS$125,IF($AW$126=(AP4+1),$AS$126,IF($AW$127=(AP4+1),$AS$127,IF($AW$128=(AP4+1),$AS$128,IF($AW$129=(AP4+1),$AS$129,IF($AW$130=(AP4+1),$AS$130,IF($AW$131=(AP4+1),$AS$131,IF($AW$132=(AP4+1),$AS$132,IF($AW$133=(AP4+1),$AS$133,IF($AW$134=(AP4+1),$AS$134,IF($AW$135=(AL4+1),$AS$135,IF($AW$136=(AL4+1),$AS$136,IF($AW$137=(AL4+1),$AS$137,IF($AW$138=(AL4+1),$AS$138,IF($AW$139=(AL4+1),$AS$139,IF($AW$140=(AL4+1),$AS$140,IF($AW$141=(AL4+1),$AS$141,IF($AW$142=(AL4+1),$AS$142,IF($AW$143=(AL4+1),$AS$143,IF($AW$144=(AL4+1),$AS$144))))))))))))))))))))</f>
        <v>6.5059000190000003</v>
      </c>
      <c r="BA126" s="179" t="str">
        <f t="shared" ref="BA126:BA144" si="1077">IF($AW$125=(AP4+1),$AU$125,IF($AW$126=(AP4+1),$AU$126,IF($AW$127=(AP4+1),$AU$127,IF($AW$128=(AP4+1),$AU$128,IF($AW$129=(AP4+1),$AU$129,IF($AW$130=(AP4+1),$AU$130,IF($AW$131=(AP4+1),$AU$131,IF($AW$132=(AP4+1),$AU$132,IF($AW$133=(AP4+1),$AU$133,IF($AW$134=(AP4+1),$AU$134,IF($AW$135=(AP4+1),$AU$135,IF($AW$136=(AP4+1),$AU$136,IF($AW$137=(AP4+1),$AU$137,IF($AW$138=(AP4+1),$AU$138,IF($AW$139=(AP4+1),$AU$139,IF($AW$140=(AP4+1),$AU$140,IF($AW$141=(AP4+1),$AU$141,IF($AW$142=(AP4+1),$AU$142,IF($AW$143=(AP4+1),$AU$143,IF($AW$144=(AP4+1),$AU$144))))))))))))))))))))</f>
        <v>Piremon SE</v>
      </c>
      <c r="BB126" t="str">
        <f t="shared" si="866"/>
        <v>Ellenőrizd le a sorrendet!!! De a gép hozzáadja a csapat eredményt</v>
      </c>
    </row>
    <row r="127" spans="1:54" ht="14.25" customHeight="1" thickTop="1" thickBot="1" x14ac:dyDescent="0.25">
      <c r="A127" s="382"/>
      <c r="B127" s="2" t="s">
        <v>85</v>
      </c>
      <c r="C127" s="2">
        <f>'1 forduló'!$C123</f>
        <v>0</v>
      </c>
      <c r="D127" s="2">
        <f>'2 forduló'!$C123</f>
        <v>0</v>
      </c>
      <c r="E127" s="2">
        <f>'3 forduló'!$C123</f>
        <v>0</v>
      </c>
      <c r="F127" s="2">
        <f>'4 forduló'!$C123</f>
        <v>0</v>
      </c>
      <c r="G127" s="2">
        <f>'5 forduló'!$C123</f>
        <v>0</v>
      </c>
      <c r="H127" s="2">
        <f>'6 forduló'!$C123</f>
        <v>0</v>
      </c>
      <c r="I127" s="2">
        <f>'7 forduló'!$C123</f>
        <v>0</v>
      </c>
      <c r="J127" s="2">
        <f>'8 forduló'!$C123</f>
        <v>0</v>
      </c>
      <c r="K127" s="2">
        <f>'9 forduló'!$C123</f>
        <v>0</v>
      </c>
      <c r="L127" s="2">
        <f>'10 forduló'!$C123</f>
        <v>0</v>
      </c>
      <c r="M127" s="2">
        <f>'11 forduló'!$C123</f>
        <v>0</v>
      </c>
      <c r="N127" s="18"/>
      <c r="O127" s="19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9">
        <f t="shared" si="1062"/>
        <v>0</v>
      </c>
      <c r="AA127" s="379"/>
      <c r="AC127" s="207"/>
      <c r="AD127" s="209" t="b">
        <f>M42</f>
        <v>0</v>
      </c>
      <c r="AE127" s="209">
        <f t="shared" ref="AE127:AP127" si="1078">N42</f>
        <v>1</v>
      </c>
      <c r="AF127" s="209">
        <f t="shared" si="1078"/>
        <v>1</v>
      </c>
      <c r="AG127" s="209">
        <f t="shared" si="1078"/>
        <v>0.5</v>
      </c>
      <c r="AH127" s="209">
        <f t="shared" si="1078"/>
        <v>0.5</v>
      </c>
      <c r="AI127" s="209">
        <f t="shared" si="1078"/>
        <v>1</v>
      </c>
      <c r="AJ127" s="209">
        <f t="shared" si="1078"/>
        <v>0.5</v>
      </c>
      <c r="AK127" s="209">
        <f t="shared" si="1078"/>
        <v>1</v>
      </c>
      <c r="AL127" s="209">
        <f t="shared" si="1078"/>
        <v>0.5</v>
      </c>
      <c r="AM127" s="209">
        <f t="shared" si="1078"/>
        <v>1</v>
      </c>
      <c r="AN127" s="209" t="b">
        <f t="shared" si="1078"/>
        <v>0</v>
      </c>
      <c r="AO127" s="209" t="b">
        <f t="shared" si="1078"/>
        <v>0</v>
      </c>
      <c r="AP127" s="209">
        <f t="shared" si="1078"/>
        <v>0</v>
      </c>
      <c r="AQ127" s="62">
        <f t="shared" si="880"/>
        <v>7</v>
      </c>
      <c r="AR127" s="389"/>
      <c r="AS127" s="90">
        <f t="shared" si="1072"/>
        <v>7.0044500196000001</v>
      </c>
      <c r="AT127" s="60" t="b">
        <f t="shared" si="881"/>
        <v>0</v>
      </c>
      <c r="AU127" s="173" t="str">
        <f t="shared" si="1073"/>
        <v>Fehérgyarmat SE</v>
      </c>
      <c r="AV127"/>
      <c r="AW127" s="76">
        <f t="shared" si="1074"/>
        <v>1</v>
      </c>
      <c r="AX127" s="79" t="s">
        <v>15</v>
      </c>
      <c r="AY127" s="179" t="b">
        <f t="shared" si="1075"/>
        <v>0</v>
      </c>
      <c r="AZ127" s="179">
        <f t="shared" si="1076"/>
        <v>5.5066000197999996</v>
      </c>
      <c r="BA127" s="179" t="str">
        <f t="shared" si="1077"/>
        <v>Refi SC</v>
      </c>
      <c r="BB127" t="str">
        <f t="shared" si="866"/>
        <v>Ellenőrizd le a sorrendet!!! De a gép hozzáadja a csapat eredményt</v>
      </c>
    </row>
    <row r="128" spans="1:54" ht="14.25" customHeight="1" thickTop="1" thickBot="1" x14ac:dyDescent="0.25">
      <c r="N128" s="16">
        <f t="shared" ref="N128:X128" si="1079">SUM(N117:N127)</f>
        <v>5.5</v>
      </c>
      <c r="O128" s="16">
        <f t="shared" si="1079"/>
        <v>4.5</v>
      </c>
      <c r="P128" s="16">
        <f t="shared" si="1079"/>
        <v>3</v>
      </c>
      <c r="Q128" s="16">
        <f t="shared" si="1079"/>
        <v>1</v>
      </c>
      <c r="R128" s="16">
        <f t="shared" si="1079"/>
        <v>6.5</v>
      </c>
      <c r="S128" s="16">
        <f t="shared" si="1079"/>
        <v>7.5</v>
      </c>
      <c r="T128" s="16">
        <f t="shared" si="1079"/>
        <v>2</v>
      </c>
      <c r="U128" s="16">
        <f t="shared" si="1079"/>
        <v>7</v>
      </c>
      <c r="V128" s="16">
        <f t="shared" si="1079"/>
        <v>2</v>
      </c>
      <c r="W128" s="16">
        <f t="shared" si="1079"/>
        <v>0</v>
      </c>
      <c r="X128" s="16">
        <f t="shared" si="1079"/>
        <v>0</v>
      </c>
      <c r="Y128" s="16"/>
      <c r="AC128" s="207"/>
      <c r="AD128" s="209" t="b">
        <f>M58</f>
        <v>0</v>
      </c>
      <c r="AE128" s="209">
        <f t="shared" ref="AE128:AP128" si="1080">N58</f>
        <v>1</v>
      </c>
      <c r="AF128" s="209">
        <f t="shared" si="1080"/>
        <v>0.5</v>
      </c>
      <c r="AG128" s="209">
        <f t="shared" si="1080"/>
        <v>0</v>
      </c>
      <c r="AH128" s="209">
        <f t="shared" si="1080"/>
        <v>0.5</v>
      </c>
      <c r="AI128" s="209">
        <f t="shared" si="1080"/>
        <v>0</v>
      </c>
      <c r="AJ128" s="209">
        <f t="shared" si="1080"/>
        <v>0.5</v>
      </c>
      <c r="AK128" s="209">
        <f t="shared" si="1080"/>
        <v>0.5</v>
      </c>
      <c r="AL128" s="209">
        <f t="shared" si="1080"/>
        <v>1</v>
      </c>
      <c r="AM128" s="209">
        <f t="shared" si="1080"/>
        <v>0</v>
      </c>
      <c r="AN128" s="209" t="b">
        <f t="shared" si="1080"/>
        <v>0</v>
      </c>
      <c r="AO128" s="209" t="b">
        <f t="shared" si="1080"/>
        <v>0</v>
      </c>
      <c r="AP128" s="209">
        <f t="shared" si="1080"/>
        <v>0</v>
      </c>
      <c r="AQ128" s="62">
        <f t="shared" si="880"/>
        <v>4</v>
      </c>
      <c r="AR128" s="389"/>
      <c r="AS128" s="90">
        <f t="shared" si="1072"/>
        <v>4.0047500194000003</v>
      </c>
      <c r="AT128" s="60" t="b">
        <f t="shared" si="881"/>
        <v>0</v>
      </c>
      <c r="AU128" s="173" t="str">
        <f t="shared" si="1073"/>
        <v>Dávid SC</v>
      </c>
      <c r="AV128"/>
      <c r="AW128" s="76">
        <f t="shared" si="1074"/>
        <v>7</v>
      </c>
      <c r="AX128" s="79" t="s">
        <v>17</v>
      </c>
      <c r="AY128" s="179" t="b">
        <f t="shared" si="1075"/>
        <v>0</v>
      </c>
      <c r="AZ128" s="179">
        <f t="shared" si="1076"/>
        <v>5.5039000186000004</v>
      </c>
      <c r="BA128" s="179" t="str">
        <f t="shared" si="1077"/>
        <v>II. Rákóczi SE Vaja</v>
      </c>
      <c r="BB128" t="str">
        <f t="shared" si="866"/>
        <v>Ellenőrizd le a sorrendet!!! De a gép hozzáadja a csapat eredményt</v>
      </c>
    </row>
    <row r="129" spans="1:54" ht="14.25" customHeight="1" thickTop="1" thickBot="1" x14ac:dyDescent="0.25">
      <c r="AC129" s="207"/>
      <c r="AD129" s="209" t="b">
        <f>M74</f>
        <v>0</v>
      </c>
      <c r="AE129" s="209">
        <f t="shared" ref="AE129:AP129" si="1081">N74</f>
        <v>0.5</v>
      </c>
      <c r="AF129" s="209">
        <f t="shared" si="1081"/>
        <v>0.5</v>
      </c>
      <c r="AG129" s="209">
        <f t="shared" si="1081"/>
        <v>0.5</v>
      </c>
      <c r="AH129" s="209">
        <f t="shared" si="1081"/>
        <v>0.5</v>
      </c>
      <c r="AI129" s="209">
        <f t="shared" si="1081"/>
        <v>0</v>
      </c>
      <c r="AJ129" s="209">
        <f t="shared" si="1081"/>
        <v>1</v>
      </c>
      <c r="AK129" s="209">
        <f t="shared" si="1081"/>
        <v>0</v>
      </c>
      <c r="AL129" s="209">
        <f t="shared" si="1081"/>
        <v>0</v>
      </c>
      <c r="AM129" s="209">
        <f t="shared" si="1081"/>
        <v>1</v>
      </c>
      <c r="AN129" s="209" t="b">
        <f t="shared" si="1081"/>
        <v>0</v>
      </c>
      <c r="AO129" s="209" t="b">
        <f t="shared" si="1081"/>
        <v>0</v>
      </c>
      <c r="AP129" s="209">
        <f t="shared" si="1081"/>
        <v>0</v>
      </c>
      <c r="AQ129" s="62">
        <f t="shared" si="880"/>
        <v>4</v>
      </c>
      <c r="AR129" s="389"/>
      <c r="AS129" s="90">
        <f t="shared" si="1072"/>
        <v>4.0053000191999999</v>
      </c>
      <c r="AT129" s="60" t="b">
        <f t="shared" si="881"/>
        <v>0</v>
      </c>
      <c r="AU129" s="173" t="str">
        <f t="shared" si="1073"/>
        <v>Fetivíz SE</v>
      </c>
      <c r="AV129"/>
      <c r="AW129" s="76">
        <f t="shared" si="1074"/>
        <v>6</v>
      </c>
      <c r="AX129" s="79" t="s">
        <v>18</v>
      </c>
      <c r="AY129" s="179" t="b">
        <f t="shared" si="1075"/>
        <v>0</v>
      </c>
      <c r="AZ129" s="179">
        <f t="shared" si="1076"/>
        <v>5.0054000183999996</v>
      </c>
      <c r="BA129" s="179" t="str">
        <f t="shared" si="1077"/>
        <v>Nyh. Sakkiskola SE</v>
      </c>
      <c r="BB129" t="str">
        <f t="shared" si="866"/>
        <v>Ellenőrizd le a sorrendet!!! De a gép hozzáadja a csapat eredményt</v>
      </c>
    </row>
    <row r="130" spans="1:54" ht="14.25" customHeight="1" thickTop="1" thickBot="1" x14ac:dyDescent="0.25">
      <c r="AC130" s="207"/>
      <c r="AD130" s="209" t="b">
        <f>M90</f>
        <v>0</v>
      </c>
      <c r="AE130" s="209">
        <f t="shared" ref="AE130:AP130" si="1082">N90</f>
        <v>0.5</v>
      </c>
      <c r="AF130" s="209">
        <f t="shared" si="1082"/>
        <v>0.5</v>
      </c>
      <c r="AG130" s="209">
        <f t="shared" si="1082"/>
        <v>1</v>
      </c>
      <c r="AH130" s="209">
        <f t="shared" si="1082"/>
        <v>1</v>
      </c>
      <c r="AI130" s="209">
        <f t="shared" si="1082"/>
        <v>0</v>
      </c>
      <c r="AJ130" s="209">
        <f t="shared" si="1082"/>
        <v>1</v>
      </c>
      <c r="AK130" s="209">
        <f t="shared" si="1082"/>
        <v>1</v>
      </c>
      <c r="AL130" s="209">
        <f t="shared" si="1082"/>
        <v>0.5</v>
      </c>
      <c r="AM130" s="209">
        <f t="shared" si="1082"/>
        <v>1</v>
      </c>
      <c r="AN130" s="209" t="b">
        <f t="shared" si="1082"/>
        <v>0</v>
      </c>
      <c r="AO130" s="209" t="b">
        <f t="shared" si="1082"/>
        <v>0</v>
      </c>
      <c r="AP130" s="209">
        <f t="shared" si="1082"/>
        <v>0</v>
      </c>
      <c r="AQ130" s="62">
        <f t="shared" si="880"/>
        <v>6.5</v>
      </c>
      <c r="AR130" s="389"/>
      <c r="AS130" s="90">
        <f t="shared" si="1072"/>
        <v>6.5059000190000003</v>
      </c>
      <c r="AT130" s="60" t="b">
        <f t="shared" si="881"/>
        <v>0</v>
      </c>
      <c r="AU130" s="173" t="str">
        <f t="shared" si="1073"/>
        <v>Piremon SE</v>
      </c>
      <c r="AV130"/>
      <c r="AW130" s="76">
        <f t="shared" si="1074"/>
        <v>2</v>
      </c>
      <c r="AX130" s="79" t="s">
        <v>21</v>
      </c>
      <c r="AY130" s="179" t="b">
        <f t="shared" si="1075"/>
        <v>0</v>
      </c>
      <c r="AZ130" s="179">
        <f t="shared" si="1076"/>
        <v>4.0053000191999999</v>
      </c>
      <c r="BA130" s="179" t="str">
        <f t="shared" si="1077"/>
        <v>Fetivíz SE</v>
      </c>
      <c r="BB130" t="str">
        <f t="shared" si="866"/>
        <v>Ellenőrizd le a sorrendet!!! De a gép hozzáadja a csapat eredményt</v>
      </c>
    </row>
    <row r="131" spans="1:54" ht="14.25" customHeight="1" thickTop="1" thickBot="1" x14ac:dyDescent="0.3">
      <c r="A131" s="383" t="s">
        <v>0</v>
      </c>
      <c r="B131" s="384"/>
      <c r="C131" s="249" t="s">
        <v>245</v>
      </c>
      <c r="D131" s="250"/>
      <c r="E131" s="250"/>
      <c r="F131" s="250"/>
      <c r="G131" s="250"/>
      <c r="H131" s="250"/>
      <c r="I131" s="250"/>
      <c r="J131" s="250"/>
      <c r="K131" s="250"/>
      <c r="L131" s="250"/>
      <c r="M131" s="251"/>
      <c r="N131" s="385" t="s">
        <v>12</v>
      </c>
      <c r="O131" s="386"/>
      <c r="P131" s="387"/>
      <c r="Q131" s="387"/>
      <c r="R131" s="387"/>
      <c r="S131" s="387"/>
      <c r="T131" s="387"/>
      <c r="U131" s="387"/>
      <c r="V131" s="387"/>
      <c r="W131" s="387"/>
      <c r="X131" s="387"/>
      <c r="Y131" s="387"/>
      <c r="Z131" s="13" t="s">
        <v>16</v>
      </c>
      <c r="AA131" s="377">
        <f>SUM(N144:Y144)</f>
        <v>54</v>
      </c>
      <c r="AC131" s="207"/>
      <c r="AD131" s="209" t="b">
        <f>M106</f>
        <v>0</v>
      </c>
      <c r="AE131" s="209">
        <f t="shared" ref="AE131:AP131" si="1083">N106</f>
        <v>0</v>
      </c>
      <c r="AF131" s="209">
        <f t="shared" si="1083"/>
        <v>0.5</v>
      </c>
      <c r="AG131" s="209">
        <f t="shared" si="1083"/>
        <v>0</v>
      </c>
      <c r="AH131" s="209">
        <f t="shared" si="1083"/>
        <v>0</v>
      </c>
      <c r="AI131" s="209">
        <f t="shared" si="1083"/>
        <v>0</v>
      </c>
      <c r="AJ131" s="209">
        <f t="shared" si="1083"/>
        <v>0.5</v>
      </c>
      <c r="AK131" s="209">
        <f t="shared" si="1083"/>
        <v>1</v>
      </c>
      <c r="AL131" s="209">
        <f t="shared" si="1083"/>
        <v>0</v>
      </c>
      <c r="AM131" s="209">
        <f t="shared" si="1083"/>
        <v>0</v>
      </c>
      <c r="AN131" s="209" t="b">
        <f t="shared" si="1083"/>
        <v>0</v>
      </c>
      <c r="AO131" s="209" t="b">
        <f t="shared" si="1083"/>
        <v>0</v>
      </c>
      <c r="AP131" s="209">
        <f t="shared" si="1083"/>
        <v>0</v>
      </c>
      <c r="AQ131" s="62">
        <f t="shared" si="880"/>
        <v>2</v>
      </c>
      <c r="AR131" s="389"/>
      <c r="AS131" s="90">
        <f t="shared" si="1072"/>
        <v>2.0029500188</v>
      </c>
      <c r="AT131" s="60" t="b">
        <f t="shared" si="881"/>
        <v>0</v>
      </c>
      <c r="AU131" s="173" t="str">
        <f t="shared" si="1073"/>
        <v>Balkány SE</v>
      </c>
      <c r="AV131"/>
      <c r="AW131" s="76">
        <f t="shared" si="1074"/>
        <v>9</v>
      </c>
      <c r="AX131" s="79" t="s">
        <v>22</v>
      </c>
      <c r="AY131" s="179" t="b">
        <f t="shared" si="1075"/>
        <v>0</v>
      </c>
      <c r="AZ131" s="179">
        <f t="shared" si="1076"/>
        <v>4.0047500194000003</v>
      </c>
      <c r="BA131" s="179" t="str">
        <f t="shared" si="1077"/>
        <v>Dávid SC</v>
      </c>
      <c r="BB131" t="str">
        <f t="shared" si="866"/>
        <v>Ellenőrizd le a sorrendet!!! De a gép hozzáadja a csapat eredményt</v>
      </c>
    </row>
    <row r="132" spans="1:54" ht="14.25" thickTop="1" thickBot="1" x14ac:dyDescent="0.25">
      <c r="A132" s="380">
        <v>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96" t="s">
        <v>1</v>
      </c>
      <c r="N132" s="21" t="s">
        <v>13</v>
      </c>
      <c r="O132" s="22" t="s">
        <v>14</v>
      </c>
      <c r="P132" s="22" t="s">
        <v>15</v>
      </c>
      <c r="Q132" s="22" t="s">
        <v>17</v>
      </c>
      <c r="R132" s="22" t="s">
        <v>18</v>
      </c>
      <c r="S132" s="22" t="s">
        <v>21</v>
      </c>
      <c r="T132" s="22" t="s">
        <v>22</v>
      </c>
      <c r="U132" s="22" t="s">
        <v>25</v>
      </c>
      <c r="V132" s="22" t="s">
        <v>26</v>
      </c>
      <c r="W132" s="22" t="s">
        <v>33</v>
      </c>
      <c r="X132" s="22" t="s">
        <v>34</v>
      </c>
      <c r="Y132" s="22" t="s">
        <v>35</v>
      </c>
      <c r="Z132" s="28"/>
      <c r="AA132" s="378"/>
      <c r="AC132" s="207"/>
      <c r="AD132" s="209" t="b">
        <f>M122</f>
        <v>0</v>
      </c>
      <c r="AE132" s="209">
        <f t="shared" ref="AE132:AP132" si="1084">N122</f>
        <v>0</v>
      </c>
      <c r="AF132" s="209">
        <f t="shared" si="1084"/>
        <v>0.5</v>
      </c>
      <c r="AG132" s="209">
        <f t="shared" si="1084"/>
        <v>0.5</v>
      </c>
      <c r="AH132" s="209">
        <f t="shared" si="1084"/>
        <v>0</v>
      </c>
      <c r="AI132" s="209">
        <f t="shared" si="1084"/>
        <v>1</v>
      </c>
      <c r="AJ132" s="209">
        <f t="shared" si="1084"/>
        <v>1</v>
      </c>
      <c r="AK132" s="209">
        <f t="shared" si="1084"/>
        <v>0.5</v>
      </c>
      <c r="AL132" s="209">
        <f t="shared" si="1084"/>
        <v>1</v>
      </c>
      <c r="AM132" s="209">
        <f t="shared" si="1084"/>
        <v>1</v>
      </c>
      <c r="AN132" s="209" t="b">
        <f t="shared" si="1084"/>
        <v>0</v>
      </c>
      <c r="AO132" s="209" t="b">
        <f t="shared" si="1084"/>
        <v>0</v>
      </c>
      <c r="AP132" s="209">
        <f t="shared" si="1084"/>
        <v>0</v>
      </c>
      <c r="AQ132" s="62">
        <f t="shared" si="880"/>
        <v>5.5</v>
      </c>
      <c r="AR132" s="389"/>
      <c r="AS132" s="90">
        <f t="shared" si="1072"/>
        <v>5.5039000186000004</v>
      </c>
      <c r="AT132" s="60" t="b">
        <f t="shared" si="881"/>
        <v>0</v>
      </c>
      <c r="AU132" s="173" t="str">
        <f t="shared" si="1073"/>
        <v>II. Rákóczi SE Vaja</v>
      </c>
      <c r="AV132"/>
      <c r="AW132" s="76">
        <f t="shared" si="1074"/>
        <v>4</v>
      </c>
      <c r="AX132" s="79" t="s">
        <v>25</v>
      </c>
      <c r="AY132" s="179" t="b">
        <f t="shared" si="1075"/>
        <v>0</v>
      </c>
      <c r="AZ132" s="179">
        <f t="shared" si="1076"/>
        <v>3.50300002</v>
      </c>
      <c r="BA132" s="179" t="str">
        <f t="shared" si="1077"/>
        <v>Nyírbátor SE</v>
      </c>
      <c r="BB132" t="str">
        <f t="shared" si="866"/>
        <v>Ellenőrizd le a sorrendet!!! De a gép hozzáadja a csapat eredményt</v>
      </c>
    </row>
    <row r="133" spans="1:54" ht="14.25" thickTop="1" thickBot="1" x14ac:dyDescent="0.25">
      <c r="A133" s="381"/>
      <c r="B133" s="2" t="s">
        <v>2</v>
      </c>
      <c r="C133" s="2" t="str">
        <f>'1 forduló'!$C128</f>
        <v xml:space="preserve">Rubóczki Tibor 2022 </v>
      </c>
      <c r="D133" s="2" t="str">
        <f>'2 forduló'!$C128</f>
        <v>Zilahi Tamás</v>
      </c>
      <c r="E133" s="2" t="str">
        <f>'3 forduló'!$C128</f>
        <v>Gunyecz Zoltán</v>
      </c>
      <c r="F133" s="2" t="str">
        <f>'4 forduló'!$C128</f>
        <v>Gunyecz Zoltán</v>
      </c>
      <c r="G133" s="2" t="str">
        <f>'5 forduló'!$C128</f>
        <v>Rubóczki Tibor</v>
      </c>
      <c r="H133" s="2" t="str">
        <f>'6 forduló'!$C128</f>
        <v>Gunyecz Zoltán</v>
      </c>
      <c r="I133" s="2" t="str">
        <f>'7 forduló'!$C128</f>
        <v>Gunyecz Zoltán</v>
      </c>
      <c r="J133" s="2" t="str">
        <f>'8 forduló'!$C128</f>
        <v xml:space="preserve">Gunyecz Zoltán </v>
      </c>
      <c r="K133" s="2" t="str">
        <f>'9 forduló'!$C128</f>
        <v xml:space="preserve">Darai Tihamér </v>
      </c>
      <c r="L133" s="2" t="b">
        <f>'10 forduló'!$C128</f>
        <v>0</v>
      </c>
      <c r="M133" s="2" t="b">
        <f>'11 forduló'!$C128</f>
        <v>0</v>
      </c>
      <c r="N133" s="18">
        <f>'1 forduló'!$D128</f>
        <v>0.5</v>
      </c>
      <c r="O133" s="18">
        <f>'2 forduló'!$D128</f>
        <v>0</v>
      </c>
      <c r="P133" s="18">
        <f>'3 forduló'!$D128</f>
        <v>0</v>
      </c>
      <c r="Q133" s="18">
        <f>'4 forduló'!$D128</f>
        <v>1</v>
      </c>
      <c r="R133" s="18">
        <f>'5 forduló'!$D128</f>
        <v>0.5</v>
      </c>
      <c r="S133" s="18">
        <f>'6 forduló'!$D128</f>
        <v>0</v>
      </c>
      <c r="T133" s="18">
        <f>'7 forduló'!$D128</f>
        <v>1</v>
      </c>
      <c r="U133" s="18">
        <f>'8 forduló'!$D128</f>
        <v>1</v>
      </c>
      <c r="V133" s="18">
        <f>'9 forduló'!$D128</f>
        <v>0.5</v>
      </c>
      <c r="W133" s="18" t="b">
        <f>'10 forduló'!$D128</f>
        <v>0</v>
      </c>
      <c r="X133" s="18" t="b">
        <f>'11 forduló'!$D128</f>
        <v>0</v>
      </c>
      <c r="Y133" s="20"/>
      <c r="Z133" s="29">
        <f>SUM(N133:Y133)</f>
        <v>4.5</v>
      </c>
      <c r="AA133" s="378"/>
      <c r="AC133" s="207"/>
      <c r="AD133" s="209" t="b">
        <f>M138</f>
        <v>0</v>
      </c>
      <c r="AE133" s="209">
        <f t="shared" ref="AE133:AP133" si="1085">N138</f>
        <v>0</v>
      </c>
      <c r="AF133" s="209">
        <f t="shared" si="1085"/>
        <v>0</v>
      </c>
      <c r="AG133" s="209">
        <f t="shared" si="1085"/>
        <v>1</v>
      </c>
      <c r="AH133" s="209">
        <f t="shared" si="1085"/>
        <v>0.5</v>
      </c>
      <c r="AI133" s="209">
        <f t="shared" si="1085"/>
        <v>1</v>
      </c>
      <c r="AJ133" s="209">
        <f t="shared" si="1085"/>
        <v>0.5</v>
      </c>
      <c r="AK133" s="209">
        <f t="shared" si="1085"/>
        <v>0.5</v>
      </c>
      <c r="AL133" s="209">
        <f t="shared" si="1085"/>
        <v>1</v>
      </c>
      <c r="AM133" s="209">
        <f t="shared" si="1085"/>
        <v>0.5</v>
      </c>
      <c r="AN133" s="209" t="b">
        <f t="shared" si="1085"/>
        <v>0</v>
      </c>
      <c r="AO133" s="209" t="b">
        <f t="shared" si="1085"/>
        <v>0</v>
      </c>
      <c r="AP133" s="209">
        <f t="shared" si="1085"/>
        <v>0</v>
      </c>
      <c r="AQ133" s="62">
        <f t="shared" si="880"/>
        <v>5</v>
      </c>
      <c r="AR133" s="389"/>
      <c r="AS133" s="90">
        <f t="shared" si="1072"/>
        <v>5.0054000183999996</v>
      </c>
      <c r="AT133" s="60" t="b">
        <f t="shared" si="881"/>
        <v>0</v>
      </c>
      <c r="AU133" s="173" t="str">
        <f t="shared" si="1073"/>
        <v>Nyh. Sakkiskola SE</v>
      </c>
      <c r="AV133"/>
      <c r="AW133" s="76">
        <f t="shared" si="1074"/>
        <v>5</v>
      </c>
      <c r="AX133" s="79" t="s">
        <v>26</v>
      </c>
      <c r="AY133" s="179" t="b">
        <f t="shared" si="1075"/>
        <v>0</v>
      </c>
      <c r="AZ133" s="179">
        <f t="shared" si="1076"/>
        <v>2.0029500188</v>
      </c>
      <c r="BA133" s="179" t="str">
        <f t="shared" si="1077"/>
        <v>Balkány SE</v>
      </c>
      <c r="BB133" t="str">
        <f t="shared" si="866"/>
        <v>Ellenőrizd le a sorrendet!!! De a gép hozzáadja a csapat eredményt</v>
      </c>
    </row>
    <row r="134" spans="1:54" ht="14.25" thickTop="1" thickBot="1" x14ac:dyDescent="0.25">
      <c r="A134" s="381"/>
      <c r="B134" s="2" t="s">
        <v>3</v>
      </c>
      <c r="C134" s="2" t="str">
        <f>'1 forduló'!$C129</f>
        <v xml:space="preserve"> jr Csörsz Ferenc 1925</v>
      </c>
      <c r="D134" s="2" t="str">
        <f>'2 forduló'!$C129</f>
        <v>Gunyecz Zoltán</v>
      </c>
      <c r="E134" s="2" t="str">
        <f>'3 forduló'!$C129</f>
        <v>Darai Tihamér</v>
      </c>
      <c r="F134" s="2" t="str">
        <f>'4 forduló'!$C129</f>
        <v>Darai Tihamér</v>
      </c>
      <c r="G134" s="2" t="str">
        <f>'5 forduló'!$C129</f>
        <v>ifj. Csörsz Ferenc</v>
      </c>
      <c r="H134" s="2" t="str">
        <f>'6 forduló'!$C129</f>
        <v>Darai Tihamér</v>
      </c>
      <c r="I134" s="2" t="str">
        <f>'7 forduló'!$C129</f>
        <v>Darai Tihamér</v>
      </c>
      <c r="J134" s="2" t="str">
        <f>'8 forduló'!$C129</f>
        <v>Darai Tihamé</v>
      </c>
      <c r="K134" s="2" t="str">
        <f>'9 forduló'!$C129</f>
        <v>Geregely Ákos</v>
      </c>
      <c r="L134" s="2" t="b">
        <f>'10 forduló'!$C129</f>
        <v>0</v>
      </c>
      <c r="M134" s="2" t="b">
        <f>'11 forduló'!$C129</f>
        <v>0</v>
      </c>
      <c r="N134" s="18">
        <f>'1 forduló'!$D129</f>
        <v>0</v>
      </c>
      <c r="O134" s="18">
        <f>'2 forduló'!$D129</f>
        <v>1</v>
      </c>
      <c r="P134" s="18">
        <f>'3 forduló'!$D129</f>
        <v>1</v>
      </c>
      <c r="Q134" s="18">
        <f>'4 forduló'!$D129</f>
        <v>0.5</v>
      </c>
      <c r="R134" s="18">
        <f>'5 forduló'!$D129</f>
        <v>1</v>
      </c>
      <c r="S134" s="18">
        <f>'6 forduló'!$D129</f>
        <v>0</v>
      </c>
      <c r="T134" s="18">
        <f>'7 forduló'!$D129</f>
        <v>0.5</v>
      </c>
      <c r="U134" s="18">
        <f>'8 forduló'!$D129</f>
        <v>0.5</v>
      </c>
      <c r="V134" s="18">
        <f>'9 forduló'!$D129</f>
        <v>0.5</v>
      </c>
      <c r="W134" s="18" t="b">
        <f>'10 forduló'!$D129</f>
        <v>0</v>
      </c>
      <c r="X134" s="18" t="b">
        <f>'11 forduló'!$D129</f>
        <v>0</v>
      </c>
      <c r="Y134" s="20"/>
      <c r="Z134" s="29">
        <f t="shared" ref="Z134:Z143" si="1086">SUM(N134:Y134)</f>
        <v>5</v>
      </c>
      <c r="AA134" s="378"/>
      <c r="AC134" s="207"/>
      <c r="AD134" s="209" t="b">
        <f>M154</f>
        <v>0</v>
      </c>
      <c r="AE134" s="209">
        <f t="shared" ref="AE134:AP134" si="1087">N154</f>
        <v>0</v>
      </c>
      <c r="AF134" s="209">
        <f t="shared" si="1087"/>
        <v>0.5</v>
      </c>
      <c r="AG134" s="209">
        <f t="shared" si="1087"/>
        <v>0</v>
      </c>
      <c r="AH134" s="209">
        <f t="shared" si="1087"/>
        <v>1</v>
      </c>
      <c r="AI134" s="209">
        <f t="shared" si="1087"/>
        <v>0</v>
      </c>
      <c r="AJ134" s="209">
        <f t="shared" si="1087"/>
        <v>0</v>
      </c>
      <c r="AK134" s="209">
        <f t="shared" si="1087"/>
        <v>0.5</v>
      </c>
      <c r="AL134" s="209">
        <f t="shared" si="1087"/>
        <v>0</v>
      </c>
      <c r="AM134" s="209">
        <f t="shared" si="1087"/>
        <v>0</v>
      </c>
      <c r="AN134" s="209" t="b">
        <f t="shared" si="1087"/>
        <v>0</v>
      </c>
      <c r="AO134" s="209" t="b">
        <f t="shared" si="1087"/>
        <v>0</v>
      </c>
      <c r="AP134" s="209">
        <f t="shared" si="1087"/>
        <v>0</v>
      </c>
      <c r="AQ134" s="62">
        <f t="shared" si="880"/>
        <v>2</v>
      </c>
      <c r="AR134" s="389"/>
      <c r="AS134" s="90">
        <f t="shared" si="1072"/>
        <v>2.0027500182</v>
      </c>
      <c r="AT134" s="60" t="b">
        <f t="shared" si="881"/>
        <v>0</v>
      </c>
      <c r="AU134" s="173" t="str">
        <f t="shared" si="1073"/>
        <v>Nagyhalászi SE</v>
      </c>
      <c r="AV134"/>
      <c r="AW134" s="76">
        <f t="shared" si="1074"/>
        <v>10</v>
      </c>
      <c r="AX134" s="79" t="s">
        <v>33</v>
      </c>
      <c r="AY134" s="179" t="b">
        <f t="shared" si="1075"/>
        <v>0</v>
      </c>
      <c r="AZ134" s="179">
        <f t="shared" si="1076"/>
        <v>2.0027500182</v>
      </c>
      <c r="BA134" s="179" t="str">
        <f t="shared" si="1077"/>
        <v>Nagyhalászi SE</v>
      </c>
      <c r="BB134" t="str">
        <f t="shared" si="866"/>
        <v>Ellenőrizd le a sorrendet!!! De a gép hozzáadja a csapat eredményt</v>
      </c>
    </row>
    <row r="135" spans="1:54" ht="17.25" customHeight="1" thickTop="1" thickBot="1" x14ac:dyDescent="0.25">
      <c r="A135" s="381"/>
      <c r="B135" s="2" t="s">
        <v>84</v>
      </c>
      <c r="C135" s="2" t="str">
        <f>'1 forduló'!$C130</f>
        <v>Dr Gunyecz Zoltán 1866</v>
      </c>
      <c r="D135" s="2" t="str">
        <f>'2 forduló'!$C130</f>
        <v>Darai Tihamér</v>
      </c>
      <c r="E135" s="2" t="str">
        <f>'3 forduló'!$C130</f>
        <v>Gergely Ákos</v>
      </c>
      <c r="F135" s="2" t="str">
        <f>'4 forduló'!$C130</f>
        <v>Görbe Szabolcs</v>
      </c>
      <c r="G135" s="2" t="str">
        <f>'5 forduló'!$C130</f>
        <v>Dr. Gunyecz zoltán</v>
      </c>
      <c r="H135" s="2" t="str">
        <f>'6 forduló'!$C130</f>
        <v>Gergely Ákos</v>
      </c>
      <c r="I135" s="2" t="str">
        <f>'7 forduló'!$C130</f>
        <v xml:space="preserve">Tóth Tibor </v>
      </c>
      <c r="J135" s="2" t="str">
        <f>'8 forduló'!$C130</f>
        <v>Gergely Ákos</v>
      </c>
      <c r="K135" s="2" t="str">
        <f>'9 forduló'!$C130</f>
        <v xml:space="preserve">Tóth Tibor </v>
      </c>
      <c r="L135" s="2" t="b">
        <f>'10 forduló'!$C130</f>
        <v>0</v>
      </c>
      <c r="M135" s="2" t="b">
        <f>'11 forduló'!$C130</f>
        <v>0</v>
      </c>
      <c r="N135" s="18">
        <f>'1 forduló'!$D130</f>
        <v>0.5</v>
      </c>
      <c r="O135" s="18">
        <f>'2 forduló'!$D130</f>
        <v>0.5</v>
      </c>
      <c r="P135" s="18">
        <f>'3 forduló'!$D130</f>
        <v>0.5</v>
      </c>
      <c r="Q135" s="18">
        <f>'4 forduló'!$D130</f>
        <v>0.5</v>
      </c>
      <c r="R135" s="18">
        <f>'5 forduló'!$D130</f>
        <v>1</v>
      </c>
      <c r="S135" s="18">
        <f>'6 forduló'!$D130</f>
        <v>0</v>
      </c>
      <c r="T135" s="18">
        <f>'7 forduló'!$D130</f>
        <v>1</v>
      </c>
      <c r="U135" s="18">
        <f>'8 forduló'!$D130</f>
        <v>1</v>
      </c>
      <c r="V135" s="18">
        <f>'9 forduló'!$D130</f>
        <v>0.5</v>
      </c>
      <c r="W135" s="18" t="b">
        <f>'10 forduló'!$D130</f>
        <v>0</v>
      </c>
      <c r="X135" s="18" t="b">
        <f>'11 forduló'!$D130</f>
        <v>0</v>
      </c>
      <c r="Y135" s="20"/>
      <c r="Z135" s="29">
        <f t="shared" si="1086"/>
        <v>5.5</v>
      </c>
      <c r="AA135" s="378"/>
      <c r="AC135" s="207"/>
      <c r="AD135" s="209" t="b">
        <f>M170</f>
        <v>0</v>
      </c>
      <c r="AE135" s="209" t="b">
        <f t="shared" ref="AE135:AP135" si="1088">N170</f>
        <v>0</v>
      </c>
      <c r="AF135" s="209" t="b">
        <f t="shared" si="1088"/>
        <v>0</v>
      </c>
      <c r="AG135" s="209" t="b">
        <f t="shared" si="1088"/>
        <v>0</v>
      </c>
      <c r="AH135" s="209" t="b">
        <f t="shared" si="1088"/>
        <v>0</v>
      </c>
      <c r="AI135" s="209" t="b">
        <f t="shared" si="1088"/>
        <v>0</v>
      </c>
      <c r="AJ135" s="209" t="b">
        <f t="shared" si="1088"/>
        <v>0</v>
      </c>
      <c r="AK135" s="209" t="b">
        <f t="shared" si="1088"/>
        <v>0</v>
      </c>
      <c r="AL135" s="209" t="b">
        <f t="shared" si="1088"/>
        <v>0</v>
      </c>
      <c r="AM135" s="209" t="b">
        <f t="shared" si="1088"/>
        <v>0</v>
      </c>
      <c r="AN135" s="209" t="b">
        <f t="shared" si="1088"/>
        <v>0</v>
      </c>
      <c r="AO135" s="209" t="b">
        <f t="shared" si="1088"/>
        <v>0</v>
      </c>
      <c r="AP135" s="209">
        <f t="shared" si="1088"/>
        <v>0</v>
      </c>
      <c r="AQ135" s="62">
        <f t="shared" si="880"/>
        <v>0</v>
      </c>
      <c r="AR135" s="389"/>
      <c r="AS135" s="90">
        <f t="shared" si="1072"/>
        <v>1.8000000000000006E-8</v>
      </c>
      <c r="AT135" s="60" t="b">
        <f t="shared" si="881"/>
        <v>0</v>
      </c>
      <c r="AU135" s="173">
        <f t="shared" si="1073"/>
        <v>0</v>
      </c>
      <c r="AV135"/>
      <c r="AW135" s="76">
        <f t="shared" si="1074"/>
        <v>11</v>
      </c>
      <c r="AX135" s="79" t="s">
        <v>34</v>
      </c>
      <c r="AY135" s="179" t="b">
        <f t="shared" si="1075"/>
        <v>0</v>
      </c>
      <c r="AZ135" s="179">
        <f t="shared" si="1076"/>
        <v>1.8000000000000006E-8</v>
      </c>
      <c r="BA135" s="179">
        <f t="shared" si="1077"/>
        <v>0</v>
      </c>
      <c r="BB135" t="str">
        <f t="shared" si="866"/>
        <v>0</v>
      </c>
    </row>
    <row r="136" spans="1:54" ht="14.25" customHeight="1" thickTop="1" thickBot="1" x14ac:dyDescent="0.25">
      <c r="A136" s="381"/>
      <c r="B136" s="2" t="s">
        <v>5</v>
      </c>
      <c r="C136" s="2" t="str">
        <f>'1 forduló'!$C131</f>
        <v xml:space="preserve"> Darai Tihamér 1874  </v>
      </c>
      <c r="D136" s="2" t="str">
        <f>'2 forduló'!$C131</f>
        <v>Gergely Ákos</v>
      </c>
      <c r="E136" s="2" t="str">
        <f>'3 forduló'!$C131</f>
        <v xml:space="preserve">Görbe Szabolcs </v>
      </c>
      <c r="F136" s="2" t="str">
        <f>'4 forduló'!$C131</f>
        <v xml:space="preserve"> Tóth Tibor</v>
      </c>
      <c r="G136" s="2" t="str">
        <f>'5 forduló'!$C131</f>
        <v>Darai Tihamér</v>
      </c>
      <c r="H136" s="2" t="str">
        <f>'6 forduló'!$C131</f>
        <v xml:space="preserve"> Görbe Szabolcs</v>
      </c>
      <c r="I136" s="2" t="str">
        <f>'7 forduló'!$C131</f>
        <v>Diczkó Zsombor</v>
      </c>
      <c r="J136" s="2" t="str">
        <f>'8 forduló'!$C131</f>
        <v>Tóth Tibor</v>
      </c>
      <c r="K136" s="2" t="str">
        <f>'9 forduló'!$C131</f>
        <v xml:space="preserve">Papp László </v>
      </c>
      <c r="L136" s="2" t="b">
        <f>'10 forduló'!$C131</f>
        <v>0</v>
      </c>
      <c r="M136" s="2" t="b">
        <f>'11 forduló'!$C131</f>
        <v>0</v>
      </c>
      <c r="N136" s="18">
        <f>'1 forduló'!$D131</f>
        <v>0.5</v>
      </c>
      <c r="O136" s="18">
        <f>'2 forduló'!$D131</f>
        <v>1</v>
      </c>
      <c r="P136" s="18">
        <f>'3 forduló'!$D131</f>
        <v>0</v>
      </c>
      <c r="Q136" s="18">
        <f>'4 forduló'!$D131</f>
        <v>0.5</v>
      </c>
      <c r="R136" s="18">
        <f>'5 forduló'!$D131</f>
        <v>0.5</v>
      </c>
      <c r="S136" s="18">
        <f>'6 forduló'!$D131</f>
        <v>0.5</v>
      </c>
      <c r="T136" s="18">
        <f>'7 forduló'!$D131</f>
        <v>1</v>
      </c>
      <c r="U136" s="18">
        <f>'8 forduló'!$D131</f>
        <v>1</v>
      </c>
      <c r="V136" s="18">
        <f>'9 forduló'!$D131</f>
        <v>1</v>
      </c>
      <c r="W136" s="18" t="b">
        <f>'10 forduló'!$D131</f>
        <v>0</v>
      </c>
      <c r="X136" s="18" t="b">
        <f>'11 forduló'!$D131</f>
        <v>0</v>
      </c>
      <c r="Y136" s="20"/>
      <c r="Z136" s="29">
        <f t="shared" si="1086"/>
        <v>6</v>
      </c>
      <c r="AA136" s="378"/>
      <c r="AC136" s="207"/>
      <c r="AD136" s="209" t="str">
        <f>M186</f>
        <v>12_6</v>
      </c>
      <c r="AE136" s="209" t="b">
        <f t="shared" ref="AE136:AP136" si="1089">N186</f>
        <v>0</v>
      </c>
      <c r="AF136" s="209" t="b">
        <f t="shared" si="1089"/>
        <v>0</v>
      </c>
      <c r="AG136" s="209" t="b">
        <f t="shared" si="1089"/>
        <v>0</v>
      </c>
      <c r="AH136" s="209" t="b">
        <f t="shared" si="1089"/>
        <v>0</v>
      </c>
      <c r="AI136" s="209" t="b">
        <f t="shared" si="1089"/>
        <v>0</v>
      </c>
      <c r="AJ136" s="209" t="b">
        <f t="shared" si="1089"/>
        <v>0</v>
      </c>
      <c r="AK136" s="209" t="b">
        <f t="shared" si="1089"/>
        <v>0</v>
      </c>
      <c r="AL136" s="209" t="b">
        <f t="shared" si="1089"/>
        <v>0</v>
      </c>
      <c r="AM136" s="209" t="b">
        <f t="shared" si="1089"/>
        <v>0</v>
      </c>
      <c r="AN136" s="209" t="b">
        <f t="shared" si="1089"/>
        <v>0</v>
      </c>
      <c r="AO136" s="209" t="b">
        <f t="shared" si="1089"/>
        <v>0</v>
      </c>
      <c r="AP136" s="209">
        <f t="shared" si="1089"/>
        <v>0</v>
      </c>
      <c r="AQ136" s="62">
        <f t="shared" si="880"/>
        <v>0</v>
      </c>
      <c r="AR136" s="389"/>
      <c r="AS136" s="90">
        <f t="shared" si="1072"/>
        <v>1.7800000000000007E-8</v>
      </c>
      <c r="AT136" s="60" t="str">
        <f t="shared" si="881"/>
        <v>12_6</v>
      </c>
      <c r="AU136" s="173">
        <f t="shared" si="1073"/>
        <v>0</v>
      </c>
      <c r="AV136"/>
      <c r="AW136" s="76">
        <f t="shared" si="1074"/>
        <v>12</v>
      </c>
      <c r="AX136" s="79" t="s">
        <v>35</v>
      </c>
      <c r="AY136" s="179" t="str">
        <f t="shared" si="1075"/>
        <v>12_6</v>
      </c>
      <c r="AZ136" s="179">
        <f t="shared" si="1076"/>
        <v>1.7800000000000007E-8</v>
      </c>
      <c r="BA136" s="179">
        <f t="shared" si="1077"/>
        <v>0</v>
      </c>
      <c r="BB136" t="str">
        <f t="shared" si="866"/>
        <v>0</v>
      </c>
    </row>
    <row r="137" spans="1:54" ht="14.25" customHeight="1" thickTop="1" thickBot="1" x14ac:dyDescent="0.25">
      <c r="A137" s="381"/>
      <c r="B137" s="2" t="s">
        <v>6</v>
      </c>
      <c r="C137" s="2" t="str">
        <f>'1 forduló'!$C132</f>
        <v>Gergely Ákos 1860</v>
      </c>
      <c r="D137" s="2" t="str">
        <f>'2 forduló'!$C132</f>
        <v xml:space="preserve"> Görbe Szabolcs</v>
      </c>
      <c r="E137" s="2" t="str">
        <f>'3 forduló'!$C132</f>
        <v>Tóth Tibor</v>
      </c>
      <c r="F137" s="2" t="str">
        <f>'4 forduló'!$C132</f>
        <v>Diczkó Zsombor</v>
      </c>
      <c r="G137" s="2" t="str">
        <f>'5 forduló'!$C132</f>
        <v>Gergely Ákos</v>
      </c>
      <c r="H137" s="2" t="str">
        <f>'6 forduló'!$C132</f>
        <v>Tóth Tibor</v>
      </c>
      <c r="I137" s="2" t="str">
        <f>'7 forduló'!$C132</f>
        <v>Papp László</v>
      </c>
      <c r="J137" s="2" t="str">
        <f>'8 forduló'!$C132</f>
        <v>Papp László</v>
      </c>
      <c r="K137" s="2" t="str">
        <f>'9 forduló'!$C132</f>
        <v xml:space="preserve">Ugyan Dániel </v>
      </c>
      <c r="L137" s="2" t="b">
        <f>'10 forduló'!$C132</f>
        <v>0</v>
      </c>
      <c r="M137" s="2" t="b">
        <f>'11 forduló'!$C132</f>
        <v>0</v>
      </c>
      <c r="N137" s="18">
        <f>'1 forduló'!$D132</f>
        <v>0</v>
      </c>
      <c r="O137" s="18">
        <f>'2 forduló'!$D132</f>
        <v>0.5</v>
      </c>
      <c r="P137" s="18">
        <f>'3 forduló'!$D132</f>
        <v>0</v>
      </c>
      <c r="Q137" s="18">
        <f>'4 forduló'!$D132</f>
        <v>0.5</v>
      </c>
      <c r="R137" s="18">
        <f>'5 forduló'!$D132</f>
        <v>0.5</v>
      </c>
      <c r="S137" s="18">
        <f>'6 forduló'!$D132</f>
        <v>0</v>
      </c>
      <c r="T137" s="18">
        <f>'7 forduló'!$D132</f>
        <v>1</v>
      </c>
      <c r="U137" s="18">
        <f>'8 forduló'!$D132</f>
        <v>0</v>
      </c>
      <c r="V137" s="18">
        <f>'9 forduló'!$D132</f>
        <v>1</v>
      </c>
      <c r="W137" s="18" t="b">
        <f>'10 forduló'!$D132</f>
        <v>0</v>
      </c>
      <c r="X137" s="18" t="b">
        <f>'11 forduló'!$D132</f>
        <v>0</v>
      </c>
      <c r="Y137" s="20"/>
      <c r="Z137" s="29">
        <f t="shared" si="1086"/>
        <v>3.5</v>
      </c>
      <c r="AA137" s="378"/>
      <c r="AC137" s="207"/>
      <c r="AD137" s="209" t="str">
        <f>M202</f>
        <v>13_6</v>
      </c>
      <c r="AE137" s="209" t="b">
        <f t="shared" ref="AE137:AP137" si="1090">N202</f>
        <v>0</v>
      </c>
      <c r="AF137" s="209" t="b">
        <f t="shared" si="1090"/>
        <v>0</v>
      </c>
      <c r="AG137" s="209" t="b">
        <f t="shared" si="1090"/>
        <v>0</v>
      </c>
      <c r="AH137" s="209" t="b">
        <f t="shared" si="1090"/>
        <v>0</v>
      </c>
      <c r="AI137" s="209" t="b">
        <f t="shared" si="1090"/>
        <v>0</v>
      </c>
      <c r="AJ137" s="209" t="b">
        <f t="shared" si="1090"/>
        <v>0</v>
      </c>
      <c r="AK137" s="209" t="b">
        <f t="shared" si="1090"/>
        <v>0</v>
      </c>
      <c r="AL137" s="209" t="b">
        <f t="shared" si="1090"/>
        <v>0</v>
      </c>
      <c r="AM137" s="209" t="b">
        <f t="shared" si="1090"/>
        <v>0</v>
      </c>
      <c r="AN137" s="209" t="b">
        <f t="shared" si="1090"/>
        <v>0</v>
      </c>
      <c r="AO137" s="209" t="b">
        <f t="shared" si="1090"/>
        <v>0</v>
      </c>
      <c r="AP137" s="209">
        <f t="shared" si="1090"/>
        <v>0</v>
      </c>
      <c r="AQ137" s="62">
        <f t="shared" si="880"/>
        <v>0</v>
      </c>
      <c r="AR137" s="389"/>
      <c r="AS137" s="90">
        <f t="shared" si="1072"/>
        <v>1.7600000000000009E-8</v>
      </c>
      <c r="AT137" s="60" t="str">
        <f t="shared" si="881"/>
        <v>13_6</v>
      </c>
      <c r="AU137" s="173" t="str">
        <f t="shared" si="1073"/>
        <v>13cs</v>
      </c>
      <c r="AV137"/>
      <c r="AW137" s="76">
        <f t="shared" si="1074"/>
        <v>13</v>
      </c>
      <c r="AX137" s="79" t="s">
        <v>36</v>
      </c>
      <c r="AY137" s="179" t="str">
        <f t="shared" si="1075"/>
        <v>13_6</v>
      </c>
      <c r="AZ137" s="179">
        <f t="shared" si="1076"/>
        <v>1.7600000000000009E-8</v>
      </c>
      <c r="BA137" s="179" t="str">
        <f t="shared" si="1077"/>
        <v>13cs</v>
      </c>
      <c r="BB137" t="str">
        <f t="shared" si="866"/>
        <v>0</v>
      </c>
    </row>
    <row r="138" spans="1:54" ht="14.25" customHeight="1" thickTop="1" thickBot="1" x14ac:dyDescent="0.25">
      <c r="A138" s="381"/>
      <c r="B138" s="2" t="s">
        <v>7</v>
      </c>
      <c r="C138" s="2" t="str">
        <f>'1 forduló'!$C133</f>
        <v>Görbe Szabolcs 1898</v>
      </c>
      <c r="D138" s="2" t="str">
        <f>'2 forduló'!$C133</f>
        <v>Papp László</v>
      </c>
      <c r="E138" s="2" t="str">
        <f>'3 forduló'!$C133</f>
        <v>Papp László</v>
      </c>
      <c r="F138" s="2" t="str">
        <f>'4 forduló'!$C133</f>
        <v xml:space="preserve"> Papp László</v>
      </c>
      <c r="G138" s="2" t="str">
        <f>'5 forduló'!$C133</f>
        <v>Görbe Szabolcs</v>
      </c>
      <c r="H138" s="2" t="str">
        <f>'6 forduló'!$C133</f>
        <v>Diczkó Zsombor</v>
      </c>
      <c r="I138" s="2" t="str">
        <f>'7 forduló'!$C133</f>
        <v>Ugyan Dániel</v>
      </c>
      <c r="J138" s="2" t="str">
        <f>'8 forduló'!$C133</f>
        <v xml:space="preserve">Ugyan Dániel </v>
      </c>
      <c r="K138" s="2" t="str">
        <f>'9 forduló'!$C133</f>
        <v xml:space="preserve">Szuhánszky Gergely </v>
      </c>
      <c r="L138" s="2" t="b">
        <f>'10 forduló'!$C133</f>
        <v>0</v>
      </c>
      <c r="M138" s="2" t="b">
        <f>'11 forduló'!$C133</f>
        <v>0</v>
      </c>
      <c r="N138" s="18">
        <f>'1 forduló'!$D133</f>
        <v>0</v>
      </c>
      <c r="O138" s="18">
        <f>'2 forduló'!$D133</f>
        <v>0</v>
      </c>
      <c r="P138" s="18">
        <f>'3 forduló'!$D133</f>
        <v>1</v>
      </c>
      <c r="Q138" s="18">
        <f>'4 forduló'!$D133</f>
        <v>0.5</v>
      </c>
      <c r="R138" s="18">
        <f>'5 forduló'!$D133</f>
        <v>1</v>
      </c>
      <c r="S138" s="18">
        <f>'6 forduló'!$D133</f>
        <v>0.5</v>
      </c>
      <c r="T138" s="18">
        <f>'7 forduló'!$D133</f>
        <v>0.5</v>
      </c>
      <c r="U138" s="18">
        <f>'8 forduló'!$D133</f>
        <v>1</v>
      </c>
      <c r="V138" s="18">
        <f>'9 forduló'!$D133</f>
        <v>0.5</v>
      </c>
      <c r="W138" s="18" t="b">
        <f>'10 forduló'!$D133</f>
        <v>0</v>
      </c>
      <c r="X138" s="18" t="b">
        <f>'11 forduló'!$D133</f>
        <v>0</v>
      </c>
      <c r="Y138" s="20"/>
      <c r="Z138" s="29">
        <f t="shared" si="1086"/>
        <v>5</v>
      </c>
      <c r="AA138" s="378"/>
      <c r="AC138" s="207"/>
      <c r="AD138" s="209" t="str">
        <f>M218</f>
        <v>14_6</v>
      </c>
      <c r="AE138" s="209" t="b">
        <f t="shared" ref="AE138:AP138" si="1091">N218</f>
        <v>0</v>
      </c>
      <c r="AF138" s="209" t="b">
        <f t="shared" si="1091"/>
        <v>0</v>
      </c>
      <c r="AG138" s="209" t="b">
        <f t="shared" si="1091"/>
        <v>0</v>
      </c>
      <c r="AH138" s="209" t="b">
        <f t="shared" si="1091"/>
        <v>0</v>
      </c>
      <c r="AI138" s="209" t="b">
        <f t="shared" si="1091"/>
        <v>0</v>
      </c>
      <c r="AJ138" s="209" t="b">
        <f t="shared" si="1091"/>
        <v>0</v>
      </c>
      <c r="AK138" s="209" t="b">
        <f t="shared" si="1091"/>
        <v>0</v>
      </c>
      <c r="AL138" s="209" t="b">
        <f t="shared" si="1091"/>
        <v>0</v>
      </c>
      <c r="AM138" s="209" t="b">
        <f t="shared" si="1091"/>
        <v>0</v>
      </c>
      <c r="AN138" s="209" t="b">
        <f t="shared" si="1091"/>
        <v>0</v>
      </c>
      <c r="AO138" s="209" t="b">
        <f t="shared" si="1091"/>
        <v>0</v>
      </c>
      <c r="AP138" s="209">
        <f t="shared" si="1091"/>
        <v>0</v>
      </c>
      <c r="AQ138" s="62">
        <f t="shared" si="880"/>
        <v>0</v>
      </c>
      <c r="AR138" s="389"/>
      <c r="AS138" s="90">
        <f t="shared" si="1072"/>
        <v>1.7400000000000007E-8</v>
      </c>
      <c r="AT138" s="60" t="str">
        <f t="shared" si="881"/>
        <v>14_6</v>
      </c>
      <c r="AU138" s="173" t="str">
        <f t="shared" si="1073"/>
        <v>14cs</v>
      </c>
      <c r="AV138"/>
      <c r="AW138" s="76">
        <f t="shared" si="1074"/>
        <v>14</v>
      </c>
      <c r="AX138" s="79" t="s">
        <v>37</v>
      </c>
      <c r="AY138" s="179" t="str">
        <f t="shared" si="1075"/>
        <v>14_6</v>
      </c>
      <c r="AZ138" s="179">
        <f t="shared" si="1076"/>
        <v>1.7400000000000007E-8</v>
      </c>
      <c r="BA138" s="179" t="str">
        <f t="shared" si="1077"/>
        <v>14cs</v>
      </c>
      <c r="BB138" t="str">
        <f t="shared" si="866"/>
        <v>0</v>
      </c>
    </row>
    <row r="139" spans="1:54" ht="14.25" customHeight="1" thickTop="1" thickBot="1" x14ac:dyDescent="0.25">
      <c r="A139" s="381"/>
      <c r="B139" s="2" t="s">
        <v>79</v>
      </c>
      <c r="C139" s="2" t="str">
        <f>'1 forduló'!$C134</f>
        <v>Tóth Tibor 1785</v>
      </c>
      <c r="D139" s="2" t="str">
        <f>'2 forduló'!$C134</f>
        <v>Ugyan Dániel</v>
      </c>
      <c r="E139" s="2" t="str">
        <f>'3 forduló'!$C134</f>
        <v>Ugyan Dániel</v>
      </c>
      <c r="F139" s="2" t="str">
        <f>'4 forduló'!$C134</f>
        <v>Ugyan Dániel</v>
      </c>
      <c r="G139" s="2" t="str">
        <f>'5 forduló'!$C134</f>
        <v>Tóth Tibor</v>
      </c>
      <c r="H139" s="2" t="str">
        <f>'6 forduló'!$C134</f>
        <v xml:space="preserve"> Ugyan Dániel</v>
      </c>
      <c r="I139" s="2" t="str">
        <f>'7 forduló'!$C134</f>
        <v>Dalanics Nikoletta</v>
      </c>
      <c r="J139" s="2" t="str">
        <f>'8 forduló'!$C134</f>
        <v xml:space="preserve">Szuhánszki Gergely </v>
      </c>
      <c r="K139" s="2" t="str">
        <f>'9 forduló'!$C134</f>
        <v>Fábián András</v>
      </c>
      <c r="L139" s="2" t="b">
        <f>'10 forduló'!$C134</f>
        <v>0</v>
      </c>
      <c r="M139" s="2" t="b">
        <f>'11 forduló'!$C134</f>
        <v>0</v>
      </c>
      <c r="N139" s="18">
        <f>'1 forduló'!$D134</f>
        <v>1</v>
      </c>
      <c r="O139" s="18">
        <f>'2 forduló'!$D134</f>
        <v>1</v>
      </c>
      <c r="P139" s="18">
        <f>'3 forduló'!$D134</f>
        <v>1</v>
      </c>
      <c r="Q139" s="18">
        <f>'4 forduló'!$D134</f>
        <v>0</v>
      </c>
      <c r="R139" s="18">
        <f>'5 forduló'!$D134</f>
        <v>1</v>
      </c>
      <c r="S139" s="18">
        <f>'6 forduló'!$D134</f>
        <v>1</v>
      </c>
      <c r="T139" s="18">
        <f>'7 forduló'!$D134</f>
        <v>0</v>
      </c>
      <c r="U139" s="18">
        <f>'8 forduló'!$D134</f>
        <v>1</v>
      </c>
      <c r="V139" s="18">
        <f>'9 forduló'!$D134</f>
        <v>1</v>
      </c>
      <c r="W139" s="18" t="b">
        <f>'10 forduló'!$D134</f>
        <v>0</v>
      </c>
      <c r="X139" s="18" t="b">
        <f>'11 forduló'!$D134</f>
        <v>0</v>
      </c>
      <c r="Y139" s="20"/>
      <c r="Z139" s="29">
        <f t="shared" si="1086"/>
        <v>7</v>
      </c>
      <c r="AA139" s="378"/>
      <c r="AC139" s="207"/>
      <c r="AD139" s="209" t="str">
        <f>M234</f>
        <v>15_6</v>
      </c>
      <c r="AE139" s="209" t="b">
        <f t="shared" ref="AE139:AP139" si="1092">N234</f>
        <v>0</v>
      </c>
      <c r="AF139" s="209" t="b">
        <f t="shared" si="1092"/>
        <v>0</v>
      </c>
      <c r="AG139" s="209" t="b">
        <f t="shared" si="1092"/>
        <v>0</v>
      </c>
      <c r="AH139" s="209" t="b">
        <f t="shared" si="1092"/>
        <v>0</v>
      </c>
      <c r="AI139" s="209" t="b">
        <f t="shared" si="1092"/>
        <v>0</v>
      </c>
      <c r="AJ139" s="209" t="b">
        <f t="shared" si="1092"/>
        <v>0</v>
      </c>
      <c r="AK139" s="209" t="b">
        <f t="shared" si="1092"/>
        <v>0</v>
      </c>
      <c r="AL139" s="209" t="b">
        <f t="shared" si="1092"/>
        <v>0</v>
      </c>
      <c r="AM139" s="209" t="b">
        <f t="shared" si="1092"/>
        <v>0</v>
      </c>
      <c r="AN139" s="209" t="b">
        <f t="shared" si="1092"/>
        <v>0</v>
      </c>
      <c r="AO139" s="209" t="b">
        <f t="shared" si="1092"/>
        <v>0</v>
      </c>
      <c r="AP139" s="209">
        <f t="shared" si="1092"/>
        <v>0</v>
      </c>
      <c r="AQ139" s="62">
        <f t="shared" si="880"/>
        <v>0</v>
      </c>
      <c r="AR139" s="389"/>
      <c r="AS139" s="90">
        <f t="shared" si="1072"/>
        <v>1.7200000000000008E-8</v>
      </c>
      <c r="AT139" s="60" t="str">
        <f t="shared" si="881"/>
        <v>15_6</v>
      </c>
      <c r="AU139" s="173" t="str">
        <f t="shared" si="1073"/>
        <v>15cs</v>
      </c>
      <c r="AV139"/>
      <c r="AW139" s="76">
        <f t="shared" si="1074"/>
        <v>15</v>
      </c>
      <c r="AX139" s="79" t="s">
        <v>38</v>
      </c>
      <c r="AY139" s="179" t="str">
        <f t="shared" si="1075"/>
        <v>15_6</v>
      </c>
      <c r="AZ139" s="179">
        <f t="shared" si="1076"/>
        <v>1.7200000000000008E-8</v>
      </c>
      <c r="BA139" s="179" t="str">
        <f t="shared" si="1077"/>
        <v>15cs</v>
      </c>
      <c r="BB139" t="str">
        <f t="shared" si="866"/>
        <v>0</v>
      </c>
    </row>
    <row r="140" spans="1:54" ht="14.25" customHeight="1" thickTop="1" thickBot="1" x14ac:dyDescent="0.25">
      <c r="A140" s="381"/>
      <c r="B140" s="2" t="s">
        <v>80</v>
      </c>
      <c r="C140" s="2" t="str">
        <f>'1 forduló'!$C135</f>
        <v xml:space="preserve"> Diczkó Zsombor 1797 </v>
      </c>
      <c r="D140" s="2" t="str">
        <f>'2 forduló'!$C135</f>
        <v>Fábián András</v>
      </c>
      <c r="E140" s="2" t="str">
        <f>'3 forduló'!$C135</f>
        <v>Szuhánszki Gergely</v>
      </c>
      <c r="F140" s="2" t="str">
        <f>'4 forduló'!$C135</f>
        <v xml:space="preserve"> Szuchánszki Gergely</v>
      </c>
      <c r="G140" s="2" t="str">
        <f>'5 forduló'!$C135</f>
        <v>Diczkó Zsombor</v>
      </c>
      <c r="H140" s="2" t="str">
        <f>'6 forduló'!$C135</f>
        <v>Dalanics Nikoletta</v>
      </c>
      <c r="I140" s="2" t="str">
        <f>'7 forduló'!$C135</f>
        <v>Szuhánszki Gergely</v>
      </c>
      <c r="J140" s="2" t="str">
        <f>'8 forduló'!$C135</f>
        <v xml:space="preserve">Fábián András </v>
      </c>
      <c r="K140" s="2" t="str">
        <f>'9 forduló'!$C135</f>
        <v xml:space="preserve"> Rácz István  </v>
      </c>
      <c r="L140" s="2" t="b">
        <f>'10 forduló'!$C135</f>
        <v>0</v>
      </c>
      <c r="M140" s="2" t="b">
        <f>'11 forduló'!$C135</f>
        <v>0</v>
      </c>
      <c r="N140" s="18">
        <f>'1 forduló'!$D135</f>
        <v>0.5</v>
      </c>
      <c r="O140" s="18">
        <f>'2 forduló'!$D135</f>
        <v>1</v>
      </c>
      <c r="P140" s="18">
        <f>'3 forduló'!$D135</f>
        <v>0</v>
      </c>
      <c r="Q140" s="18">
        <f>'4 forduló'!$D135</f>
        <v>0</v>
      </c>
      <c r="R140" s="18">
        <f>'5 forduló'!$D135</f>
        <v>0.5</v>
      </c>
      <c r="S140" s="18">
        <f>'6 forduló'!$D135</f>
        <v>1</v>
      </c>
      <c r="T140" s="18">
        <f>'7 forduló'!$D135</f>
        <v>1</v>
      </c>
      <c r="U140" s="18">
        <f>'8 forduló'!$D135</f>
        <v>1</v>
      </c>
      <c r="V140" s="18">
        <f>'9 forduló'!$D135</f>
        <v>0</v>
      </c>
      <c r="W140" s="18" t="b">
        <f>'10 forduló'!$D135</f>
        <v>0</v>
      </c>
      <c r="X140" s="18" t="b">
        <f>'11 forduló'!$D135</f>
        <v>0</v>
      </c>
      <c r="Y140" s="20"/>
      <c r="Z140" s="29">
        <f t="shared" si="1086"/>
        <v>5</v>
      </c>
      <c r="AA140" s="378"/>
      <c r="AC140" s="207"/>
      <c r="AD140" s="209" t="str">
        <f>M250</f>
        <v>16_6</v>
      </c>
      <c r="AE140" s="209" t="b">
        <f t="shared" ref="AE140:AP140" si="1093">N250</f>
        <v>0</v>
      </c>
      <c r="AF140" s="209" t="b">
        <f t="shared" si="1093"/>
        <v>0</v>
      </c>
      <c r="AG140" s="209" t="b">
        <f t="shared" si="1093"/>
        <v>0</v>
      </c>
      <c r="AH140" s="209" t="b">
        <f t="shared" si="1093"/>
        <v>0</v>
      </c>
      <c r="AI140" s="209" t="b">
        <f t="shared" si="1093"/>
        <v>0</v>
      </c>
      <c r="AJ140" s="209" t="b">
        <f t="shared" si="1093"/>
        <v>0</v>
      </c>
      <c r="AK140" s="209" t="b">
        <f t="shared" si="1093"/>
        <v>0</v>
      </c>
      <c r="AL140" s="209" t="b">
        <f t="shared" si="1093"/>
        <v>0</v>
      </c>
      <c r="AM140" s="209" t="b">
        <f t="shared" si="1093"/>
        <v>0</v>
      </c>
      <c r="AN140" s="209" t="b">
        <f t="shared" si="1093"/>
        <v>0</v>
      </c>
      <c r="AO140" s="209" t="b">
        <f t="shared" si="1093"/>
        <v>0</v>
      </c>
      <c r="AP140" s="209">
        <f t="shared" si="1093"/>
        <v>0</v>
      </c>
      <c r="AQ140" s="62">
        <f t="shared" si="880"/>
        <v>0</v>
      </c>
      <c r="AR140" s="389"/>
      <c r="AS140" s="90">
        <f t="shared" si="1072"/>
        <v>1.700000000000001E-8</v>
      </c>
      <c r="AT140" s="60" t="str">
        <f t="shared" si="881"/>
        <v>16_6</v>
      </c>
      <c r="AU140" s="173" t="str">
        <f t="shared" si="1073"/>
        <v>16cs</v>
      </c>
      <c r="AV140"/>
      <c r="AW140" s="76">
        <f t="shared" si="1074"/>
        <v>16</v>
      </c>
      <c r="AX140" s="79" t="s">
        <v>39</v>
      </c>
      <c r="AY140" s="179" t="str">
        <f t="shared" si="1075"/>
        <v>16_6</v>
      </c>
      <c r="AZ140" s="179">
        <f t="shared" si="1076"/>
        <v>1.700000000000001E-8</v>
      </c>
      <c r="BA140" s="179" t="str">
        <f t="shared" si="1077"/>
        <v>16cs</v>
      </c>
      <c r="BB140" t="str">
        <f t="shared" si="866"/>
        <v>0</v>
      </c>
    </row>
    <row r="141" spans="1:54" ht="14.25" customHeight="1" thickTop="1" thickBot="1" x14ac:dyDescent="0.25">
      <c r="A141" s="381"/>
      <c r="B141" s="2" t="s">
        <v>81</v>
      </c>
      <c r="C141" s="2" t="str">
        <f>'1 forduló'!$C136</f>
        <v>Papp László 1779</v>
      </c>
      <c r="D141" s="2" t="str">
        <f>'2 forduló'!$C136</f>
        <v>Várnagy Csaba</v>
      </c>
      <c r="E141" s="2" t="str">
        <f>'3 forduló'!$C136</f>
        <v>Fábián András</v>
      </c>
      <c r="F141" s="2" t="str">
        <f>'4 forduló'!$C136</f>
        <v>Fábián András</v>
      </c>
      <c r="G141" s="2" t="str">
        <f>'5 forduló'!$C136</f>
        <v>Papp László</v>
      </c>
      <c r="H141" s="2" t="str">
        <f>'6 forduló'!$C136</f>
        <v>Fábián András</v>
      </c>
      <c r="I141" s="2" t="str">
        <f>'7 forduló'!$C136</f>
        <v>Fábián András</v>
      </c>
      <c r="J141" s="2" t="str">
        <f>'8 forduló'!$C136</f>
        <v xml:space="preserve">Dr.Blahota István </v>
      </c>
      <c r="K141" s="2" t="str">
        <f>'9 forduló'!$C136</f>
        <v>Várnagy Csaba</v>
      </c>
      <c r="L141" s="2" t="b">
        <f>'10 forduló'!$C136</f>
        <v>0</v>
      </c>
      <c r="M141" s="2" t="b">
        <f>'11 forduló'!$C136</f>
        <v>0</v>
      </c>
      <c r="N141" s="18">
        <f>'1 forduló'!$D136</f>
        <v>0</v>
      </c>
      <c r="O141" s="18">
        <f>'2 forduló'!$D136</f>
        <v>1</v>
      </c>
      <c r="P141" s="18">
        <f>'3 forduló'!$D136</f>
        <v>1</v>
      </c>
      <c r="Q141" s="18">
        <f>'4 forduló'!$D136</f>
        <v>1</v>
      </c>
      <c r="R141" s="18">
        <f>'5 forduló'!$D136</f>
        <v>1</v>
      </c>
      <c r="S141" s="18">
        <f>'6 forduló'!$D136</f>
        <v>1</v>
      </c>
      <c r="T141" s="18">
        <f>'7 forduló'!$D136</f>
        <v>1</v>
      </c>
      <c r="U141" s="18">
        <f>'8 forduló'!$D136</f>
        <v>1</v>
      </c>
      <c r="V141" s="18">
        <f>'9 forduló'!$D136</f>
        <v>0</v>
      </c>
      <c r="W141" s="18" t="b">
        <f>'10 forduló'!$D136</f>
        <v>0</v>
      </c>
      <c r="X141" s="18" t="b">
        <f>'11 forduló'!$D136</f>
        <v>0</v>
      </c>
      <c r="Y141" s="20"/>
      <c r="Z141" s="29">
        <f t="shared" si="1086"/>
        <v>7</v>
      </c>
      <c r="AA141" s="378"/>
      <c r="AC141" s="207"/>
      <c r="AD141" s="209" t="str">
        <f>M266</f>
        <v>17_6</v>
      </c>
      <c r="AE141" s="209" t="b">
        <f t="shared" ref="AE141:AP141" si="1094">N266</f>
        <v>0</v>
      </c>
      <c r="AF141" s="209" t="b">
        <f t="shared" si="1094"/>
        <v>0</v>
      </c>
      <c r="AG141" s="209" t="b">
        <f t="shared" si="1094"/>
        <v>0</v>
      </c>
      <c r="AH141" s="209" t="b">
        <f t="shared" si="1094"/>
        <v>0</v>
      </c>
      <c r="AI141" s="209" t="b">
        <f t="shared" si="1094"/>
        <v>0</v>
      </c>
      <c r="AJ141" s="209" t="b">
        <f t="shared" si="1094"/>
        <v>0</v>
      </c>
      <c r="AK141" s="209" t="b">
        <f t="shared" si="1094"/>
        <v>0</v>
      </c>
      <c r="AL141" s="209" t="b">
        <f t="shared" si="1094"/>
        <v>0</v>
      </c>
      <c r="AM141" s="209" t="b">
        <f t="shared" si="1094"/>
        <v>0</v>
      </c>
      <c r="AN141" s="209" t="b">
        <f t="shared" si="1094"/>
        <v>0</v>
      </c>
      <c r="AO141" s="209" t="b">
        <f t="shared" si="1094"/>
        <v>0</v>
      </c>
      <c r="AP141" s="209">
        <f t="shared" si="1094"/>
        <v>0</v>
      </c>
      <c r="AQ141" s="62">
        <f t="shared" si="880"/>
        <v>0</v>
      </c>
      <c r="AR141" s="389"/>
      <c r="AS141" s="90">
        <f t="shared" si="1072"/>
        <v>1.6800000000000011E-8</v>
      </c>
      <c r="AT141" s="60" t="str">
        <f t="shared" si="881"/>
        <v>17_6</v>
      </c>
      <c r="AU141" s="173" t="str">
        <f t="shared" si="1073"/>
        <v>17cs</v>
      </c>
      <c r="AV141"/>
      <c r="AW141" s="76">
        <f t="shared" si="1074"/>
        <v>17</v>
      </c>
      <c r="AX141" s="79" t="s">
        <v>40</v>
      </c>
      <c r="AY141" s="179" t="str">
        <f t="shared" si="1075"/>
        <v>17_6</v>
      </c>
      <c r="AZ141" s="179">
        <f t="shared" si="1076"/>
        <v>1.6800000000000011E-8</v>
      </c>
      <c r="BA141" s="179" t="str">
        <f t="shared" si="1077"/>
        <v>17cs</v>
      </c>
      <c r="BB141" t="str">
        <f t="shared" si="866"/>
        <v>0</v>
      </c>
    </row>
    <row r="142" spans="1:54" ht="14.25" customHeight="1" thickTop="1" thickBot="1" x14ac:dyDescent="0.25">
      <c r="A142" s="381"/>
      <c r="B142" s="2" t="s">
        <v>82</v>
      </c>
      <c r="C142" s="2" t="str">
        <f>'1 forduló'!$C137</f>
        <v xml:space="preserve"> Ugyan Dániel 1592</v>
      </c>
      <c r="D142" s="2" t="str">
        <f>'2 forduló'!$C137</f>
        <v>Blahota Marcell</v>
      </c>
      <c r="E142" s="2" t="str">
        <f>'3 forduló'!$C137</f>
        <v>Várnagy Csaba</v>
      </c>
      <c r="F142" s="2" t="str">
        <f>'4 forduló'!$C137</f>
        <v xml:space="preserve"> Blahota Marcell</v>
      </c>
      <c r="G142" s="2" t="str">
        <f>'5 forduló'!$C137</f>
        <v>Ugyan Dániel</v>
      </c>
      <c r="H142" s="2" t="str">
        <f>'6 forduló'!$C137</f>
        <v>Blahota Marcell</v>
      </c>
      <c r="I142" s="2" t="str">
        <f>'7 forduló'!$C137</f>
        <v>Blahota Marcell</v>
      </c>
      <c r="J142" s="2" t="str">
        <f>'8 forduló'!$C137</f>
        <v xml:space="preserve">Blahota Marcell </v>
      </c>
      <c r="K142" s="2" t="str">
        <f>'9 forduló'!$C137</f>
        <v>Dán Marcell</v>
      </c>
      <c r="L142" s="2" t="b">
        <f>'10 forduló'!$C137</f>
        <v>0</v>
      </c>
      <c r="M142" s="2" t="b">
        <f>'11 forduló'!$C137</f>
        <v>0</v>
      </c>
      <c r="N142" s="18">
        <f>'1 forduló'!$D137</f>
        <v>0.5</v>
      </c>
      <c r="O142" s="18">
        <f>'2 forduló'!$D137</f>
        <v>1</v>
      </c>
      <c r="P142" s="18">
        <f>'3 forduló'!$D137</f>
        <v>0</v>
      </c>
      <c r="Q142" s="18">
        <f>'4 forduló'!$D137</f>
        <v>0</v>
      </c>
      <c r="R142" s="18">
        <f>'5 forduló'!$D137</f>
        <v>1</v>
      </c>
      <c r="S142" s="18">
        <f>'6 forduló'!$D137</f>
        <v>1</v>
      </c>
      <c r="T142" s="18">
        <f>'7 forduló'!$D137</f>
        <v>1</v>
      </c>
      <c r="U142" s="18">
        <f>'8 forduló'!$D137</f>
        <v>0</v>
      </c>
      <c r="V142" s="18">
        <f>'9 forduló'!$D137</f>
        <v>1</v>
      </c>
      <c r="W142" s="18" t="b">
        <f>'10 forduló'!$D137</f>
        <v>0</v>
      </c>
      <c r="X142" s="18" t="b">
        <f>'11 forduló'!$D137</f>
        <v>0</v>
      </c>
      <c r="Y142" s="20"/>
      <c r="Z142" s="29">
        <f t="shared" si="1086"/>
        <v>5.5</v>
      </c>
      <c r="AA142" s="378"/>
      <c r="AC142" s="207"/>
      <c r="AD142" s="209" t="str">
        <f>M282</f>
        <v>18_6</v>
      </c>
      <c r="AE142" s="209" t="b">
        <f t="shared" ref="AE142:AP142" si="1095">N282</f>
        <v>0</v>
      </c>
      <c r="AF142" s="209" t="b">
        <f t="shared" si="1095"/>
        <v>0</v>
      </c>
      <c r="AG142" s="209" t="b">
        <f t="shared" si="1095"/>
        <v>0</v>
      </c>
      <c r="AH142" s="209" t="b">
        <f t="shared" si="1095"/>
        <v>0</v>
      </c>
      <c r="AI142" s="209" t="b">
        <f t="shared" si="1095"/>
        <v>0</v>
      </c>
      <c r="AJ142" s="209" t="b">
        <f t="shared" si="1095"/>
        <v>0</v>
      </c>
      <c r="AK142" s="209" t="b">
        <f t="shared" si="1095"/>
        <v>0</v>
      </c>
      <c r="AL142" s="209" t="b">
        <f t="shared" si="1095"/>
        <v>0</v>
      </c>
      <c r="AM142" s="209" t="b">
        <f t="shared" si="1095"/>
        <v>0</v>
      </c>
      <c r="AN142" s="209" t="b">
        <f t="shared" si="1095"/>
        <v>0</v>
      </c>
      <c r="AO142" s="209" t="b">
        <f t="shared" si="1095"/>
        <v>0</v>
      </c>
      <c r="AP142" s="209">
        <f t="shared" si="1095"/>
        <v>0</v>
      </c>
      <c r="AQ142" s="62">
        <f t="shared" si="880"/>
        <v>0</v>
      </c>
      <c r="AR142" s="389"/>
      <c r="AS142" s="90">
        <f t="shared" si="1072"/>
        <v>1.660000000000001E-8</v>
      </c>
      <c r="AT142" s="60" t="str">
        <f t="shared" si="881"/>
        <v>18_6</v>
      </c>
      <c r="AU142" s="173" t="str">
        <f t="shared" si="1073"/>
        <v>18cs</v>
      </c>
      <c r="AV142"/>
      <c r="AW142" s="76">
        <f t="shared" si="1074"/>
        <v>18</v>
      </c>
      <c r="AX142" s="79" t="s">
        <v>41</v>
      </c>
      <c r="AY142" s="179" t="str">
        <f t="shared" si="1075"/>
        <v>18_6</v>
      </c>
      <c r="AZ142" s="179">
        <f t="shared" si="1076"/>
        <v>1.660000000000001E-8</v>
      </c>
      <c r="BA142" s="179" t="str">
        <f t="shared" si="1077"/>
        <v>18cs</v>
      </c>
      <c r="BB142" t="str">
        <f t="shared" si="866"/>
        <v>0</v>
      </c>
    </row>
    <row r="143" spans="1:54" ht="14.25" thickTop="1" thickBot="1" x14ac:dyDescent="0.25">
      <c r="A143" s="382"/>
      <c r="B143" s="2" t="s">
        <v>85</v>
      </c>
      <c r="C143" s="2">
        <f>'1 forduló'!$C138</f>
        <v>0</v>
      </c>
      <c r="D143" s="2">
        <f>'2 forduló'!$C138</f>
        <v>0</v>
      </c>
      <c r="E143" s="2">
        <f>'3 forduló'!$C138</f>
        <v>0</v>
      </c>
      <c r="F143" s="2">
        <f>'4 forduló'!$C138</f>
        <v>0</v>
      </c>
      <c r="G143" s="2">
        <f>'5 forduló'!$C138</f>
        <v>0</v>
      </c>
      <c r="H143" s="2">
        <f>'6 forduló'!$C138</f>
        <v>0</v>
      </c>
      <c r="I143" s="2">
        <f>'7 forduló'!$C138</f>
        <v>0</v>
      </c>
      <c r="J143" s="2">
        <f>'8 forduló'!$C138</f>
        <v>0</v>
      </c>
      <c r="K143" s="2">
        <f>'9 forduló'!$C138</f>
        <v>0</v>
      </c>
      <c r="L143" s="2">
        <f>'10 forduló'!$C138</f>
        <v>0</v>
      </c>
      <c r="M143" s="2">
        <f>'11 forduló'!$C138</f>
        <v>0</v>
      </c>
      <c r="N143" s="18"/>
      <c r="O143" s="19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9">
        <f t="shared" si="1086"/>
        <v>0</v>
      </c>
      <c r="AA143" s="379"/>
      <c r="AC143" s="207"/>
      <c r="AD143" s="209" t="str">
        <f>M298</f>
        <v>19_6</v>
      </c>
      <c r="AE143" s="209" t="b">
        <f t="shared" ref="AE143:AP143" si="1096">N298</f>
        <v>0</v>
      </c>
      <c r="AF143" s="209" t="b">
        <f t="shared" si="1096"/>
        <v>0</v>
      </c>
      <c r="AG143" s="209" t="b">
        <f t="shared" si="1096"/>
        <v>0</v>
      </c>
      <c r="AH143" s="209" t="b">
        <f t="shared" si="1096"/>
        <v>0</v>
      </c>
      <c r="AI143" s="209" t="b">
        <f t="shared" si="1096"/>
        <v>0</v>
      </c>
      <c r="AJ143" s="209" t="b">
        <f t="shared" si="1096"/>
        <v>0</v>
      </c>
      <c r="AK143" s="209" t="b">
        <f t="shared" si="1096"/>
        <v>0</v>
      </c>
      <c r="AL143" s="209" t="b">
        <f t="shared" si="1096"/>
        <v>0</v>
      </c>
      <c r="AM143" s="209" t="b">
        <f t="shared" si="1096"/>
        <v>0</v>
      </c>
      <c r="AN143" s="209" t="b">
        <f t="shared" si="1096"/>
        <v>0</v>
      </c>
      <c r="AO143" s="209" t="b">
        <f t="shared" si="1096"/>
        <v>0</v>
      </c>
      <c r="AP143" s="209">
        <f t="shared" si="1096"/>
        <v>0</v>
      </c>
      <c r="AQ143" s="62">
        <f t="shared" si="880"/>
        <v>0</v>
      </c>
      <c r="AR143" s="389"/>
      <c r="AS143" s="90">
        <f t="shared" si="1072"/>
        <v>1.6400000000000011E-8</v>
      </c>
      <c r="AT143" s="60" t="str">
        <f t="shared" si="881"/>
        <v>19_6</v>
      </c>
      <c r="AU143" s="173" t="str">
        <f t="shared" si="1073"/>
        <v>19cs</v>
      </c>
      <c r="AV143"/>
      <c r="AW143" s="76">
        <f t="shared" si="1074"/>
        <v>19</v>
      </c>
      <c r="AX143" s="79" t="s">
        <v>42</v>
      </c>
      <c r="AY143" s="179" t="str">
        <f t="shared" si="1075"/>
        <v>19_6</v>
      </c>
      <c r="AZ143" s="179">
        <f t="shared" si="1076"/>
        <v>1.6400000000000011E-8</v>
      </c>
      <c r="BA143" s="179" t="str">
        <f t="shared" si="1077"/>
        <v>19cs</v>
      </c>
      <c r="BB143" t="str">
        <f t="shared" si="866"/>
        <v>0</v>
      </c>
    </row>
    <row r="144" spans="1:54" ht="14.25" thickTop="1" thickBot="1" x14ac:dyDescent="0.25">
      <c r="N144" s="16">
        <f t="shared" ref="N144:X144" si="1097">SUM(N133:N143)</f>
        <v>3.5</v>
      </c>
      <c r="O144" s="16">
        <f t="shared" si="1097"/>
        <v>7</v>
      </c>
      <c r="P144" s="16">
        <f t="shared" si="1097"/>
        <v>4.5</v>
      </c>
      <c r="Q144" s="16">
        <f t="shared" si="1097"/>
        <v>4.5</v>
      </c>
      <c r="R144" s="16">
        <f t="shared" si="1097"/>
        <v>8</v>
      </c>
      <c r="S144" s="16">
        <f t="shared" si="1097"/>
        <v>5</v>
      </c>
      <c r="T144" s="16">
        <f t="shared" si="1097"/>
        <v>8</v>
      </c>
      <c r="U144" s="16">
        <f t="shared" si="1097"/>
        <v>7.5</v>
      </c>
      <c r="V144" s="16">
        <f t="shared" si="1097"/>
        <v>6</v>
      </c>
      <c r="W144" s="16">
        <f t="shared" si="1097"/>
        <v>0</v>
      </c>
      <c r="X144" s="16">
        <f t="shared" si="1097"/>
        <v>0</v>
      </c>
      <c r="Y144" s="16"/>
      <c r="AC144" s="207"/>
      <c r="AD144" s="209" t="str">
        <f>M314</f>
        <v>20_6</v>
      </c>
      <c r="AE144" s="209" t="b">
        <f t="shared" ref="AE144:AP144" si="1098">N314</f>
        <v>0</v>
      </c>
      <c r="AF144" s="209" t="b">
        <f t="shared" si="1098"/>
        <v>0</v>
      </c>
      <c r="AG144" s="209" t="b">
        <f t="shared" si="1098"/>
        <v>0</v>
      </c>
      <c r="AH144" s="209" t="b">
        <f t="shared" si="1098"/>
        <v>0</v>
      </c>
      <c r="AI144" s="209" t="b">
        <f t="shared" si="1098"/>
        <v>0</v>
      </c>
      <c r="AJ144" s="209" t="b">
        <f t="shared" si="1098"/>
        <v>0</v>
      </c>
      <c r="AK144" s="209" t="b">
        <f t="shared" si="1098"/>
        <v>0</v>
      </c>
      <c r="AL144" s="209" t="b">
        <f t="shared" si="1098"/>
        <v>0</v>
      </c>
      <c r="AM144" s="209" t="b">
        <f t="shared" si="1098"/>
        <v>0</v>
      </c>
      <c r="AN144" s="209" t="b">
        <f t="shared" si="1098"/>
        <v>0</v>
      </c>
      <c r="AO144" s="209" t="b">
        <f t="shared" si="1098"/>
        <v>0</v>
      </c>
      <c r="AP144" s="209">
        <f t="shared" si="1098"/>
        <v>0</v>
      </c>
      <c r="AQ144" s="62">
        <f t="shared" si="880"/>
        <v>0</v>
      </c>
      <c r="AR144" s="390"/>
      <c r="AS144" s="90">
        <f t="shared" si="1072"/>
        <v>1.6200000000000013E-8</v>
      </c>
      <c r="AT144" s="75" t="str">
        <f t="shared" si="881"/>
        <v>20_6</v>
      </c>
      <c r="AU144" s="173" t="str">
        <f t="shared" si="1073"/>
        <v>20cs</v>
      </c>
      <c r="AV144"/>
      <c r="AW144" s="76">
        <f t="shared" si="1074"/>
        <v>20</v>
      </c>
      <c r="AX144" s="79" t="s">
        <v>43</v>
      </c>
      <c r="AY144" s="179" t="str">
        <f t="shared" si="1075"/>
        <v>20_6</v>
      </c>
      <c r="AZ144" s="179">
        <f t="shared" si="1076"/>
        <v>1.6200000000000013E-8</v>
      </c>
      <c r="BA144" s="179" t="str">
        <f t="shared" si="1077"/>
        <v>20cs</v>
      </c>
      <c r="BB144" t="str">
        <f t="shared" si="866"/>
        <v>0</v>
      </c>
    </row>
    <row r="145" spans="1:54" ht="14.25" thickTop="1" thickBot="1" x14ac:dyDescent="0.25">
      <c r="AC145" s="207" t="s">
        <v>174</v>
      </c>
      <c r="AD145" s="209" t="b">
        <f>M11</f>
        <v>0</v>
      </c>
      <c r="AE145" s="209">
        <f t="shared" ref="AE145:AP145" si="1099">N11</f>
        <v>0.5</v>
      </c>
      <c r="AF145" s="209">
        <f t="shared" si="1099"/>
        <v>1</v>
      </c>
      <c r="AG145" s="209">
        <f t="shared" si="1099"/>
        <v>1</v>
      </c>
      <c r="AH145" s="209">
        <f t="shared" si="1099"/>
        <v>1</v>
      </c>
      <c r="AI145" s="209">
        <f t="shared" si="1099"/>
        <v>0.5</v>
      </c>
      <c r="AJ145" s="209">
        <f t="shared" si="1099"/>
        <v>0.5</v>
      </c>
      <c r="AK145" s="209">
        <f t="shared" si="1099"/>
        <v>1</v>
      </c>
      <c r="AL145" s="209">
        <f t="shared" si="1099"/>
        <v>0</v>
      </c>
      <c r="AM145" s="209">
        <f t="shared" si="1099"/>
        <v>0</v>
      </c>
      <c r="AN145" s="209" t="b">
        <f t="shared" si="1099"/>
        <v>0</v>
      </c>
      <c r="AO145" s="209" t="b">
        <f t="shared" si="1099"/>
        <v>0</v>
      </c>
      <c r="AP145" s="209">
        <f t="shared" si="1099"/>
        <v>0</v>
      </c>
      <c r="AQ145" s="62">
        <f t="shared" si="880"/>
        <v>5.5</v>
      </c>
      <c r="AR145" s="388" t="s">
        <v>174</v>
      </c>
      <c r="AS145" s="86">
        <f>AQ145+(AD3/10000)</f>
        <v>5.50300002</v>
      </c>
      <c r="AT145" s="54" t="b">
        <f t="shared" ref="AT145:AT164" si="1100">AD145</f>
        <v>0</v>
      </c>
      <c r="AU145" s="210" t="str">
        <f>AU125</f>
        <v>Nyírbátor SE</v>
      </c>
      <c r="AV145"/>
      <c r="AW145" s="76">
        <f>_xlfn.RANK.EQ(AS145,$AS$145:$AS$164,0)</f>
        <v>4</v>
      </c>
      <c r="AX145" s="76" t="s">
        <v>13</v>
      </c>
      <c r="AY145" s="179" t="b">
        <f>IF($AW$145=(AL3+1),$AT$145,IF($AW$146=(AL3+1),$AT$146,IF($AW$147=(AL3+1),$AT$147,IF($AW$148=(AL3+1),$AT$148,IF($AW$149=(AL3+1),$AT$149,IF($AW$150=(AL3+1),$AT$150,IF($AW$151=(AL3+1),$AT$151,IF($AW$152=(AL3+1),$AT$152,IF($AW$153=(AL3+1),$AT$153,IF($AW$154=(AL3+1),$AT$154,IF($AW$155=(AL3+1),$AT$155,IF($AW$156=(AL3+1),$AT$156,IF($AW$157=(AL3+1),$AT$157,IF($AW$158=(AL3+1),$AT$158,IF($AW$159=(AL3+1),$AT$159,IF($AW$160=(AL3+1),$AT$160,IF($AW$161=(AL3+1),$AT$161,IF($AW$162=(AL3+1),$AT$162,IF($AW$163=(AL3+1),$AT$163,IF($AW$164=(AL3+1),$AT$164))))))))))))))))))))</f>
        <v>0</v>
      </c>
      <c r="AZ145" s="179">
        <f>IF($AW$145=(AP3+1),$AS$145,IF($AW$146=(AP3+1),$AS$146,IF($AW$147=(AP3+1),$AS$147,IF($AW$148=(AP3+1),$AS$148,IF($AW$149=(AP3+1),$AS$149,IF($AW$150=(AP3+1),$AS$150,IF($AW$151=(AP3+1),$AS$151,IF($AW$152=(AP3+1),$AS$152,IF($AW$153=(AP3+1),$AS$153,IF($AW$154=(AP3+1),$AS$154,IF($AW$155=(AL3+1),$AS$155,IF($AW$156=(AL3+1),$AS$156,IF($AW$157=(AL3+1),$AS$157,IF($AW$158=(AL3+1),$AS$158,IF($AW$159=(AL3+1),$AS$159,IF($AW$160=(AL3+1),$AS$160,IF($AW$161=(AL3+1),$AS$161,IF($AW$162=(AL3+1),$AS$162,IF($AW$163=(AL3+1),$AS$163,IF($AW$164=(AL3+1),$AS$164))))))))))))))))))))</f>
        <v>7.0054000183999996</v>
      </c>
      <c r="BA145" s="179" t="str">
        <f>IF($AW$145=(AP3+1),$AU$145,IF($AW$146=(AP3+1),$AU$146,IF($AW$147=(AP3+1),$AU$147,IF($AW$148=(AP3+1),$AU$148,IF($AW$149=(AP3+1),$AU$149,IF($AW$150=(AP3+1),$AU$150,IF($AW$151=(AP3+1),$AU$151,IF($AW$152=(AP3+1),$AU$152,IF($AW$153=(AP3+1),$AU$153,IF($AW$154=(AP3+1),$AU$154,IF($AW$155=(AP3+1),$AU$155,IF($AW$156=(AP3+1),$AU$156,IF($AW$157=(AP3+1),$AU$157,IF($AW$158=(AP3+1),$AU$158,IF($AW$159=(AP3+1),$AU$159,IF($AW$160=(AP3+1),$AU$160,IF($AW$161=(AP3+1),$AU$161,IF($AW$162=(AP3+1),$AU$162,IF($AW$163=(AP3+1),$AU$163,IF($AW$164=(AP3+1),$AU$164))))))))))))))))))))</f>
        <v>Nyh. Sakkiskola SE</v>
      </c>
      <c r="BB145" t="str">
        <f t="shared" ref="BB145:BB163" si="1101">IF(AY145&lt;&gt;AY146,"0","Ellenőrizd le a sorrendet!!! De a gép hozzáadja a csapat eredményt")</f>
        <v>Ellenőrizd le a sorrendet!!! De a gép hozzáadja a csapat eredményt</v>
      </c>
    </row>
    <row r="146" spans="1:54" ht="16.5" customHeight="1" thickTop="1" thickBot="1" x14ac:dyDescent="0.25">
      <c r="AC146" s="207"/>
      <c r="AD146" s="209" t="b">
        <f>M27</f>
        <v>0</v>
      </c>
      <c r="AE146" s="209">
        <f t="shared" ref="AE146:AP146" si="1102">N27</f>
        <v>0</v>
      </c>
      <c r="AF146" s="209">
        <f t="shared" si="1102"/>
        <v>0</v>
      </c>
      <c r="AG146" s="209">
        <f t="shared" si="1102"/>
        <v>1</v>
      </c>
      <c r="AH146" s="209">
        <f t="shared" si="1102"/>
        <v>1</v>
      </c>
      <c r="AI146" s="209">
        <f t="shared" si="1102"/>
        <v>0</v>
      </c>
      <c r="AJ146" s="209">
        <f t="shared" si="1102"/>
        <v>0</v>
      </c>
      <c r="AK146" s="209">
        <f t="shared" si="1102"/>
        <v>1</v>
      </c>
      <c r="AL146" s="209">
        <f t="shared" si="1102"/>
        <v>1</v>
      </c>
      <c r="AM146" s="209">
        <f t="shared" si="1102"/>
        <v>1</v>
      </c>
      <c r="AN146" s="209" t="b">
        <f t="shared" si="1102"/>
        <v>0</v>
      </c>
      <c r="AO146" s="209" t="b">
        <f t="shared" si="1102"/>
        <v>0</v>
      </c>
      <c r="AP146" s="209">
        <f t="shared" si="1102"/>
        <v>0</v>
      </c>
      <c r="AQ146" s="62">
        <f t="shared" si="880"/>
        <v>5</v>
      </c>
      <c r="AR146" s="389"/>
      <c r="AS146" s="86">
        <f t="shared" ref="AS146:AS164" si="1103">AQ146+(AD4/10000)</f>
        <v>5.0066000197999996</v>
      </c>
      <c r="AT146" s="55" t="b">
        <f t="shared" si="1100"/>
        <v>0</v>
      </c>
      <c r="AU146" s="210" t="str">
        <f t="shared" si="1073"/>
        <v>Refi SC</v>
      </c>
      <c r="AV146"/>
      <c r="AW146" s="76">
        <f t="shared" ref="AW146:AW164" si="1104">_xlfn.RANK.EQ(AS146,$AS$145:$AS$164,0)</f>
        <v>5</v>
      </c>
      <c r="AX146" s="76" t="s">
        <v>14</v>
      </c>
      <c r="AY146" s="179" t="b">
        <f t="shared" ref="AY146:AY164" si="1105">IF($AW$145=(AL4+1),$AT$145,IF($AW$146=(AL4+1),$AT$146,IF($AW$147=(AL4+1),$AT$147,IF($AW$148=(AL4+1),$AT$148,IF($AW$149=(AL4+1),$AT$149,IF($AW$150=(AL4+1),$AT$150,IF($AW$151=(AL4+1),$AT$151,IF($AW$152=(AL4+1),$AT$152,IF($AW$153=(AL4+1),$AT$153,IF($AW$154=(AL4+1),$AT$154,IF($AW$155=(AL4+1),$AT$155,IF($AW$156=(AL4+1),$AT$156,IF($AW$157=(AL4+1),$AT$157,IF($AW$158=(AL4+1),$AT$158,IF($AW$159=(AL4+1),$AT$159,IF($AW$160=(AL4+1),$AT$160,IF($AW$161=(AL4+1),$AT$161,IF($AW$162=(AL4+1),$AT$162,IF($AW$163=(AL4+1),$AT$163,IF($AW$164=(AL4+1),$AT$164))))))))))))))))))))</f>
        <v>0</v>
      </c>
      <c r="AZ146" s="179">
        <f t="shared" ref="AZ146:AZ164" si="1106">IF($AW$145=(AP4+1),$AS$145,IF($AW$146=(AP4+1),$AS$146,IF($AW$147=(AP4+1),$AS$147,IF($AW$148=(AP4+1),$AS$148,IF($AW$149=(AP4+1),$AS$149,IF($AW$150=(AP4+1),$AS$150,IF($AW$151=(AP4+1),$AS$151,IF($AW$152=(AP4+1),$AS$152,IF($AW$153=(AP4+1),$AS$153,IF($AW$154=(AP4+1),$AS$154,IF($AW$155=(AL4+1),$AS$155,IF($AW$156=(AL4+1),$AS$156,IF($AW$157=(AL4+1),$AS$157,IF($AW$158=(AL4+1),$AS$158,IF($AW$159=(AL4+1),$AS$159,IF($AW$160=(AL4+1),$AS$160,IF($AW$161=(AL4+1),$AS$161,IF($AW$162=(AL4+1),$AS$162,IF($AW$163=(AL4+1),$AS$163,IF($AW$164=(AL4+1),$AS$164))))))))))))))))))))</f>
        <v>6.5053000191999999</v>
      </c>
      <c r="BA146" s="179" t="str">
        <f t="shared" ref="BA146:BA164" si="1107">IF($AW$145=(AP4+1),$AU$145,IF($AW$146=(AP4+1),$AU$146,IF($AW$147=(AP4+1),$AU$147,IF($AW$148=(AP4+1),$AU$148,IF($AW$149=(AP4+1),$AU$149,IF($AW$150=(AP4+1),$AU$150,IF($AW$151=(AP4+1),$AU$151,IF($AW$152=(AP4+1),$AU$152,IF($AW$153=(AP4+1),$AU$153,IF($AW$154=(AP4+1),$AU$154,IF($AW$155=(AP4+1),$AU$155,IF($AW$156=(AP4+1),$AU$156,IF($AW$157=(AP4+1),$AU$157,IF($AW$158=(AP4+1),$AU$158,IF($AW$159=(AP4+1),$AU$159,IF($AW$160=(AP4+1),$AU$160,IF($AW$161=(AP4+1),$AU$161,IF($AW$162=(AP4+1),$AU$162,IF($AW$163=(AP4+1),$AU$163,IF($AW$164=(AP4+1),$AU$164))))))))))))))))))))</f>
        <v>Fetivíz SE</v>
      </c>
      <c r="BB146" t="str">
        <f t="shared" si="1101"/>
        <v>Ellenőrizd le a sorrendet!!! De a gép hozzáadja a csapat eredményt</v>
      </c>
    </row>
    <row r="147" spans="1:54" ht="13.5" customHeight="1" thickTop="1" thickBot="1" x14ac:dyDescent="0.3">
      <c r="A147" s="383" t="s">
        <v>0</v>
      </c>
      <c r="B147" s="384"/>
      <c r="C147" s="249" t="s">
        <v>246</v>
      </c>
      <c r="D147" s="250"/>
      <c r="E147" s="250"/>
      <c r="F147" s="250"/>
      <c r="G147" s="250"/>
      <c r="H147" s="250"/>
      <c r="I147" s="250"/>
      <c r="J147" s="250"/>
      <c r="K147" s="250"/>
      <c r="L147" s="250"/>
      <c r="M147" s="251"/>
      <c r="N147" s="385" t="s">
        <v>12</v>
      </c>
      <c r="O147" s="386"/>
      <c r="P147" s="387"/>
      <c r="Q147" s="387"/>
      <c r="R147" s="387"/>
      <c r="S147" s="387"/>
      <c r="T147" s="387"/>
      <c r="U147" s="387"/>
      <c r="V147" s="387"/>
      <c r="W147" s="387"/>
      <c r="X147" s="387"/>
      <c r="Y147" s="387"/>
      <c r="Z147" s="13" t="s">
        <v>16</v>
      </c>
      <c r="AA147" s="377">
        <f>SUM(N160:Y160)</f>
        <v>27.5</v>
      </c>
      <c r="AC147" s="207"/>
      <c r="AD147" s="209" t="b">
        <f>M43</f>
        <v>0</v>
      </c>
      <c r="AE147" s="209">
        <f t="shared" ref="AE147:AP147" si="1108">N43</f>
        <v>1</v>
      </c>
      <c r="AF147" s="209">
        <f t="shared" si="1108"/>
        <v>0</v>
      </c>
      <c r="AG147" s="209">
        <f t="shared" si="1108"/>
        <v>0</v>
      </c>
      <c r="AH147" s="209">
        <f t="shared" si="1108"/>
        <v>0</v>
      </c>
      <c r="AI147" s="209">
        <f t="shared" si="1108"/>
        <v>1</v>
      </c>
      <c r="AJ147" s="209">
        <f t="shared" si="1108"/>
        <v>1</v>
      </c>
      <c r="AK147" s="209">
        <f t="shared" si="1108"/>
        <v>0</v>
      </c>
      <c r="AL147" s="209">
        <f t="shared" si="1108"/>
        <v>0.5</v>
      </c>
      <c r="AM147" s="209">
        <f t="shared" si="1108"/>
        <v>1</v>
      </c>
      <c r="AN147" s="209" t="b">
        <f t="shared" si="1108"/>
        <v>0</v>
      </c>
      <c r="AO147" s="209" t="b">
        <f t="shared" si="1108"/>
        <v>0</v>
      </c>
      <c r="AP147" s="209">
        <f t="shared" si="1108"/>
        <v>0</v>
      </c>
      <c r="AQ147" s="62">
        <f t="shared" si="880"/>
        <v>4.5</v>
      </c>
      <c r="AR147" s="389"/>
      <c r="AS147" s="86">
        <f t="shared" si="1103"/>
        <v>4.5044500196000001</v>
      </c>
      <c r="AT147" s="55" t="b">
        <f t="shared" si="1100"/>
        <v>0</v>
      </c>
      <c r="AU147" s="210" t="str">
        <f t="shared" si="1073"/>
        <v>Fehérgyarmat SE</v>
      </c>
      <c r="AV147"/>
      <c r="AW147" s="76">
        <f t="shared" si="1104"/>
        <v>7</v>
      </c>
      <c r="AX147" s="76" t="s">
        <v>15</v>
      </c>
      <c r="AY147" s="179" t="b">
        <f t="shared" si="1105"/>
        <v>0</v>
      </c>
      <c r="AZ147" s="179">
        <f t="shared" si="1106"/>
        <v>6.0059000190000003</v>
      </c>
      <c r="BA147" s="179" t="str">
        <f t="shared" si="1107"/>
        <v>Piremon SE</v>
      </c>
      <c r="BB147" t="str">
        <f t="shared" si="1101"/>
        <v>Ellenőrizd le a sorrendet!!! De a gép hozzáadja a csapat eredményt</v>
      </c>
    </row>
    <row r="148" spans="1:54" ht="12.75" customHeight="1" thickTop="1" thickBot="1" x14ac:dyDescent="0.25">
      <c r="A148" s="380">
        <v>10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96" t="s">
        <v>1</v>
      </c>
      <c r="N148" s="21" t="s">
        <v>13</v>
      </c>
      <c r="O148" s="22" t="s">
        <v>14</v>
      </c>
      <c r="P148" s="22" t="s">
        <v>15</v>
      </c>
      <c r="Q148" s="22" t="s">
        <v>17</v>
      </c>
      <c r="R148" s="22" t="s">
        <v>18</v>
      </c>
      <c r="S148" s="22" t="s">
        <v>21</v>
      </c>
      <c r="T148" s="22" t="s">
        <v>22</v>
      </c>
      <c r="U148" s="22" t="s">
        <v>25</v>
      </c>
      <c r="V148" s="22" t="s">
        <v>26</v>
      </c>
      <c r="W148" s="22" t="s">
        <v>33</v>
      </c>
      <c r="X148" s="22" t="s">
        <v>34</v>
      </c>
      <c r="Y148" s="22" t="s">
        <v>35</v>
      </c>
      <c r="Z148" s="28"/>
      <c r="AA148" s="378"/>
      <c r="AC148" s="207"/>
      <c r="AD148" s="209" t="b">
        <f>M59</f>
        <v>0</v>
      </c>
      <c r="AE148" s="209">
        <f t="shared" ref="AE148:AP148" si="1109">N59</f>
        <v>1</v>
      </c>
      <c r="AF148" s="209">
        <f t="shared" si="1109"/>
        <v>1</v>
      </c>
      <c r="AG148" s="209">
        <f t="shared" si="1109"/>
        <v>0</v>
      </c>
      <c r="AH148" s="209">
        <f t="shared" si="1109"/>
        <v>0</v>
      </c>
      <c r="AI148" s="209">
        <f t="shared" si="1109"/>
        <v>1</v>
      </c>
      <c r="AJ148" s="209">
        <f t="shared" si="1109"/>
        <v>0</v>
      </c>
      <c r="AK148" s="209">
        <f t="shared" si="1109"/>
        <v>1</v>
      </c>
      <c r="AL148" s="209">
        <f t="shared" si="1109"/>
        <v>1</v>
      </c>
      <c r="AM148" s="209">
        <f t="shared" si="1109"/>
        <v>0</v>
      </c>
      <c r="AN148" s="209" t="b">
        <f t="shared" si="1109"/>
        <v>0</v>
      </c>
      <c r="AO148" s="209" t="b">
        <f t="shared" si="1109"/>
        <v>0</v>
      </c>
      <c r="AP148" s="209">
        <f t="shared" si="1109"/>
        <v>0</v>
      </c>
      <c r="AQ148" s="62">
        <f t="shared" si="880"/>
        <v>5</v>
      </c>
      <c r="AR148" s="389"/>
      <c r="AS148" s="86">
        <f t="shared" si="1103"/>
        <v>5.0047500194000003</v>
      </c>
      <c r="AT148" s="55" t="b">
        <f t="shared" si="1100"/>
        <v>0</v>
      </c>
      <c r="AU148" s="210" t="str">
        <f t="shared" si="1073"/>
        <v>Dávid SC</v>
      </c>
      <c r="AV148"/>
      <c r="AW148" s="76">
        <f t="shared" si="1104"/>
        <v>6</v>
      </c>
      <c r="AX148" s="76" t="s">
        <v>17</v>
      </c>
      <c r="AY148" s="179" t="b">
        <f t="shared" si="1105"/>
        <v>0</v>
      </c>
      <c r="AZ148" s="179">
        <f t="shared" si="1106"/>
        <v>5.50300002</v>
      </c>
      <c r="BA148" s="179" t="str">
        <f t="shared" si="1107"/>
        <v>Nyírbátor SE</v>
      </c>
      <c r="BB148" t="str">
        <f t="shared" si="1101"/>
        <v>Ellenőrizd le a sorrendet!!! De a gép hozzáadja a csapat eredményt</v>
      </c>
    </row>
    <row r="149" spans="1:54" ht="12.75" customHeight="1" thickTop="1" thickBot="1" x14ac:dyDescent="0.25">
      <c r="A149" s="381"/>
      <c r="B149" s="2" t="s">
        <v>2</v>
      </c>
      <c r="C149" s="2" t="str">
        <f>'1 forduló'!$C143</f>
        <v xml:space="preserve"> Kovalcsik Z.</v>
      </c>
      <c r="D149" s="2" t="str">
        <f>'2 forduló'!$C143</f>
        <v>Kovalcsik Zoltán 1897</v>
      </c>
      <c r="E149" s="2" t="str">
        <f>'3 forduló'!$C143</f>
        <v>Kovalcsik Zoltán</v>
      </c>
      <c r="F149" s="2" t="str">
        <f>'4 forduló'!$C143</f>
        <v>Kovalcsik Zoltán</v>
      </c>
      <c r="G149" s="2" t="str">
        <f>'5 forduló'!$C143</f>
        <v xml:space="preserve"> Kovalcsik Zoltán</v>
      </c>
      <c r="H149" s="2" t="str">
        <f>'6 forduló'!$C143</f>
        <v xml:space="preserve">Kovalcsik Zoltán </v>
      </c>
      <c r="I149" s="2" t="str">
        <f>'7 forduló'!$C143</f>
        <v>Kovalcsik Zoltán</v>
      </c>
      <c r="J149" s="2" t="str">
        <f>'8 forduló'!$C143</f>
        <v>1. Tábla: Kovalcsik Zoltán</v>
      </c>
      <c r="K149" s="2" t="str">
        <f>'9 forduló'!$C143</f>
        <v>Vitai Tamás</v>
      </c>
      <c r="L149" s="2" t="b">
        <f>'10 forduló'!$C143</f>
        <v>0</v>
      </c>
      <c r="M149" s="2" t="b">
        <f>'11 forduló'!$C143</f>
        <v>0</v>
      </c>
      <c r="N149" s="18">
        <f>'1 forduló'!$D143</f>
        <v>0.5</v>
      </c>
      <c r="O149" s="18">
        <f>'2 forduló'!$D143</f>
        <v>0</v>
      </c>
      <c r="P149" s="18">
        <f>'3 forduló'!$D143</f>
        <v>0</v>
      </c>
      <c r="Q149" s="18">
        <f>'4 forduló'!$D143</f>
        <v>1</v>
      </c>
      <c r="R149" s="18">
        <f>'5 forduló'!$D143</f>
        <v>0.5</v>
      </c>
      <c r="S149" s="18">
        <f>'6 forduló'!$D143</f>
        <v>0.5</v>
      </c>
      <c r="T149" s="18">
        <f>'7 forduló'!$D143</f>
        <v>0.5</v>
      </c>
      <c r="U149" s="18">
        <f>'8 forduló'!$D143</f>
        <v>0</v>
      </c>
      <c r="V149" s="18">
        <f>'9 forduló'!$D143</f>
        <v>1</v>
      </c>
      <c r="W149" s="18" t="b">
        <f>'10 forduló'!$D143</f>
        <v>0</v>
      </c>
      <c r="X149" s="18" t="b">
        <f>'11 forduló'!$D143</f>
        <v>0</v>
      </c>
      <c r="Y149" s="20"/>
      <c r="Z149" s="29">
        <f>SUM(N149:Y149)</f>
        <v>4</v>
      </c>
      <c r="AA149" s="378"/>
      <c r="AC149" s="207"/>
      <c r="AD149" s="209" t="b">
        <f>M75</f>
        <v>0</v>
      </c>
      <c r="AE149" s="209">
        <f t="shared" ref="AE149:AP149" si="1110">N75</f>
        <v>0</v>
      </c>
      <c r="AF149" s="209">
        <f t="shared" si="1110"/>
        <v>1</v>
      </c>
      <c r="AG149" s="209">
        <f t="shared" si="1110"/>
        <v>1</v>
      </c>
      <c r="AH149" s="209">
        <f t="shared" si="1110"/>
        <v>1</v>
      </c>
      <c r="AI149" s="209">
        <f t="shared" si="1110"/>
        <v>0.5</v>
      </c>
      <c r="AJ149" s="209">
        <f t="shared" si="1110"/>
        <v>1</v>
      </c>
      <c r="AK149" s="209">
        <f t="shared" si="1110"/>
        <v>1</v>
      </c>
      <c r="AL149" s="209">
        <f t="shared" si="1110"/>
        <v>0</v>
      </c>
      <c r="AM149" s="209">
        <f t="shared" si="1110"/>
        <v>1</v>
      </c>
      <c r="AN149" s="209" t="b">
        <f t="shared" si="1110"/>
        <v>0</v>
      </c>
      <c r="AO149" s="209" t="b">
        <f t="shared" si="1110"/>
        <v>0</v>
      </c>
      <c r="AP149" s="209">
        <f t="shared" si="1110"/>
        <v>0</v>
      </c>
      <c r="AQ149" s="62">
        <f t="shared" si="880"/>
        <v>6.5</v>
      </c>
      <c r="AR149" s="389"/>
      <c r="AS149" s="86">
        <f t="shared" si="1103"/>
        <v>6.5053000191999999</v>
      </c>
      <c r="AT149" s="55" t="b">
        <f t="shared" si="1100"/>
        <v>0</v>
      </c>
      <c r="AU149" s="210" t="str">
        <f t="shared" si="1073"/>
        <v>Fetivíz SE</v>
      </c>
      <c r="AV149"/>
      <c r="AW149" s="76">
        <f t="shared" si="1104"/>
        <v>2</v>
      </c>
      <c r="AX149" s="76" t="s">
        <v>18</v>
      </c>
      <c r="AY149" s="179" t="b">
        <f t="shared" si="1105"/>
        <v>0</v>
      </c>
      <c r="AZ149" s="179">
        <f t="shared" si="1106"/>
        <v>5.0066000197999996</v>
      </c>
      <c r="BA149" s="179" t="str">
        <f t="shared" si="1107"/>
        <v>Refi SC</v>
      </c>
      <c r="BB149" t="str">
        <f t="shared" si="1101"/>
        <v>Ellenőrizd le a sorrendet!!! De a gép hozzáadja a csapat eredményt</v>
      </c>
    </row>
    <row r="150" spans="1:54" ht="12.75" customHeight="1" thickTop="1" thickBot="1" x14ac:dyDescent="0.25">
      <c r="A150" s="381"/>
      <c r="B150" s="2" t="s">
        <v>3</v>
      </c>
      <c r="C150" s="2" t="str">
        <f>'1 forduló'!$C144</f>
        <v> Vitai  T.</v>
      </c>
      <c r="D150" s="2" t="str">
        <f>'2 forduló'!$C144</f>
        <v>Vitai Tamás 1962</v>
      </c>
      <c r="E150" s="2" t="str">
        <f>'3 forduló'!$C144</f>
        <v xml:space="preserve">Vitai Tamás </v>
      </c>
      <c r="F150" s="2" t="str">
        <f>'4 forduló'!$C144</f>
        <v>Vitai Tamás</v>
      </c>
      <c r="G150" s="2" t="str">
        <f>'5 forduló'!$C144</f>
        <v>Vitai Tamás</v>
      </c>
      <c r="H150" s="2" t="str">
        <f>'6 forduló'!$C144</f>
        <v>Boros Zoltán</v>
      </c>
      <c r="I150" s="2" t="str">
        <f>'7 forduló'!$C144</f>
        <v>Vitai Tamás</v>
      </c>
      <c r="J150" s="2" t="str">
        <f>'8 forduló'!$C144</f>
        <v>2. Tábla: Vitai Tamás-</v>
      </c>
      <c r="K150" s="2" t="str">
        <f>'9 forduló'!$C144</f>
        <v>Boros Zoltán</v>
      </c>
      <c r="L150" s="2" t="b">
        <f>'10 forduló'!$C144</f>
        <v>0</v>
      </c>
      <c r="M150" s="2" t="b">
        <f>'11 forduló'!$C144</f>
        <v>0</v>
      </c>
      <c r="N150" s="18">
        <f>'1 forduló'!$D144</f>
        <v>1</v>
      </c>
      <c r="O150" s="18">
        <f>'2 forduló'!$D144</f>
        <v>0</v>
      </c>
      <c r="P150" s="18">
        <f>'3 forduló'!$D144</f>
        <v>0.5</v>
      </c>
      <c r="Q150" s="18">
        <f>'4 forduló'!$D144</f>
        <v>1</v>
      </c>
      <c r="R150" s="18">
        <f>'5 forduló'!$D144</f>
        <v>0.5</v>
      </c>
      <c r="S150" s="18">
        <f>'6 forduló'!$D144</f>
        <v>0.5</v>
      </c>
      <c r="T150" s="18">
        <f>'7 forduló'!$D144</f>
        <v>0.5</v>
      </c>
      <c r="U150" s="18">
        <f>'8 forduló'!$D144</f>
        <v>0.5</v>
      </c>
      <c r="V150" s="18">
        <f>'9 forduló'!$D144</f>
        <v>0</v>
      </c>
      <c r="W150" s="18" t="b">
        <f>'10 forduló'!$D144</f>
        <v>0</v>
      </c>
      <c r="X150" s="18" t="b">
        <f>'11 forduló'!$D144</f>
        <v>0</v>
      </c>
      <c r="Y150" s="20"/>
      <c r="Z150" s="29">
        <f t="shared" ref="Z150:Z159" si="1111">SUM(N150:Y150)</f>
        <v>4.5</v>
      </c>
      <c r="AA150" s="378"/>
      <c r="AC150" s="207"/>
      <c r="AD150" s="209" t="b">
        <f>M91</f>
        <v>0</v>
      </c>
      <c r="AE150" s="209">
        <f t="shared" ref="AE150:AP150" si="1112">N91</f>
        <v>1</v>
      </c>
      <c r="AF150" s="209">
        <f t="shared" si="1112"/>
        <v>1</v>
      </c>
      <c r="AG150" s="209">
        <f t="shared" si="1112"/>
        <v>1</v>
      </c>
      <c r="AH150" s="209">
        <f t="shared" si="1112"/>
        <v>1</v>
      </c>
      <c r="AI150" s="209">
        <f t="shared" si="1112"/>
        <v>0</v>
      </c>
      <c r="AJ150" s="209">
        <f t="shared" si="1112"/>
        <v>0.5</v>
      </c>
      <c r="AK150" s="209">
        <f t="shared" si="1112"/>
        <v>0</v>
      </c>
      <c r="AL150" s="209">
        <f t="shared" si="1112"/>
        <v>0.5</v>
      </c>
      <c r="AM150" s="209">
        <f t="shared" si="1112"/>
        <v>1</v>
      </c>
      <c r="AN150" s="209" t="b">
        <f t="shared" si="1112"/>
        <v>0</v>
      </c>
      <c r="AO150" s="209" t="b">
        <f t="shared" si="1112"/>
        <v>0</v>
      </c>
      <c r="AP150" s="209">
        <f t="shared" si="1112"/>
        <v>0</v>
      </c>
      <c r="AQ150" s="62">
        <f t="shared" si="880"/>
        <v>6</v>
      </c>
      <c r="AR150" s="389"/>
      <c r="AS150" s="86">
        <f t="shared" si="1103"/>
        <v>6.0059000190000003</v>
      </c>
      <c r="AT150" s="55" t="b">
        <f t="shared" si="1100"/>
        <v>0</v>
      </c>
      <c r="AU150" s="210" t="str">
        <f t="shared" si="1073"/>
        <v>Piremon SE</v>
      </c>
      <c r="AV150"/>
      <c r="AW150" s="76">
        <f t="shared" si="1104"/>
        <v>3</v>
      </c>
      <c r="AX150" s="76" t="s">
        <v>21</v>
      </c>
      <c r="AY150" s="179" t="b">
        <f t="shared" si="1105"/>
        <v>0</v>
      </c>
      <c r="AZ150" s="179">
        <f t="shared" si="1106"/>
        <v>5.0047500194000003</v>
      </c>
      <c r="BA150" s="179" t="str">
        <f t="shared" si="1107"/>
        <v>Dávid SC</v>
      </c>
      <c r="BB150" t="str">
        <f t="shared" si="1101"/>
        <v>Ellenőrizd le a sorrendet!!! De a gép hozzáadja a csapat eredményt</v>
      </c>
    </row>
    <row r="151" spans="1:54" ht="12.75" customHeight="1" thickTop="1" thickBot="1" x14ac:dyDescent="0.25">
      <c r="A151" s="381"/>
      <c r="B151" s="2" t="s">
        <v>84</v>
      </c>
      <c r="C151" s="2" t="str">
        <f>'1 forduló'!$C145</f>
        <v xml:space="preserve">  Boros Z.        </v>
      </c>
      <c r="D151" s="2" t="str">
        <f>'2 forduló'!$C145</f>
        <v>Boros Zoltán 1769</v>
      </c>
      <c r="E151" s="2" t="str">
        <f>'3 forduló'!$C145</f>
        <v xml:space="preserve">Boros Zoltán </v>
      </c>
      <c r="F151" s="2" t="str">
        <f>'4 forduló'!$C145</f>
        <v>Boros Zoltán</v>
      </c>
      <c r="G151" s="2" t="str">
        <f>'5 forduló'!$C145</f>
        <v xml:space="preserve">Boros Zoltán </v>
      </c>
      <c r="H151" s="2" t="str">
        <f>'6 forduló'!$C145</f>
        <v xml:space="preserve">Orosz Tóth Gábor </v>
      </c>
      <c r="I151" s="2" t="str">
        <f>'7 forduló'!$C145</f>
        <v xml:space="preserve"> Boros Zoltán </v>
      </c>
      <c r="J151" s="2" t="str">
        <f>'8 forduló'!$C145</f>
        <v>3. Tábla: Boros Zoltán</v>
      </c>
      <c r="K151" s="2" t="str">
        <f>'9 forduló'!$C145</f>
        <v>Orosz Tóth Gábor</v>
      </c>
      <c r="L151" s="2" t="b">
        <f>'10 forduló'!$C145</f>
        <v>0</v>
      </c>
      <c r="M151" s="2" t="b">
        <f>'11 forduló'!$C145</f>
        <v>0</v>
      </c>
      <c r="N151" s="18">
        <f>'1 forduló'!$D145</f>
        <v>0</v>
      </c>
      <c r="O151" s="18">
        <f>'2 forduló'!$D145</f>
        <v>0</v>
      </c>
      <c r="P151" s="18">
        <f>'3 forduló'!$D145</f>
        <v>0</v>
      </c>
      <c r="Q151" s="18">
        <f>'4 forduló'!$D145</f>
        <v>1</v>
      </c>
      <c r="R151" s="18">
        <f>'5 forduló'!$D145</f>
        <v>0</v>
      </c>
      <c r="S151" s="18">
        <f>'6 forduló'!$D145</f>
        <v>0</v>
      </c>
      <c r="T151" s="18">
        <f>'7 forduló'!$D145</f>
        <v>0.5</v>
      </c>
      <c r="U151" s="18">
        <f>'8 forduló'!$D145</f>
        <v>0</v>
      </c>
      <c r="V151" s="18">
        <f>'9 forduló'!$D145</f>
        <v>0.5</v>
      </c>
      <c r="W151" s="18" t="b">
        <f>'10 forduló'!$D145</f>
        <v>0</v>
      </c>
      <c r="X151" s="18" t="b">
        <f>'11 forduló'!$D145</f>
        <v>0</v>
      </c>
      <c r="Y151" s="20"/>
      <c r="Z151" s="29">
        <f t="shared" si="1111"/>
        <v>2</v>
      </c>
      <c r="AA151" s="378"/>
      <c r="AC151" s="207"/>
      <c r="AD151" s="209" t="b">
        <f>M107</f>
        <v>0</v>
      </c>
      <c r="AE151" s="209">
        <f t="shared" ref="AE151:AP151" si="1113">N107</f>
        <v>0</v>
      </c>
      <c r="AF151" s="209">
        <f t="shared" si="1113"/>
        <v>0</v>
      </c>
      <c r="AG151" s="209">
        <f t="shared" si="1113"/>
        <v>0</v>
      </c>
      <c r="AH151" s="209">
        <f t="shared" si="1113"/>
        <v>1</v>
      </c>
      <c r="AI151" s="209">
        <f t="shared" si="1113"/>
        <v>0</v>
      </c>
      <c r="AJ151" s="209">
        <f t="shared" si="1113"/>
        <v>0</v>
      </c>
      <c r="AK151" s="209">
        <f t="shared" si="1113"/>
        <v>0</v>
      </c>
      <c r="AL151" s="209">
        <f t="shared" si="1113"/>
        <v>0</v>
      </c>
      <c r="AM151" s="209">
        <f t="shared" si="1113"/>
        <v>0</v>
      </c>
      <c r="AN151" s="209" t="b">
        <f t="shared" si="1113"/>
        <v>0</v>
      </c>
      <c r="AO151" s="209" t="b">
        <f t="shared" si="1113"/>
        <v>0</v>
      </c>
      <c r="AP151" s="209">
        <f t="shared" si="1113"/>
        <v>0</v>
      </c>
      <c r="AQ151" s="62">
        <f t="shared" si="880"/>
        <v>1</v>
      </c>
      <c r="AR151" s="389"/>
      <c r="AS151" s="86">
        <f t="shared" si="1103"/>
        <v>1.0029500188</v>
      </c>
      <c r="AT151" s="55" t="b">
        <f t="shared" si="1100"/>
        <v>0</v>
      </c>
      <c r="AU151" s="210" t="str">
        <f t="shared" si="1073"/>
        <v>Balkány SE</v>
      </c>
      <c r="AV151"/>
      <c r="AW151" s="76">
        <f t="shared" si="1104"/>
        <v>9</v>
      </c>
      <c r="AX151" s="76" t="s">
        <v>22</v>
      </c>
      <c r="AY151" s="179" t="b">
        <f t="shared" si="1105"/>
        <v>0</v>
      </c>
      <c r="AZ151" s="179">
        <f t="shared" si="1106"/>
        <v>4.5044500196000001</v>
      </c>
      <c r="BA151" s="179" t="str">
        <f t="shared" si="1107"/>
        <v>Fehérgyarmat SE</v>
      </c>
      <c r="BB151" t="str">
        <f t="shared" si="1101"/>
        <v>Ellenőrizd le a sorrendet!!! De a gép hozzáadja a csapat eredményt</v>
      </c>
    </row>
    <row r="152" spans="1:54" ht="12.75" customHeight="1" thickTop="1" thickBot="1" x14ac:dyDescent="0.25">
      <c r="A152" s="381"/>
      <c r="B152" s="2" t="s">
        <v>5</v>
      </c>
      <c r="C152" s="2" t="str">
        <f>'1 forduló'!$C146</f>
        <v xml:space="preserve"> Orosz-Tóth G</v>
      </c>
      <c r="D152" s="2" t="str">
        <f>'2 forduló'!$C146</f>
        <v xml:space="preserve">Orosz Tóth Gábor 1788 </v>
      </c>
      <c r="E152" s="2" t="str">
        <f>'3 forduló'!$C146</f>
        <v>Orosz Tóth Gábor</v>
      </c>
      <c r="F152" s="2" t="str">
        <f>'4 forduló'!$C146</f>
        <v>Béres István</v>
      </c>
      <c r="G152" s="2" t="str">
        <f>'5 forduló'!$C146</f>
        <v xml:space="preserve"> Orosz Tóth Gábor</v>
      </c>
      <c r="H152" s="2" t="str">
        <f>'6 forduló'!$C146</f>
        <v xml:space="preserve"> Badari Máté </v>
      </c>
      <c r="I152" s="2" t="str">
        <f>'7 forduló'!$C146</f>
        <v>Orosz Tóth Gábor</v>
      </c>
      <c r="J152" s="2" t="str">
        <f>'8 forduló'!$C146</f>
        <v>4. Tábla: Orosz-Tóth Gábor</v>
      </c>
      <c r="K152" s="2" t="str">
        <f>'9 forduló'!$C146</f>
        <v>Orosz Tóth Miklós</v>
      </c>
      <c r="L152" s="2" t="b">
        <f>'10 forduló'!$C146</f>
        <v>0</v>
      </c>
      <c r="M152" s="2" t="b">
        <f>'11 forduló'!$C146</f>
        <v>0</v>
      </c>
      <c r="N152" s="18">
        <f>'1 forduló'!$D146</f>
        <v>1</v>
      </c>
      <c r="O152" s="18">
        <f>'2 forduló'!$D146</f>
        <v>0.5</v>
      </c>
      <c r="P152" s="18">
        <f>'3 forduló'!$D146</f>
        <v>0</v>
      </c>
      <c r="Q152" s="18">
        <f>'4 forduló'!$D146</f>
        <v>0</v>
      </c>
      <c r="R152" s="18">
        <f>'5 forduló'!$D146</f>
        <v>0</v>
      </c>
      <c r="S152" s="18">
        <f>'6 forduló'!$D146</f>
        <v>0</v>
      </c>
      <c r="T152" s="18">
        <f>'7 forduló'!$D146</f>
        <v>1</v>
      </c>
      <c r="U152" s="18">
        <f>'8 forduló'!$D146</f>
        <v>0</v>
      </c>
      <c r="V152" s="18">
        <f>'9 forduló'!$D146</f>
        <v>0</v>
      </c>
      <c r="W152" s="18" t="b">
        <f>'10 forduló'!$D146</f>
        <v>0</v>
      </c>
      <c r="X152" s="18" t="b">
        <f>'11 forduló'!$D146</f>
        <v>0</v>
      </c>
      <c r="Y152" s="20"/>
      <c r="Z152" s="29">
        <f t="shared" si="1111"/>
        <v>2.5</v>
      </c>
      <c r="AA152" s="378"/>
      <c r="AC152" s="207"/>
      <c r="AD152" s="209" t="b">
        <f>M123</f>
        <v>0</v>
      </c>
      <c r="AE152" s="209">
        <f t="shared" ref="AE152:AP152" si="1114">N123</f>
        <v>0</v>
      </c>
      <c r="AF152" s="209">
        <f t="shared" si="1114"/>
        <v>0</v>
      </c>
      <c r="AG152" s="209">
        <f t="shared" si="1114"/>
        <v>0</v>
      </c>
      <c r="AH152" s="209">
        <f t="shared" si="1114"/>
        <v>0</v>
      </c>
      <c r="AI152" s="209">
        <f t="shared" si="1114"/>
        <v>1</v>
      </c>
      <c r="AJ152" s="209">
        <f t="shared" si="1114"/>
        <v>1</v>
      </c>
      <c r="AK152" s="209">
        <f t="shared" si="1114"/>
        <v>1</v>
      </c>
      <c r="AL152" s="209">
        <f t="shared" si="1114"/>
        <v>1</v>
      </c>
      <c r="AM152" s="209">
        <f t="shared" si="1114"/>
        <v>0</v>
      </c>
      <c r="AN152" s="209" t="b">
        <f t="shared" si="1114"/>
        <v>0</v>
      </c>
      <c r="AO152" s="209" t="b">
        <f t="shared" si="1114"/>
        <v>0</v>
      </c>
      <c r="AP152" s="209">
        <f t="shared" si="1114"/>
        <v>0</v>
      </c>
      <c r="AQ152" s="62">
        <f t="shared" si="880"/>
        <v>4</v>
      </c>
      <c r="AR152" s="389"/>
      <c r="AS152" s="86">
        <f t="shared" si="1103"/>
        <v>4.0039000186000004</v>
      </c>
      <c r="AT152" s="55" t="b">
        <f t="shared" si="1100"/>
        <v>0</v>
      </c>
      <c r="AU152" s="210" t="str">
        <f t="shared" si="1073"/>
        <v>II. Rákóczi SE Vaja</v>
      </c>
      <c r="AV152"/>
      <c r="AW152" s="76">
        <f t="shared" si="1104"/>
        <v>8</v>
      </c>
      <c r="AX152" s="76" t="s">
        <v>25</v>
      </c>
      <c r="AY152" s="179" t="b">
        <f t="shared" si="1105"/>
        <v>0</v>
      </c>
      <c r="AZ152" s="179">
        <f t="shared" si="1106"/>
        <v>4.0039000186000004</v>
      </c>
      <c r="BA152" s="179" t="str">
        <f t="shared" si="1107"/>
        <v>II. Rákóczi SE Vaja</v>
      </c>
      <c r="BB152" t="str">
        <f t="shared" si="1101"/>
        <v>Ellenőrizd le a sorrendet!!! De a gép hozzáadja a csapat eredményt</v>
      </c>
    </row>
    <row r="153" spans="1:54" ht="13.5" customHeight="1" thickTop="1" thickBot="1" x14ac:dyDescent="0.25">
      <c r="A153" s="381"/>
      <c r="B153" s="2" t="s">
        <v>6</v>
      </c>
      <c r="C153" s="2" t="str">
        <f>'1 forduló'!$C147</f>
        <v> Béres I.</v>
      </c>
      <c r="D153" s="2" t="str">
        <f>'2 forduló'!$C147</f>
        <v>Lukács Imre</v>
      </c>
      <c r="E153" s="2" t="str">
        <f>'3 forduló'!$C147</f>
        <v>Béres István</v>
      </c>
      <c r="F153" s="2" t="str">
        <f>'4 forduló'!$C147</f>
        <v>Badari Máté</v>
      </c>
      <c r="G153" s="2" t="str">
        <f>'5 forduló'!$C147</f>
        <v xml:space="preserve"> Béres István</v>
      </c>
      <c r="H153" s="2" t="str">
        <f>'6 forduló'!$C147</f>
        <v xml:space="preserve">Kiss Rebeka </v>
      </c>
      <c r="I153" s="2" t="str">
        <f>'7 forduló'!$C147</f>
        <v>Oroszt Tóúth Miklós</v>
      </c>
      <c r="J153" s="2" t="str">
        <f>'8 forduló'!$C147</f>
        <v>5. Tábla: Orosz-Tóth Miklós-</v>
      </c>
      <c r="K153" s="2" t="str">
        <f>'9 forduló'!$C147</f>
        <v>Béres István</v>
      </c>
      <c r="L153" s="2" t="b">
        <f>'10 forduló'!$C147</f>
        <v>0</v>
      </c>
      <c r="M153" s="2" t="b">
        <f>'11 forduló'!$C147</f>
        <v>0</v>
      </c>
      <c r="N153" s="18">
        <f>'1 forduló'!$D147</f>
        <v>0</v>
      </c>
      <c r="O153" s="18">
        <f>'2 forduló'!$D147</f>
        <v>0</v>
      </c>
      <c r="P153" s="18">
        <f>'3 forduló'!$D147</f>
        <v>0</v>
      </c>
      <c r="Q153" s="18">
        <f>'4 forduló'!$D147</f>
        <v>0</v>
      </c>
      <c r="R153" s="18">
        <f>'5 forduló'!$D147</f>
        <v>0</v>
      </c>
      <c r="S153" s="18">
        <f>'6 forduló'!$D147</f>
        <v>1</v>
      </c>
      <c r="T153" s="18">
        <f>'7 forduló'!$D147</f>
        <v>0.5</v>
      </c>
      <c r="U153" s="18">
        <f>'8 forduló'!$D147</f>
        <v>1</v>
      </c>
      <c r="V153" s="18">
        <f>'9 forduló'!$D147</f>
        <v>0</v>
      </c>
      <c r="W153" s="18" t="b">
        <f>'10 forduló'!$D147</f>
        <v>0</v>
      </c>
      <c r="X153" s="18" t="b">
        <f>'11 forduló'!$D147</f>
        <v>0</v>
      </c>
      <c r="Y153" s="20"/>
      <c r="Z153" s="29">
        <f t="shared" si="1111"/>
        <v>2.5</v>
      </c>
      <c r="AA153" s="378"/>
      <c r="AC153" s="207"/>
      <c r="AD153" s="209" t="b">
        <f>M139</f>
        <v>0</v>
      </c>
      <c r="AE153" s="209">
        <f t="shared" ref="AE153:AP153" si="1115">N139</f>
        <v>1</v>
      </c>
      <c r="AF153" s="209">
        <f t="shared" si="1115"/>
        <v>1</v>
      </c>
      <c r="AG153" s="209">
        <f t="shared" si="1115"/>
        <v>1</v>
      </c>
      <c r="AH153" s="209">
        <f t="shared" si="1115"/>
        <v>0</v>
      </c>
      <c r="AI153" s="209">
        <f t="shared" si="1115"/>
        <v>1</v>
      </c>
      <c r="AJ153" s="209">
        <f t="shared" si="1115"/>
        <v>1</v>
      </c>
      <c r="AK153" s="209">
        <f t="shared" si="1115"/>
        <v>0</v>
      </c>
      <c r="AL153" s="209">
        <f t="shared" si="1115"/>
        <v>1</v>
      </c>
      <c r="AM153" s="209">
        <f t="shared" si="1115"/>
        <v>1</v>
      </c>
      <c r="AN153" s="209" t="b">
        <f t="shared" si="1115"/>
        <v>0</v>
      </c>
      <c r="AO153" s="209" t="b">
        <f t="shared" si="1115"/>
        <v>0</v>
      </c>
      <c r="AP153" s="209">
        <f t="shared" si="1115"/>
        <v>0</v>
      </c>
      <c r="AQ153" s="62">
        <f t="shared" si="880"/>
        <v>7</v>
      </c>
      <c r="AR153" s="389"/>
      <c r="AS153" s="86">
        <f t="shared" si="1103"/>
        <v>7.0054000183999996</v>
      </c>
      <c r="AT153" s="55" t="b">
        <f t="shared" si="1100"/>
        <v>0</v>
      </c>
      <c r="AU153" s="210" t="str">
        <f t="shared" si="1073"/>
        <v>Nyh. Sakkiskola SE</v>
      </c>
      <c r="AV153"/>
      <c r="AW153" s="76">
        <f t="shared" si="1104"/>
        <v>1</v>
      </c>
      <c r="AX153" s="76" t="s">
        <v>26</v>
      </c>
      <c r="AY153" s="179" t="b">
        <f t="shared" si="1105"/>
        <v>0</v>
      </c>
      <c r="AZ153" s="179">
        <f t="shared" si="1106"/>
        <v>1.0029500188</v>
      </c>
      <c r="BA153" s="179" t="str">
        <f t="shared" si="1107"/>
        <v>Balkány SE</v>
      </c>
      <c r="BB153" t="str">
        <f t="shared" si="1101"/>
        <v>Ellenőrizd le a sorrendet!!! De a gép hozzáadja a csapat eredményt</v>
      </c>
    </row>
    <row r="154" spans="1:54" ht="14.25" thickTop="1" thickBot="1" x14ac:dyDescent="0.25">
      <c r="A154" s="381"/>
      <c r="B154" s="2" t="s">
        <v>7</v>
      </c>
      <c r="C154" s="2" t="str">
        <f>'1 forduló'!$C148</f>
        <v xml:space="preserve"> Lukács I </v>
      </c>
      <c r="D154" s="2" t="str">
        <f>'2 forduló'!$C148</f>
        <v>Vinnai Klára</v>
      </c>
      <c r="E154" s="2" t="str">
        <f>'3 forduló'!$C148</f>
        <v>Lukács Imre</v>
      </c>
      <c r="F154" s="2" t="str">
        <f>'4 forduló'!$C148</f>
        <v>Kiss Rebeka</v>
      </c>
      <c r="G154" s="2" t="str">
        <f>'5 forduló'!$C148</f>
        <v xml:space="preserve">Badari Máté </v>
      </c>
      <c r="H154" s="2" t="str">
        <f>'6 forduló'!$C148</f>
        <v>Kovács Emese</v>
      </c>
      <c r="I154" s="2" t="str">
        <f>'7 forduló'!$C148</f>
        <v xml:space="preserve"> Béres István </v>
      </c>
      <c r="J154" s="2" t="str">
        <f>'8 forduló'!$C148</f>
        <v>6. Tábla: Béres István-</v>
      </c>
      <c r="K154" s="2" t="str">
        <f>'9 forduló'!$C148</f>
        <v>Lukács Imre</v>
      </c>
      <c r="L154" s="2" t="b">
        <f>'10 forduló'!$C148</f>
        <v>0</v>
      </c>
      <c r="M154" s="2" t="b">
        <f>'11 forduló'!$C148</f>
        <v>0</v>
      </c>
      <c r="N154" s="18">
        <f>'1 forduló'!$D148</f>
        <v>0</v>
      </c>
      <c r="O154" s="18">
        <f>'2 forduló'!$D148</f>
        <v>0.5</v>
      </c>
      <c r="P154" s="18">
        <f>'3 forduló'!$D148</f>
        <v>0</v>
      </c>
      <c r="Q154" s="18">
        <f>'4 forduló'!$D148</f>
        <v>1</v>
      </c>
      <c r="R154" s="18">
        <f>'5 forduló'!$D148</f>
        <v>0</v>
      </c>
      <c r="S154" s="18">
        <f>'6 forduló'!$D148</f>
        <v>0</v>
      </c>
      <c r="T154" s="18">
        <f>'7 forduló'!$D148</f>
        <v>0.5</v>
      </c>
      <c r="U154" s="18">
        <f>'8 forduló'!$D148</f>
        <v>0</v>
      </c>
      <c r="V154" s="18">
        <f>'9 forduló'!$D148</f>
        <v>0</v>
      </c>
      <c r="W154" s="18" t="b">
        <f>'10 forduló'!$D148</f>
        <v>0</v>
      </c>
      <c r="X154" s="18" t="b">
        <f>'11 forduló'!$D148</f>
        <v>0</v>
      </c>
      <c r="Y154" s="20"/>
      <c r="Z154" s="29">
        <f t="shared" si="1111"/>
        <v>2</v>
      </c>
      <c r="AA154" s="378"/>
      <c r="AC154" s="207"/>
      <c r="AD154" s="209" t="b">
        <f>M155</f>
        <v>0</v>
      </c>
      <c r="AE154" s="209">
        <f t="shared" ref="AE154:AP154" si="1116">N155</f>
        <v>0.5</v>
      </c>
      <c r="AF154" s="209">
        <f t="shared" si="1116"/>
        <v>0</v>
      </c>
      <c r="AG154" s="209">
        <f t="shared" si="1116"/>
        <v>0</v>
      </c>
      <c r="AH154" s="209">
        <f t="shared" si="1116"/>
        <v>0</v>
      </c>
      <c r="AI154" s="209">
        <f t="shared" si="1116"/>
        <v>0</v>
      </c>
      <c r="AJ154" s="209">
        <f t="shared" si="1116"/>
        <v>0</v>
      </c>
      <c r="AK154" s="209">
        <f t="shared" si="1116"/>
        <v>0</v>
      </c>
      <c r="AL154" s="209">
        <f t="shared" si="1116"/>
        <v>0</v>
      </c>
      <c r="AM154" s="209">
        <f t="shared" si="1116"/>
        <v>0</v>
      </c>
      <c r="AN154" s="209" t="b">
        <f t="shared" si="1116"/>
        <v>0</v>
      </c>
      <c r="AO154" s="209" t="b">
        <f t="shared" si="1116"/>
        <v>0</v>
      </c>
      <c r="AP154" s="209">
        <f t="shared" si="1116"/>
        <v>0</v>
      </c>
      <c r="AQ154" s="62">
        <f t="shared" ref="AQ154:AQ217" si="1117">SUM(AE154:AP154)</f>
        <v>0.5</v>
      </c>
      <c r="AR154" s="389"/>
      <c r="AS154" s="86">
        <f t="shared" si="1103"/>
        <v>0.50275001819999998</v>
      </c>
      <c r="AT154" s="55" t="b">
        <f t="shared" si="1100"/>
        <v>0</v>
      </c>
      <c r="AU154" s="210" t="str">
        <f t="shared" si="1073"/>
        <v>Nagyhalászi SE</v>
      </c>
      <c r="AV154"/>
      <c r="AW154" s="76">
        <f t="shared" si="1104"/>
        <v>10</v>
      </c>
      <c r="AX154" s="76" t="s">
        <v>33</v>
      </c>
      <c r="AY154" s="179" t="b">
        <f t="shared" si="1105"/>
        <v>0</v>
      </c>
      <c r="AZ154" s="179">
        <f t="shared" si="1106"/>
        <v>0.50275001819999998</v>
      </c>
      <c r="BA154" s="179" t="str">
        <f t="shared" si="1107"/>
        <v>Nagyhalászi SE</v>
      </c>
      <c r="BB154" t="str">
        <f t="shared" si="1101"/>
        <v>Ellenőrizd le a sorrendet!!! De a gép hozzáadja a csapat eredményt</v>
      </c>
    </row>
    <row r="155" spans="1:54" ht="14.25" thickTop="1" thickBot="1" x14ac:dyDescent="0.25">
      <c r="A155" s="381"/>
      <c r="B155" s="2" t="s">
        <v>79</v>
      </c>
      <c r="C155" s="2" t="str">
        <f>'1 forduló'!$C149</f>
        <v xml:space="preserve"> Vinnai K. </v>
      </c>
      <c r="D155" s="2" t="str">
        <f>'2 forduló'!$C149</f>
        <v>Badari Máté</v>
      </c>
      <c r="E155" s="2" t="str">
        <f>'3 forduló'!$C149</f>
        <v>Badari Máté</v>
      </c>
      <c r="F155" s="2" t="str">
        <f>'4 forduló'!$C149</f>
        <v xml:space="preserve">Kovács Emese </v>
      </c>
      <c r="G155" s="2" t="str">
        <f>'5 forduló'!$C149</f>
        <v xml:space="preserve"> Kiss Rebeka</v>
      </c>
      <c r="H155" s="2" t="str">
        <f>'6 forduló'!$C149</f>
        <v>Oláh Petra</v>
      </c>
      <c r="I155" s="2" t="str">
        <f>'7 forduló'!$C149</f>
        <v xml:space="preserve"> Tóth Enikő</v>
      </c>
      <c r="J155" s="2" t="str">
        <f>'8 forduló'!$C149</f>
        <v>7. Tábla: Tóth Enikő-</v>
      </c>
      <c r="K155" s="2" t="str">
        <f>'9 forduló'!$C149</f>
        <v>Tóth Enikő</v>
      </c>
      <c r="L155" s="2" t="b">
        <f>'10 forduló'!$C149</f>
        <v>0</v>
      </c>
      <c r="M155" s="2" t="b">
        <f>'11 forduló'!$C149</f>
        <v>0</v>
      </c>
      <c r="N155" s="18">
        <f>'1 forduló'!$D149</f>
        <v>0.5</v>
      </c>
      <c r="O155" s="18">
        <f>'2 forduló'!$D149</f>
        <v>0</v>
      </c>
      <c r="P155" s="18">
        <f>'3 forduló'!$D149</f>
        <v>0</v>
      </c>
      <c r="Q155" s="18">
        <f>'4 forduló'!$D149</f>
        <v>0</v>
      </c>
      <c r="R155" s="18">
        <f>'5 forduló'!$D149</f>
        <v>0</v>
      </c>
      <c r="S155" s="18">
        <f>'6 forduló'!$D149</f>
        <v>0</v>
      </c>
      <c r="T155" s="18">
        <f>'7 forduló'!$D149</f>
        <v>0</v>
      </c>
      <c r="U155" s="18">
        <f>'8 forduló'!$D149</f>
        <v>0</v>
      </c>
      <c r="V155" s="18">
        <f>'9 forduló'!$D149</f>
        <v>0</v>
      </c>
      <c r="W155" s="18" t="b">
        <f>'10 forduló'!$D149</f>
        <v>0</v>
      </c>
      <c r="X155" s="18" t="b">
        <f>'11 forduló'!$D149</f>
        <v>0</v>
      </c>
      <c r="Y155" s="20"/>
      <c r="Z155" s="29">
        <f t="shared" si="1111"/>
        <v>0.5</v>
      </c>
      <c r="AA155" s="378"/>
      <c r="AC155" s="207"/>
      <c r="AD155" s="209" t="b">
        <f>M171</f>
        <v>0</v>
      </c>
      <c r="AE155" s="209" t="b">
        <f t="shared" ref="AE155:AP155" si="1118">N171</f>
        <v>0</v>
      </c>
      <c r="AF155" s="209" t="b">
        <f t="shared" si="1118"/>
        <v>0</v>
      </c>
      <c r="AG155" s="209" t="b">
        <f t="shared" si="1118"/>
        <v>0</v>
      </c>
      <c r="AH155" s="209" t="b">
        <f t="shared" si="1118"/>
        <v>0</v>
      </c>
      <c r="AI155" s="209" t="b">
        <f t="shared" si="1118"/>
        <v>0</v>
      </c>
      <c r="AJ155" s="209" t="b">
        <f t="shared" si="1118"/>
        <v>0</v>
      </c>
      <c r="AK155" s="209" t="b">
        <f t="shared" si="1118"/>
        <v>0</v>
      </c>
      <c r="AL155" s="209" t="b">
        <f t="shared" si="1118"/>
        <v>0</v>
      </c>
      <c r="AM155" s="209" t="b">
        <f t="shared" si="1118"/>
        <v>0</v>
      </c>
      <c r="AN155" s="209" t="b">
        <f t="shared" si="1118"/>
        <v>0</v>
      </c>
      <c r="AO155" s="209" t="b">
        <f t="shared" si="1118"/>
        <v>0</v>
      </c>
      <c r="AP155" s="209">
        <f t="shared" si="1118"/>
        <v>0</v>
      </c>
      <c r="AQ155" s="62">
        <f t="shared" si="1117"/>
        <v>0</v>
      </c>
      <c r="AR155" s="389"/>
      <c r="AS155" s="86">
        <f t="shared" si="1103"/>
        <v>1.8000000000000006E-8</v>
      </c>
      <c r="AT155" s="55" t="b">
        <f t="shared" si="1100"/>
        <v>0</v>
      </c>
      <c r="AU155" s="210">
        <f t="shared" si="1073"/>
        <v>0</v>
      </c>
      <c r="AV155"/>
      <c r="AW155" s="76">
        <f t="shared" si="1104"/>
        <v>11</v>
      </c>
      <c r="AX155" s="76" t="s">
        <v>34</v>
      </c>
      <c r="AY155" s="179" t="b">
        <f t="shared" si="1105"/>
        <v>0</v>
      </c>
      <c r="AZ155" s="179">
        <f t="shared" si="1106"/>
        <v>1.8000000000000006E-8</v>
      </c>
      <c r="BA155" s="179">
        <f t="shared" si="1107"/>
        <v>0</v>
      </c>
      <c r="BB155" t="str">
        <f t="shared" si="1101"/>
        <v>0</v>
      </c>
    </row>
    <row r="156" spans="1:54" ht="14.25" thickTop="1" thickBot="1" x14ac:dyDescent="0.25">
      <c r="A156" s="381"/>
      <c r="B156" s="2" t="s">
        <v>80</v>
      </c>
      <c r="C156" s="2" t="str">
        <f>'1 forduló'!$C150</f>
        <v xml:space="preserve"> Badari Máté </v>
      </c>
      <c r="D156" s="2" t="str">
        <f>'2 forduló'!$C150</f>
        <v>Kiss Rebeka</v>
      </c>
      <c r="E156" s="2" t="str">
        <f>'3 forduló'!$C150</f>
        <v xml:space="preserve"> Kiss Rebeka</v>
      </c>
      <c r="F156" s="2" t="str">
        <f>'4 forduló'!$C150</f>
        <v xml:space="preserve">Végh Dorottya </v>
      </c>
      <c r="G156" s="2" t="str">
        <f>'5 forduló'!$C150</f>
        <v xml:space="preserve"> Végh Dorottya</v>
      </c>
      <c r="H156" s="2" t="str">
        <f>'6 forduló'!$C150</f>
        <v xml:space="preserve">Végh Dorottya </v>
      </c>
      <c r="I156" s="2" t="str">
        <f>'7 forduló'!$C150</f>
        <v xml:space="preserve">  Badari Máté  </v>
      </c>
      <c r="J156" s="2" t="str">
        <f>'8 forduló'!$C150</f>
        <v>8. Tábla: Badari Máté-</v>
      </c>
      <c r="K156" s="2" t="str">
        <f>'9 forduló'!$C150</f>
        <v>Badari Máté</v>
      </c>
      <c r="L156" s="2" t="b">
        <f>'10 forduló'!$C150</f>
        <v>0</v>
      </c>
      <c r="M156" s="2" t="b">
        <f>'11 forduló'!$C150</f>
        <v>0</v>
      </c>
      <c r="N156" s="18">
        <f>'1 forduló'!$D150</f>
        <v>0</v>
      </c>
      <c r="O156" s="18">
        <f>'2 forduló'!$D150</f>
        <v>0.5</v>
      </c>
      <c r="P156" s="18">
        <f>'3 forduló'!$D150</f>
        <v>0.5</v>
      </c>
      <c r="Q156" s="18">
        <f>'4 forduló'!$D150</f>
        <v>0</v>
      </c>
      <c r="R156" s="18">
        <f>'5 forduló'!$D150</f>
        <v>0</v>
      </c>
      <c r="S156" s="18">
        <f>'6 forduló'!$D150</f>
        <v>0</v>
      </c>
      <c r="T156" s="18">
        <f>'7 forduló'!$D150</f>
        <v>0</v>
      </c>
      <c r="U156" s="18">
        <f>'8 forduló'!$D150</f>
        <v>0</v>
      </c>
      <c r="V156" s="18">
        <f>'9 forduló'!$D150</f>
        <v>0</v>
      </c>
      <c r="W156" s="18" t="b">
        <f>'10 forduló'!$D150</f>
        <v>0</v>
      </c>
      <c r="X156" s="18" t="b">
        <f>'11 forduló'!$D150</f>
        <v>0</v>
      </c>
      <c r="Y156" s="20"/>
      <c r="Z156" s="29">
        <f t="shared" si="1111"/>
        <v>1</v>
      </c>
      <c r="AA156" s="378"/>
      <c r="AC156" s="207"/>
      <c r="AD156" s="209" t="str">
        <f>M187</f>
        <v>12_7</v>
      </c>
      <c r="AE156" s="209" t="b">
        <f t="shared" ref="AE156:AP156" si="1119">N187</f>
        <v>0</v>
      </c>
      <c r="AF156" s="209" t="b">
        <f t="shared" si="1119"/>
        <v>0</v>
      </c>
      <c r="AG156" s="209" t="b">
        <f t="shared" si="1119"/>
        <v>0</v>
      </c>
      <c r="AH156" s="209" t="b">
        <f t="shared" si="1119"/>
        <v>0</v>
      </c>
      <c r="AI156" s="209" t="b">
        <f t="shared" si="1119"/>
        <v>0</v>
      </c>
      <c r="AJ156" s="209" t="b">
        <f t="shared" si="1119"/>
        <v>0</v>
      </c>
      <c r="AK156" s="209" t="b">
        <f t="shared" si="1119"/>
        <v>0</v>
      </c>
      <c r="AL156" s="209" t="b">
        <f t="shared" si="1119"/>
        <v>0</v>
      </c>
      <c r="AM156" s="209" t="b">
        <f t="shared" si="1119"/>
        <v>0</v>
      </c>
      <c r="AN156" s="209" t="b">
        <f t="shared" si="1119"/>
        <v>0</v>
      </c>
      <c r="AO156" s="209" t="b">
        <f t="shared" si="1119"/>
        <v>0</v>
      </c>
      <c r="AP156" s="209">
        <f t="shared" si="1119"/>
        <v>0</v>
      </c>
      <c r="AQ156" s="62">
        <f t="shared" si="1117"/>
        <v>0</v>
      </c>
      <c r="AR156" s="389"/>
      <c r="AS156" s="86">
        <f t="shared" si="1103"/>
        <v>1.7800000000000007E-8</v>
      </c>
      <c r="AT156" s="55" t="str">
        <f t="shared" si="1100"/>
        <v>12_7</v>
      </c>
      <c r="AU156" s="210">
        <f t="shared" si="1073"/>
        <v>0</v>
      </c>
      <c r="AV156"/>
      <c r="AW156" s="76">
        <f t="shared" si="1104"/>
        <v>12</v>
      </c>
      <c r="AX156" s="76" t="s">
        <v>35</v>
      </c>
      <c r="AY156" s="179" t="str">
        <f t="shared" si="1105"/>
        <v>12_7</v>
      </c>
      <c r="AZ156" s="179">
        <f t="shared" si="1106"/>
        <v>1.7800000000000007E-8</v>
      </c>
      <c r="BA156" s="179">
        <f t="shared" si="1107"/>
        <v>0</v>
      </c>
      <c r="BB156" t="str">
        <f t="shared" si="1101"/>
        <v>0</v>
      </c>
    </row>
    <row r="157" spans="1:54" ht="16.5" customHeight="1" thickTop="1" thickBot="1" x14ac:dyDescent="0.25">
      <c r="A157" s="381"/>
      <c r="B157" s="2" t="s">
        <v>81</v>
      </c>
      <c r="C157" s="2" t="str">
        <f>'1 forduló'!$C151</f>
        <v xml:space="preserve">  Kiss R. </v>
      </c>
      <c r="D157" s="2" t="str">
        <f>'2 forduló'!$C151</f>
        <v>Kovács Emese</v>
      </c>
      <c r="E157" s="2" t="str">
        <f>'3 forduló'!$C151</f>
        <v>Ferenczi Zoltán</v>
      </c>
      <c r="F157" s="2" t="str">
        <f>'4 forduló'!$C151</f>
        <v>Dajka Vivien</v>
      </c>
      <c r="G157" s="2" t="str">
        <f>'5 forduló'!$C151</f>
        <v>Ferenczi Zoltán</v>
      </c>
      <c r="H157" s="2" t="str">
        <f>'6 forduló'!$C151</f>
        <v xml:space="preserve">Dajka Vivien </v>
      </c>
      <c r="I157" s="2" t="str">
        <f>'7 forduló'!$C151</f>
        <v xml:space="preserve"> Kiss Rebeka   </v>
      </c>
      <c r="J157" s="2" t="str">
        <f>'8 forduló'!$C151</f>
        <v>9. Tábla: Kiss Rebeka-</v>
      </c>
      <c r="K157" s="2" t="str">
        <f>'9 forduló'!$C151</f>
        <v>Kovács Emese</v>
      </c>
      <c r="L157" s="2" t="b">
        <f>'10 forduló'!$C151</f>
        <v>0</v>
      </c>
      <c r="M157" s="2" t="b">
        <f>'11 forduló'!$C151</f>
        <v>0</v>
      </c>
      <c r="N157" s="18">
        <f>'1 forduló'!$D151</f>
        <v>1</v>
      </c>
      <c r="O157" s="18">
        <f>'2 forduló'!$D151</f>
        <v>0</v>
      </c>
      <c r="P157" s="18">
        <f>'3 forduló'!$D151</f>
        <v>1</v>
      </c>
      <c r="Q157" s="18">
        <f>'4 forduló'!$D151</f>
        <v>0</v>
      </c>
      <c r="R157" s="18">
        <f>'5 forduló'!$D151</f>
        <v>1</v>
      </c>
      <c r="S157" s="18">
        <f>'6 forduló'!$D151</f>
        <v>0.5</v>
      </c>
      <c r="T157" s="18">
        <f>'7 forduló'!$D151</f>
        <v>1</v>
      </c>
      <c r="U157" s="18">
        <f>'8 forduló'!$D151</f>
        <v>0</v>
      </c>
      <c r="V157" s="18">
        <f>'9 forduló'!$D151</f>
        <v>1</v>
      </c>
      <c r="W157" s="18" t="b">
        <f>'10 forduló'!$D151</f>
        <v>0</v>
      </c>
      <c r="X157" s="18" t="b">
        <f>'11 forduló'!$D151</f>
        <v>0</v>
      </c>
      <c r="Y157" s="20"/>
      <c r="Z157" s="29">
        <f t="shared" si="1111"/>
        <v>5.5</v>
      </c>
      <c r="AA157" s="378"/>
      <c r="AC157" s="207"/>
      <c r="AD157" s="209" t="str">
        <f>M203</f>
        <v>13_7</v>
      </c>
      <c r="AE157" s="209" t="b">
        <f t="shared" ref="AE157:AP157" si="1120">N203</f>
        <v>0</v>
      </c>
      <c r="AF157" s="209" t="b">
        <f t="shared" si="1120"/>
        <v>0</v>
      </c>
      <c r="AG157" s="209" t="b">
        <f t="shared" si="1120"/>
        <v>0</v>
      </c>
      <c r="AH157" s="209" t="b">
        <f t="shared" si="1120"/>
        <v>0</v>
      </c>
      <c r="AI157" s="209" t="b">
        <f t="shared" si="1120"/>
        <v>0</v>
      </c>
      <c r="AJ157" s="209" t="b">
        <f t="shared" si="1120"/>
        <v>0</v>
      </c>
      <c r="AK157" s="209" t="b">
        <f t="shared" si="1120"/>
        <v>0</v>
      </c>
      <c r="AL157" s="209" t="b">
        <f t="shared" si="1120"/>
        <v>0</v>
      </c>
      <c r="AM157" s="209" t="b">
        <f t="shared" si="1120"/>
        <v>0</v>
      </c>
      <c r="AN157" s="209" t="b">
        <f t="shared" si="1120"/>
        <v>0</v>
      </c>
      <c r="AO157" s="209" t="b">
        <f t="shared" si="1120"/>
        <v>0</v>
      </c>
      <c r="AP157" s="209">
        <f t="shared" si="1120"/>
        <v>0</v>
      </c>
      <c r="AQ157" s="62">
        <f t="shared" si="1117"/>
        <v>0</v>
      </c>
      <c r="AR157" s="389"/>
      <c r="AS157" s="86">
        <f t="shared" si="1103"/>
        <v>1.7600000000000009E-8</v>
      </c>
      <c r="AT157" s="55" t="str">
        <f t="shared" si="1100"/>
        <v>13_7</v>
      </c>
      <c r="AU157" s="210" t="str">
        <f t="shared" si="1073"/>
        <v>13cs</v>
      </c>
      <c r="AV157"/>
      <c r="AW157" s="76">
        <f t="shared" si="1104"/>
        <v>13</v>
      </c>
      <c r="AX157" s="76" t="s">
        <v>36</v>
      </c>
      <c r="AY157" s="179" t="str">
        <f t="shared" si="1105"/>
        <v>13_7</v>
      </c>
      <c r="AZ157" s="179">
        <f t="shared" si="1106"/>
        <v>1.7600000000000009E-8</v>
      </c>
      <c r="BA157" s="179" t="str">
        <f t="shared" si="1107"/>
        <v>13cs</v>
      </c>
      <c r="BB157" t="str">
        <f t="shared" si="1101"/>
        <v>0</v>
      </c>
    </row>
    <row r="158" spans="1:54" ht="13.5" customHeight="1" thickTop="1" thickBot="1" x14ac:dyDescent="0.25">
      <c r="A158" s="381"/>
      <c r="B158" s="2" t="s">
        <v>82</v>
      </c>
      <c r="C158" s="2" t="str">
        <f>'1 forduló'!$C152</f>
        <v xml:space="preserve">  Kovács E.  </v>
      </c>
      <c r="D158" s="2" t="str">
        <f>'2 forduló'!$C152</f>
        <v>Oláh Petra</v>
      </c>
      <c r="E158" s="2">
        <f>'3 forduló'!$C152</f>
        <v>0</v>
      </c>
      <c r="F158" s="2" t="str">
        <f>'4 forduló'!$C152</f>
        <v xml:space="preserve">Oláh Petra </v>
      </c>
      <c r="G158" s="2" t="str">
        <f>'5 forduló'!$C152</f>
        <v xml:space="preserve"> Kormány Zoltán</v>
      </c>
      <c r="H158" s="2" t="str">
        <f>'6 forduló'!$C152</f>
        <v xml:space="preserve"> Ferenczi Zoltán</v>
      </c>
      <c r="I158" s="2" t="str">
        <f>'7 forduló'!$C152</f>
        <v> Ferenczi Zoltán</v>
      </c>
      <c r="J158" s="2" t="str">
        <f>'8 forduló'!$C152</f>
        <v>10. Tábla: Orosz Emese-</v>
      </c>
      <c r="K158" s="2" t="str">
        <f>'9 forduló'!$C152</f>
        <v>Orosz Emese</v>
      </c>
      <c r="L158" s="2" t="b">
        <f>'10 forduló'!$C152</f>
        <v>0</v>
      </c>
      <c r="M158" s="2" t="b">
        <f>'11 forduló'!$C152</f>
        <v>0</v>
      </c>
      <c r="N158" s="18">
        <f>'1 forduló'!$D152</f>
        <v>1</v>
      </c>
      <c r="O158" s="18">
        <f>'2 forduló'!$D152</f>
        <v>0</v>
      </c>
      <c r="P158" s="18">
        <f>'3 forduló'!$D152</f>
        <v>0</v>
      </c>
      <c r="Q158" s="18">
        <f>'4 forduló'!$D152</f>
        <v>1</v>
      </c>
      <c r="R158" s="18">
        <f>'5 forduló'!$D152</f>
        <v>0</v>
      </c>
      <c r="S158" s="18">
        <f>'6 forduló'!$D152</f>
        <v>0</v>
      </c>
      <c r="T158" s="18">
        <f>'7 forduló'!$D152</f>
        <v>0</v>
      </c>
      <c r="U158" s="18">
        <f>'8 forduló'!$D152</f>
        <v>1</v>
      </c>
      <c r="V158" s="18">
        <f>'9 forduló'!$D152</f>
        <v>0</v>
      </c>
      <c r="W158" s="18" t="b">
        <f>'10 forduló'!$D152</f>
        <v>0</v>
      </c>
      <c r="X158" s="18" t="b">
        <f>'11 forduló'!$D152</f>
        <v>0</v>
      </c>
      <c r="Y158" s="20"/>
      <c r="Z158" s="29">
        <f t="shared" si="1111"/>
        <v>3</v>
      </c>
      <c r="AA158" s="378"/>
      <c r="AC158" s="207"/>
      <c r="AD158" s="209" t="str">
        <f>M219</f>
        <v>14_7</v>
      </c>
      <c r="AE158" s="209" t="b">
        <f t="shared" ref="AE158:AP158" si="1121">N219</f>
        <v>0</v>
      </c>
      <c r="AF158" s="209" t="b">
        <f t="shared" si="1121"/>
        <v>0</v>
      </c>
      <c r="AG158" s="209" t="b">
        <f t="shared" si="1121"/>
        <v>0</v>
      </c>
      <c r="AH158" s="209" t="b">
        <f t="shared" si="1121"/>
        <v>0</v>
      </c>
      <c r="AI158" s="209" t="b">
        <f t="shared" si="1121"/>
        <v>0</v>
      </c>
      <c r="AJ158" s="209" t="b">
        <f t="shared" si="1121"/>
        <v>0</v>
      </c>
      <c r="AK158" s="209" t="b">
        <f t="shared" si="1121"/>
        <v>0</v>
      </c>
      <c r="AL158" s="209" t="b">
        <f t="shared" si="1121"/>
        <v>0</v>
      </c>
      <c r="AM158" s="209" t="b">
        <f t="shared" si="1121"/>
        <v>0</v>
      </c>
      <c r="AN158" s="209" t="b">
        <f t="shared" si="1121"/>
        <v>0</v>
      </c>
      <c r="AO158" s="209" t="b">
        <f t="shared" si="1121"/>
        <v>0</v>
      </c>
      <c r="AP158" s="209">
        <f t="shared" si="1121"/>
        <v>0</v>
      </c>
      <c r="AQ158" s="62">
        <f t="shared" si="1117"/>
        <v>0</v>
      </c>
      <c r="AR158" s="389"/>
      <c r="AS158" s="86">
        <f t="shared" si="1103"/>
        <v>1.7400000000000007E-8</v>
      </c>
      <c r="AT158" s="55" t="str">
        <f t="shared" si="1100"/>
        <v>14_7</v>
      </c>
      <c r="AU158" s="210" t="str">
        <f t="shared" si="1073"/>
        <v>14cs</v>
      </c>
      <c r="AV158"/>
      <c r="AW158" s="76">
        <f t="shared" si="1104"/>
        <v>14</v>
      </c>
      <c r="AX158" s="76" t="s">
        <v>37</v>
      </c>
      <c r="AY158" s="179" t="str">
        <f t="shared" si="1105"/>
        <v>14_7</v>
      </c>
      <c r="AZ158" s="179">
        <f t="shared" si="1106"/>
        <v>1.7400000000000007E-8</v>
      </c>
      <c r="BA158" s="179" t="str">
        <f t="shared" si="1107"/>
        <v>14cs</v>
      </c>
      <c r="BB158" t="str">
        <f t="shared" si="1101"/>
        <v>0</v>
      </c>
    </row>
    <row r="159" spans="1:54" ht="12.75" customHeight="1" thickTop="1" thickBot="1" x14ac:dyDescent="0.25">
      <c r="A159" s="382"/>
      <c r="B159" s="2" t="s">
        <v>85</v>
      </c>
      <c r="C159" s="2">
        <f>'1 forduló'!$C153</f>
        <v>0</v>
      </c>
      <c r="D159" s="2">
        <f>'2 forduló'!$C153</f>
        <v>0</v>
      </c>
      <c r="E159" s="2">
        <f>'3 forduló'!$C153</f>
        <v>0</v>
      </c>
      <c r="F159" s="2">
        <f>'4 forduló'!$C153</f>
        <v>0</v>
      </c>
      <c r="G159" s="2">
        <f>'5 forduló'!$C153</f>
        <v>0</v>
      </c>
      <c r="H159" s="2">
        <f>'6 forduló'!$C153</f>
        <v>0</v>
      </c>
      <c r="I159" s="2">
        <f>'7 forduló'!$C153</f>
        <v>0</v>
      </c>
      <c r="J159" s="2">
        <f>'8 forduló'!$C153</f>
        <v>0</v>
      </c>
      <c r="K159" s="2">
        <f>'9 forduló'!$C153</f>
        <v>0</v>
      </c>
      <c r="L159" s="2">
        <f>'10 forduló'!$C153</f>
        <v>0</v>
      </c>
      <c r="M159" s="2">
        <f>'11 forduló'!$C153</f>
        <v>0</v>
      </c>
      <c r="N159" s="18"/>
      <c r="O159" s="19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9">
        <f t="shared" si="1111"/>
        <v>0</v>
      </c>
      <c r="AA159" s="378"/>
      <c r="AC159" s="207"/>
      <c r="AD159" s="209" t="str">
        <f>M235</f>
        <v>15_7</v>
      </c>
      <c r="AE159" s="209" t="b">
        <f t="shared" ref="AE159:AP159" si="1122">N235</f>
        <v>0</v>
      </c>
      <c r="AF159" s="209" t="b">
        <f t="shared" si="1122"/>
        <v>0</v>
      </c>
      <c r="AG159" s="209" t="b">
        <f t="shared" si="1122"/>
        <v>0</v>
      </c>
      <c r="AH159" s="209" t="b">
        <f t="shared" si="1122"/>
        <v>0</v>
      </c>
      <c r="AI159" s="209" t="b">
        <f t="shared" si="1122"/>
        <v>0</v>
      </c>
      <c r="AJ159" s="209" t="b">
        <f t="shared" si="1122"/>
        <v>0</v>
      </c>
      <c r="AK159" s="209" t="b">
        <f t="shared" si="1122"/>
        <v>0</v>
      </c>
      <c r="AL159" s="209" t="b">
        <f t="shared" si="1122"/>
        <v>0</v>
      </c>
      <c r="AM159" s="209" t="b">
        <f t="shared" si="1122"/>
        <v>0</v>
      </c>
      <c r="AN159" s="209" t="b">
        <f t="shared" si="1122"/>
        <v>0</v>
      </c>
      <c r="AO159" s="209" t="b">
        <f t="shared" si="1122"/>
        <v>0</v>
      </c>
      <c r="AP159" s="209">
        <f t="shared" si="1122"/>
        <v>0</v>
      </c>
      <c r="AQ159" s="62">
        <f t="shared" si="1117"/>
        <v>0</v>
      </c>
      <c r="AR159" s="389"/>
      <c r="AS159" s="86">
        <f t="shared" si="1103"/>
        <v>1.7200000000000008E-8</v>
      </c>
      <c r="AT159" s="55" t="str">
        <f t="shared" si="1100"/>
        <v>15_7</v>
      </c>
      <c r="AU159" s="210" t="str">
        <f t="shared" si="1073"/>
        <v>15cs</v>
      </c>
      <c r="AV159"/>
      <c r="AW159" s="76">
        <f t="shared" si="1104"/>
        <v>15</v>
      </c>
      <c r="AX159" s="76" t="s">
        <v>38</v>
      </c>
      <c r="AY159" s="179" t="str">
        <f t="shared" si="1105"/>
        <v>15_7</v>
      </c>
      <c r="AZ159" s="179">
        <f t="shared" si="1106"/>
        <v>1.7200000000000008E-8</v>
      </c>
      <c r="BA159" s="179" t="str">
        <f t="shared" si="1107"/>
        <v>15cs</v>
      </c>
      <c r="BB159" t="str">
        <f t="shared" si="1101"/>
        <v>0</v>
      </c>
    </row>
    <row r="160" spans="1:54" ht="12.75" customHeight="1" thickTop="1" thickBot="1" x14ac:dyDescent="0.25">
      <c r="N160" s="16">
        <f t="shared" ref="N160:X160" si="1123">SUM(N149:N159)</f>
        <v>5</v>
      </c>
      <c r="O160" s="16">
        <f t="shared" si="1123"/>
        <v>1.5</v>
      </c>
      <c r="P160" s="16">
        <f t="shared" si="1123"/>
        <v>2</v>
      </c>
      <c r="Q160" s="16">
        <f t="shared" si="1123"/>
        <v>5</v>
      </c>
      <c r="R160" s="16">
        <f t="shared" si="1123"/>
        <v>2</v>
      </c>
      <c r="S160" s="16">
        <f t="shared" si="1123"/>
        <v>2.5</v>
      </c>
      <c r="T160" s="16">
        <f t="shared" si="1123"/>
        <v>4.5</v>
      </c>
      <c r="U160" s="16">
        <f t="shared" si="1123"/>
        <v>2.5</v>
      </c>
      <c r="V160" s="16">
        <f t="shared" si="1123"/>
        <v>2.5</v>
      </c>
      <c r="W160" s="16">
        <f t="shared" si="1123"/>
        <v>0</v>
      </c>
      <c r="X160" s="16">
        <f t="shared" si="1123"/>
        <v>0</v>
      </c>
      <c r="Y160" s="16"/>
      <c r="AC160" s="207"/>
      <c r="AD160" s="209" t="str">
        <f>M251</f>
        <v>16_7</v>
      </c>
      <c r="AE160" s="209" t="b">
        <f t="shared" ref="AE160:AP160" si="1124">N251</f>
        <v>0</v>
      </c>
      <c r="AF160" s="209" t="b">
        <f t="shared" si="1124"/>
        <v>0</v>
      </c>
      <c r="AG160" s="209" t="b">
        <f t="shared" si="1124"/>
        <v>0</v>
      </c>
      <c r="AH160" s="209" t="b">
        <f t="shared" si="1124"/>
        <v>0</v>
      </c>
      <c r="AI160" s="209" t="b">
        <f t="shared" si="1124"/>
        <v>0</v>
      </c>
      <c r="AJ160" s="209" t="b">
        <f t="shared" si="1124"/>
        <v>0</v>
      </c>
      <c r="AK160" s="209" t="b">
        <f t="shared" si="1124"/>
        <v>0</v>
      </c>
      <c r="AL160" s="209" t="b">
        <f t="shared" si="1124"/>
        <v>0</v>
      </c>
      <c r="AM160" s="209" t="b">
        <f t="shared" si="1124"/>
        <v>0</v>
      </c>
      <c r="AN160" s="209" t="b">
        <f t="shared" si="1124"/>
        <v>0</v>
      </c>
      <c r="AO160" s="209" t="b">
        <f t="shared" si="1124"/>
        <v>0</v>
      </c>
      <c r="AP160" s="209">
        <f t="shared" si="1124"/>
        <v>0</v>
      </c>
      <c r="AQ160" s="62">
        <f t="shared" si="1117"/>
        <v>0</v>
      </c>
      <c r="AR160" s="389"/>
      <c r="AS160" s="86">
        <f t="shared" si="1103"/>
        <v>1.700000000000001E-8</v>
      </c>
      <c r="AT160" s="55" t="str">
        <f t="shared" si="1100"/>
        <v>16_7</v>
      </c>
      <c r="AU160" s="210" t="str">
        <f t="shared" si="1073"/>
        <v>16cs</v>
      </c>
      <c r="AV160"/>
      <c r="AW160" s="76">
        <f t="shared" si="1104"/>
        <v>16</v>
      </c>
      <c r="AX160" s="76" t="s">
        <v>39</v>
      </c>
      <c r="AY160" s="179" t="str">
        <f t="shared" si="1105"/>
        <v>16_7</v>
      </c>
      <c r="AZ160" s="179">
        <f t="shared" si="1106"/>
        <v>1.700000000000001E-8</v>
      </c>
      <c r="BA160" s="179" t="str">
        <f t="shared" si="1107"/>
        <v>16cs</v>
      </c>
      <c r="BB160" t="str">
        <f t="shared" si="1101"/>
        <v>0</v>
      </c>
    </row>
    <row r="161" spans="1:54" ht="12.75" customHeight="1" thickTop="1" thickBot="1" x14ac:dyDescent="0.25">
      <c r="AC161" s="207"/>
      <c r="AD161" s="209" t="str">
        <f>M267</f>
        <v>17_7</v>
      </c>
      <c r="AE161" s="209" t="b">
        <f t="shared" ref="AE161:AP161" si="1125">N267</f>
        <v>0</v>
      </c>
      <c r="AF161" s="209" t="b">
        <f t="shared" si="1125"/>
        <v>0</v>
      </c>
      <c r="AG161" s="209" t="b">
        <f t="shared" si="1125"/>
        <v>0</v>
      </c>
      <c r="AH161" s="209" t="b">
        <f t="shared" si="1125"/>
        <v>0</v>
      </c>
      <c r="AI161" s="209" t="b">
        <f t="shared" si="1125"/>
        <v>0</v>
      </c>
      <c r="AJ161" s="209" t="b">
        <f t="shared" si="1125"/>
        <v>0</v>
      </c>
      <c r="AK161" s="209" t="b">
        <f t="shared" si="1125"/>
        <v>0</v>
      </c>
      <c r="AL161" s="209" t="b">
        <f t="shared" si="1125"/>
        <v>0</v>
      </c>
      <c r="AM161" s="209" t="b">
        <f t="shared" si="1125"/>
        <v>0</v>
      </c>
      <c r="AN161" s="209" t="b">
        <f t="shared" si="1125"/>
        <v>0</v>
      </c>
      <c r="AO161" s="209" t="b">
        <f t="shared" si="1125"/>
        <v>0</v>
      </c>
      <c r="AP161" s="209">
        <f t="shared" si="1125"/>
        <v>0</v>
      </c>
      <c r="AQ161" s="62">
        <f t="shared" si="1117"/>
        <v>0</v>
      </c>
      <c r="AR161" s="389"/>
      <c r="AS161" s="86">
        <f t="shared" si="1103"/>
        <v>1.6800000000000011E-8</v>
      </c>
      <c r="AT161" s="55" t="str">
        <f t="shared" si="1100"/>
        <v>17_7</v>
      </c>
      <c r="AU161" s="210" t="str">
        <f t="shared" si="1073"/>
        <v>17cs</v>
      </c>
      <c r="AV161"/>
      <c r="AW161" s="76">
        <f t="shared" si="1104"/>
        <v>17</v>
      </c>
      <c r="AX161" s="76" t="s">
        <v>40</v>
      </c>
      <c r="AY161" s="179" t="str">
        <f t="shared" si="1105"/>
        <v>17_7</v>
      </c>
      <c r="AZ161" s="179">
        <f t="shared" si="1106"/>
        <v>1.6800000000000011E-8</v>
      </c>
      <c r="BA161" s="179" t="str">
        <f t="shared" si="1107"/>
        <v>17cs</v>
      </c>
      <c r="BB161" t="str">
        <f t="shared" si="1101"/>
        <v>0</v>
      </c>
    </row>
    <row r="162" spans="1:54" ht="12.75" customHeight="1" thickTop="1" thickBot="1" x14ac:dyDescent="0.25">
      <c r="AC162" s="207"/>
      <c r="AD162" s="209" t="str">
        <f>M283</f>
        <v>18_7</v>
      </c>
      <c r="AE162" s="209" t="b">
        <f t="shared" ref="AE162:AP162" si="1126">N283</f>
        <v>0</v>
      </c>
      <c r="AF162" s="209" t="b">
        <f t="shared" si="1126"/>
        <v>0</v>
      </c>
      <c r="AG162" s="209" t="b">
        <f t="shared" si="1126"/>
        <v>0</v>
      </c>
      <c r="AH162" s="209" t="b">
        <f t="shared" si="1126"/>
        <v>0</v>
      </c>
      <c r="AI162" s="209" t="b">
        <f t="shared" si="1126"/>
        <v>0</v>
      </c>
      <c r="AJ162" s="209" t="b">
        <f t="shared" si="1126"/>
        <v>0</v>
      </c>
      <c r="AK162" s="209" t="b">
        <f t="shared" si="1126"/>
        <v>0</v>
      </c>
      <c r="AL162" s="209" t="b">
        <f t="shared" si="1126"/>
        <v>0</v>
      </c>
      <c r="AM162" s="209" t="b">
        <f t="shared" si="1126"/>
        <v>0</v>
      </c>
      <c r="AN162" s="209" t="b">
        <f t="shared" si="1126"/>
        <v>0</v>
      </c>
      <c r="AO162" s="209" t="b">
        <f t="shared" si="1126"/>
        <v>0</v>
      </c>
      <c r="AP162" s="209">
        <f t="shared" si="1126"/>
        <v>0</v>
      </c>
      <c r="AQ162" s="62">
        <f t="shared" si="1117"/>
        <v>0</v>
      </c>
      <c r="AR162" s="389"/>
      <c r="AS162" s="86">
        <f t="shared" si="1103"/>
        <v>1.660000000000001E-8</v>
      </c>
      <c r="AT162" s="55" t="str">
        <f t="shared" si="1100"/>
        <v>18_7</v>
      </c>
      <c r="AU162" s="210" t="str">
        <f t="shared" si="1073"/>
        <v>18cs</v>
      </c>
      <c r="AV162"/>
      <c r="AW162" s="76">
        <f t="shared" si="1104"/>
        <v>18</v>
      </c>
      <c r="AX162" s="76" t="s">
        <v>41</v>
      </c>
      <c r="AY162" s="179" t="str">
        <f t="shared" si="1105"/>
        <v>18_7</v>
      </c>
      <c r="AZ162" s="179">
        <f t="shared" si="1106"/>
        <v>1.660000000000001E-8</v>
      </c>
      <c r="BA162" s="179" t="str">
        <f t="shared" si="1107"/>
        <v>18cs</v>
      </c>
      <c r="BB162" t="str">
        <f t="shared" si="1101"/>
        <v>0</v>
      </c>
    </row>
    <row r="163" spans="1:54" ht="12.75" customHeight="1" thickTop="1" thickBot="1" x14ac:dyDescent="0.3">
      <c r="A163" s="383" t="s">
        <v>0</v>
      </c>
      <c r="B163" s="384"/>
      <c r="C163" s="249"/>
      <c r="D163" s="250"/>
      <c r="E163" s="250"/>
      <c r="F163" s="250"/>
      <c r="G163" s="250"/>
      <c r="H163" s="250"/>
      <c r="I163" s="250"/>
      <c r="J163" s="250"/>
      <c r="K163" s="250"/>
      <c r="L163" s="250"/>
      <c r="M163" s="251"/>
      <c r="N163" s="385" t="s">
        <v>12</v>
      </c>
      <c r="O163" s="386"/>
      <c r="P163" s="387"/>
      <c r="Q163" s="387"/>
      <c r="R163" s="387"/>
      <c r="S163" s="387"/>
      <c r="T163" s="387"/>
      <c r="U163" s="387"/>
      <c r="V163" s="387"/>
      <c r="W163" s="387"/>
      <c r="X163" s="387"/>
      <c r="Y163" s="387"/>
      <c r="Z163" s="13" t="s">
        <v>16</v>
      </c>
      <c r="AA163" s="377">
        <f>SUM(N176:Y176)</f>
        <v>0</v>
      </c>
      <c r="AC163" s="207"/>
      <c r="AD163" s="209" t="str">
        <f>M299</f>
        <v>19_7</v>
      </c>
      <c r="AE163" s="209" t="b">
        <f t="shared" ref="AE163:AP163" si="1127">N299</f>
        <v>0</v>
      </c>
      <c r="AF163" s="209" t="b">
        <f t="shared" si="1127"/>
        <v>0</v>
      </c>
      <c r="AG163" s="209" t="b">
        <f t="shared" si="1127"/>
        <v>0</v>
      </c>
      <c r="AH163" s="209" t="b">
        <f t="shared" si="1127"/>
        <v>0</v>
      </c>
      <c r="AI163" s="209" t="b">
        <f t="shared" si="1127"/>
        <v>0</v>
      </c>
      <c r="AJ163" s="209" t="b">
        <f t="shared" si="1127"/>
        <v>0</v>
      </c>
      <c r="AK163" s="209" t="b">
        <f t="shared" si="1127"/>
        <v>0</v>
      </c>
      <c r="AL163" s="209" t="b">
        <f t="shared" si="1127"/>
        <v>0</v>
      </c>
      <c r="AM163" s="209" t="b">
        <f t="shared" si="1127"/>
        <v>0</v>
      </c>
      <c r="AN163" s="209" t="b">
        <f t="shared" si="1127"/>
        <v>0</v>
      </c>
      <c r="AO163" s="209" t="b">
        <f t="shared" si="1127"/>
        <v>0</v>
      </c>
      <c r="AP163" s="209">
        <f t="shared" si="1127"/>
        <v>0</v>
      </c>
      <c r="AQ163" s="62">
        <f t="shared" si="1117"/>
        <v>0</v>
      </c>
      <c r="AR163" s="389"/>
      <c r="AS163" s="86">
        <f t="shared" si="1103"/>
        <v>1.6400000000000011E-8</v>
      </c>
      <c r="AT163" s="55" t="str">
        <f t="shared" si="1100"/>
        <v>19_7</v>
      </c>
      <c r="AU163" s="210" t="str">
        <f t="shared" si="1073"/>
        <v>19cs</v>
      </c>
      <c r="AV163"/>
      <c r="AW163" s="76">
        <f t="shared" si="1104"/>
        <v>19</v>
      </c>
      <c r="AX163" s="76" t="s">
        <v>42</v>
      </c>
      <c r="AY163" s="179" t="str">
        <f t="shared" si="1105"/>
        <v>19_7</v>
      </c>
      <c r="AZ163" s="179">
        <f t="shared" si="1106"/>
        <v>1.6400000000000011E-8</v>
      </c>
      <c r="BA163" s="179" t="str">
        <f t="shared" si="1107"/>
        <v>19cs</v>
      </c>
      <c r="BB163" t="str">
        <f t="shared" si="1101"/>
        <v>0</v>
      </c>
    </row>
    <row r="164" spans="1:54" ht="13.5" customHeight="1" thickTop="1" thickBot="1" x14ac:dyDescent="0.25">
      <c r="A164" s="380">
        <v>11</v>
      </c>
      <c r="B164" s="1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195" t="s">
        <v>1</v>
      </c>
      <c r="N164" s="21" t="s">
        <v>13</v>
      </c>
      <c r="O164" s="22" t="s">
        <v>14</v>
      </c>
      <c r="P164" s="22" t="s">
        <v>15</v>
      </c>
      <c r="Q164" s="22" t="s">
        <v>17</v>
      </c>
      <c r="R164" s="22" t="s">
        <v>18</v>
      </c>
      <c r="S164" s="22" t="s">
        <v>21</v>
      </c>
      <c r="T164" s="22" t="s">
        <v>22</v>
      </c>
      <c r="U164" s="22" t="s">
        <v>25</v>
      </c>
      <c r="V164" s="22" t="s">
        <v>26</v>
      </c>
      <c r="W164" s="22" t="s">
        <v>33</v>
      </c>
      <c r="X164" s="22" t="s">
        <v>34</v>
      </c>
      <c r="Y164" s="22" t="s">
        <v>35</v>
      </c>
      <c r="Z164" s="28"/>
      <c r="AA164" s="378"/>
      <c r="AC164" s="207"/>
      <c r="AD164" s="209" t="str">
        <f>M315</f>
        <v>20_7</v>
      </c>
      <c r="AE164" s="209" t="b">
        <f t="shared" ref="AE164:AP164" si="1128">N315</f>
        <v>0</v>
      </c>
      <c r="AF164" s="209" t="b">
        <f t="shared" si="1128"/>
        <v>0</v>
      </c>
      <c r="AG164" s="209" t="b">
        <f t="shared" si="1128"/>
        <v>0</v>
      </c>
      <c r="AH164" s="209" t="b">
        <f t="shared" si="1128"/>
        <v>0</v>
      </c>
      <c r="AI164" s="209" t="b">
        <f t="shared" si="1128"/>
        <v>0</v>
      </c>
      <c r="AJ164" s="209" t="b">
        <f t="shared" si="1128"/>
        <v>0</v>
      </c>
      <c r="AK164" s="209" t="b">
        <f t="shared" si="1128"/>
        <v>0</v>
      </c>
      <c r="AL164" s="209" t="b">
        <f t="shared" si="1128"/>
        <v>0</v>
      </c>
      <c r="AM164" s="209" t="b">
        <f t="shared" si="1128"/>
        <v>0</v>
      </c>
      <c r="AN164" s="209" t="b">
        <f t="shared" si="1128"/>
        <v>0</v>
      </c>
      <c r="AO164" s="209" t="b">
        <f t="shared" si="1128"/>
        <v>0</v>
      </c>
      <c r="AP164" s="209">
        <f t="shared" si="1128"/>
        <v>0</v>
      </c>
      <c r="AQ164" s="62">
        <f t="shared" si="1117"/>
        <v>0</v>
      </c>
      <c r="AR164" s="390"/>
      <c r="AS164" s="86">
        <f t="shared" si="1103"/>
        <v>1.6200000000000013E-8</v>
      </c>
      <c r="AT164" s="67" t="str">
        <f t="shared" si="1100"/>
        <v>20_7</v>
      </c>
      <c r="AU164" s="210" t="str">
        <f t="shared" si="1073"/>
        <v>20cs</v>
      </c>
      <c r="AV164"/>
      <c r="AW164" s="76">
        <f t="shared" si="1104"/>
        <v>20</v>
      </c>
      <c r="AX164" s="76" t="s">
        <v>43</v>
      </c>
      <c r="AY164" s="179" t="str">
        <f t="shared" si="1105"/>
        <v>20_7</v>
      </c>
      <c r="AZ164" s="179">
        <f t="shared" si="1106"/>
        <v>1.6200000000000013E-8</v>
      </c>
      <c r="BA164" s="179" t="str">
        <f t="shared" si="1107"/>
        <v>20cs</v>
      </c>
      <c r="BB164" t="str">
        <f t="shared" ref="BB164:BB184" si="1129">IF(AY164&lt;&gt;AY165,"0","Ellenőrizd le a sorrendet!!! De a gép hozzáadja a csapat eredményt")</f>
        <v>0</v>
      </c>
    </row>
    <row r="165" spans="1:54" ht="14.25" thickTop="1" thickBot="1" x14ac:dyDescent="0.25">
      <c r="A165" s="381"/>
      <c r="B165" s="2" t="s">
        <v>2</v>
      </c>
      <c r="C165" s="25" t="b">
        <f>'1 forduló'!$C158</f>
        <v>0</v>
      </c>
      <c r="D165" s="25" t="b">
        <f>'2 forduló'!$C158</f>
        <v>0</v>
      </c>
      <c r="E165" s="25" t="b">
        <f>'3 forduló'!$C158</f>
        <v>0</v>
      </c>
      <c r="F165" s="25" t="b">
        <f>'4 forduló'!$C158</f>
        <v>0</v>
      </c>
      <c r="G165" s="25" t="b">
        <f>'5 forduló'!$C158</f>
        <v>0</v>
      </c>
      <c r="H165" s="25" t="b">
        <f>'6 forduló'!$C158</f>
        <v>0</v>
      </c>
      <c r="I165" s="25" t="b">
        <f>'7 forduló'!$C158</f>
        <v>0</v>
      </c>
      <c r="J165" s="25" t="b">
        <f>'8 forduló'!$C158</f>
        <v>0</v>
      </c>
      <c r="K165" s="25" t="b">
        <f>'9 forduló'!$C158</f>
        <v>0</v>
      </c>
      <c r="L165" s="25" t="b">
        <f>'10 forduló'!$C158</f>
        <v>0</v>
      </c>
      <c r="M165" s="25" t="b">
        <f>'11 forduló'!$C158</f>
        <v>0</v>
      </c>
      <c r="N165" s="18" t="b">
        <f>'1 forduló'!$D158</f>
        <v>0</v>
      </c>
      <c r="O165" s="18" t="b">
        <f>'2 forduló'!$D158</f>
        <v>0</v>
      </c>
      <c r="P165" s="18" t="b">
        <f>'3 forduló'!$D158</f>
        <v>0</v>
      </c>
      <c r="Q165" s="18" t="b">
        <f>'4 forduló'!$D158</f>
        <v>0</v>
      </c>
      <c r="R165" s="18" t="b">
        <f>'5 forduló'!$D158</f>
        <v>0</v>
      </c>
      <c r="S165" s="18" t="b">
        <f>'6 forduló'!$D158</f>
        <v>0</v>
      </c>
      <c r="T165" s="18" t="b">
        <f>'7 forduló'!$D158</f>
        <v>0</v>
      </c>
      <c r="U165" s="18" t="b">
        <f>'8 forduló'!$D158</f>
        <v>0</v>
      </c>
      <c r="V165" s="18" t="b">
        <f>'9 forduló'!$D158</f>
        <v>0</v>
      </c>
      <c r="W165" s="18" t="b">
        <f>'10 forduló'!$D158</f>
        <v>0</v>
      </c>
      <c r="X165" s="18" t="b">
        <f>'11 forduló'!$D158</f>
        <v>0</v>
      </c>
      <c r="Y165" s="20"/>
      <c r="Z165" s="29">
        <f>SUM(N165:Y165)</f>
        <v>0</v>
      </c>
      <c r="AA165" s="378"/>
      <c r="AC165" s="207" t="s">
        <v>175</v>
      </c>
      <c r="AD165" s="209" t="b">
        <f>M12</f>
        <v>0</v>
      </c>
      <c r="AE165" s="209">
        <f t="shared" ref="AE165:AP165" si="1130">N12</f>
        <v>1</v>
      </c>
      <c r="AF165" s="209">
        <f t="shared" si="1130"/>
        <v>0</v>
      </c>
      <c r="AG165" s="209">
        <f t="shared" si="1130"/>
        <v>1</v>
      </c>
      <c r="AH165" s="209">
        <f t="shared" si="1130"/>
        <v>1</v>
      </c>
      <c r="AI165" s="209">
        <f t="shared" si="1130"/>
        <v>1</v>
      </c>
      <c r="AJ165" s="209">
        <f t="shared" si="1130"/>
        <v>1</v>
      </c>
      <c r="AK165" s="209">
        <f t="shared" si="1130"/>
        <v>0.5</v>
      </c>
      <c r="AL165" s="209">
        <f t="shared" si="1130"/>
        <v>0.5</v>
      </c>
      <c r="AM165" s="209">
        <f t="shared" si="1130"/>
        <v>1</v>
      </c>
      <c r="AN165" s="209" t="b">
        <f t="shared" si="1130"/>
        <v>0</v>
      </c>
      <c r="AO165" s="209" t="b">
        <f t="shared" si="1130"/>
        <v>0</v>
      </c>
      <c r="AP165" s="209">
        <f t="shared" si="1130"/>
        <v>0</v>
      </c>
      <c r="AQ165" s="62">
        <f t="shared" si="1117"/>
        <v>7</v>
      </c>
      <c r="AR165" s="388" t="s">
        <v>175</v>
      </c>
      <c r="AS165" s="90">
        <f>AQ165+(AD3/10000)</f>
        <v>7.00300002</v>
      </c>
      <c r="AT165" s="73" t="b">
        <f t="shared" ref="AT165:AT204" si="1131">AD165</f>
        <v>0</v>
      </c>
      <c r="AU165" s="173" t="str">
        <f>AU145</f>
        <v>Nyírbátor SE</v>
      </c>
      <c r="AV165"/>
      <c r="AW165" s="76">
        <f>_xlfn.RANK.EQ(AS165,$AS$165:$AS$184,0)</f>
        <v>2</v>
      </c>
      <c r="AX165" s="76" t="s">
        <v>13</v>
      </c>
      <c r="AY165" s="179" t="b">
        <f>IF($AW$165=(AL3+1),$AT$165,IF($AW$166=(AL3+1),$AT$166,IF($AW$167=(AL3+1),$AT$167,IF($AW$168=(AL3+1),$AT$168,IF($AW$169=(AL3+1),$AT$169,IF($AW$170=(AL3+1),$AT$170,IF($AW$171=(AL3+1),$AT$171,IF($AW$172=(AL3+1),$AT$172,IF($AW$173=(AL3+1),$AT$173,IF($AW$174=(AL3+1),$AT$174,IF($AW$175=(AL3+1),$AT$175,IF($AW$176=(AL3+1),$AT$176,IF($AW$177=(AL3+1),$AT$177,IF($AW$178=(AL3+1),$AT$178,IF($AW$179=(AL3+1),$AT$179,IF($AW$180=(AL3+1),$AT$180,IF($AW$181=(AL3+1),$AT$181,IF($AW$182=(AL3+1),$AT$182,IF($AW$183=(AL3+1),$AT$183,IF($AW$184=(AL3+1),$AT$184))))))))))))))))))))</f>
        <v>0</v>
      </c>
      <c r="AZ165" s="179">
        <f>IF($AW$165=(AP3+1),$AS$165,IF($AW$166=(AP3+1),$AS$166,IF($AW$167=(AP3+1),$AS$167,IF($AW$168=(AP3+1),$AS$168,IF($AW$169=(AP3+1),$AS$169,IF($AW$170=(AP3+1),$AS$170,IF($AW$171=(AP3+1),$AS$171,IF($AW$172=(AP3+1),$AS$172,IF($AW$173=(AP3+1),$AS$173,IF($AW$174=(AP3+1),$AS$174,IF($AW$175=(AL3+1),$AS$175,IF($AW$176=(AL3+1),$AS$176,IF($AW$177=(AL3+1),$AS$177,IF($AW$178=(AL3+1),$AS$178,IF($AW$179=(AL3+1),$AS$179,IF($AW$180=(AL3+1),$AS$180,IF($AW$181=(AL3+1),$AS$181,IF($AW$182=(AL3+1),$AS$182,IF($AW$183=(AL3+1),$AS$183,IF($AW$184=(AL3+1),$AS$184))))))))))))))))))))</f>
        <v>7.5053000191999999</v>
      </c>
      <c r="BA165" s="179" t="str">
        <f>IF($AW$165=(AP3+1),$AU$165,IF($AW$166=(AP3+1),$AU$166,IF($AW$167=(AP3+1),$AU$167,IF($AW$168=(AP3+1),$AU$168,IF($AW$169=(AP3+1),$AU$169,IF($AW$170=(AP3+1),$AU$170,IF($AW$171=(AP3+1),$AU$171,IF($AW$172=(AP3+1),$AU$172,IF($AW$173=(AP3+1),$AU$173,IF($AW$174=(AP3+1),$AU$174,IF($AW$175=(AP3+1),$AU$175,IF($AW$176=(AP3+1),$AU$176,IF($AW$177=(AP3+1),$AU$177,IF($AW$178=(AP3+1),$AU$178,IF($AW$179=(AP3+1),$AU$179,IF($AW$180=(AP3+1),$AU$180,IF($AW$181=(AP3+1),$AU$181,IF($AW$182=(AP3+1),$AU$182,IF($AW$183=(AP3+1),$AU$183,IF($AW$184=(AP3+1),$AU$184))))))))))))))))))))</f>
        <v>Fetivíz SE</v>
      </c>
      <c r="BB165" t="str">
        <f t="shared" si="1129"/>
        <v>Ellenőrizd le a sorrendet!!! De a gép hozzáadja a csapat eredményt</v>
      </c>
    </row>
    <row r="166" spans="1:54" ht="14.25" thickTop="1" thickBot="1" x14ac:dyDescent="0.25">
      <c r="A166" s="381"/>
      <c r="B166" s="2" t="s">
        <v>3</v>
      </c>
      <c r="C166" s="25" t="b">
        <f>'1 forduló'!$C159</f>
        <v>0</v>
      </c>
      <c r="D166" s="25" t="b">
        <f>'2 forduló'!$C159</f>
        <v>0</v>
      </c>
      <c r="E166" s="25" t="b">
        <f>'3 forduló'!$C159</f>
        <v>0</v>
      </c>
      <c r="F166" s="25" t="b">
        <f>'4 forduló'!$C159</f>
        <v>0</v>
      </c>
      <c r="G166" s="25" t="b">
        <f>'5 forduló'!$C159</f>
        <v>0</v>
      </c>
      <c r="H166" s="25" t="b">
        <f>'6 forduló'!$C159</f>
        <v>0</v>
      </c>
      <c r="I166" s="25" t="b">
        <f>'7 forduló'!$C159</f>
        <v>0</v>
      </c>
      <c r="J166" s="25" t="b">
        <f>'8 forduló'!$C159</f>
        <v>0</v>
      </c>
      <c r="K166" s="25" t="b">
        <f>'9 forduló'!$C159</f>
        <v>0</v>
      </c>
      <c r="L166" s="25" t="b">
        <f>'10 forduló'!$C159</f>
        <v>0</v>
      </c>
      <c r="M166" s="25" t="b">
        <f>'11 forduló'!$C159</f>
        <v>0</v>
      </c>
      <c r="N166" s="18" t="b">
        <f>'1 forduló'!$D159</f>
        <v>0</v>
      </c>
      <c r="O166" s="18" t="b">
        <f>'2 forduló'!$D159</f>
        <v>0</v>
      </c>
      <c r="P166" s="18" t="b">
        <f>'3 forduló'!$D159</f>
        <v>0</v>
      </c>
      <c r="Q166" s="18" t="b">
        <f>'4 forduló'!$D159</f>
        <v>0</v>
      </c>
      <c r="R166" s="18" t="b">
        <f>'5 forduló'!$D159</f>
        <v>0</v>
      </c>
      <c r="S166" s="18" t="b">
        <f>'6 forduló'!$D159</f>
        <v>0</v>
      </c>
      <c r="T166" s="18" t="b">
        <f>'7 forduló'!$D159</f>
        <v>0</v>
      </c>
      <c r="U166" s="18" t="b">
        <f>'8 forduló'!$D159</f>
        <v>0</v>
      </c>
      <c r="V166" s="18" t="b">
        <f>'9 forduló'!$D159</f>
        <v>0</v>
      </c>
      <c r="W166" s="18" t="b">
        <f>'10 forduló'!$D159</f>
        <v>0</v>
      </c>
      <c r="X166" s="18" t="b">
        <f>'11 forduló'!$D159</f>
        <v>0</v>
      </c>
      <c r="Y166" s="20"/>
      <c r="Z166" s="29">
        <f t="shared" ref="Z166:Z175" si="1132">SUM(N166:Y166)</f>
        <v>0</v>
      </c>
      <c r="AA166" s="378"/>
      <c r="AC166" s="207"/>
      <c r="AD166" s="209" t="b">
        <f>M28</f>
        <v>0</v>
      </c>
      <c r="AE166" s="209">
        <f t="shared" ref="AE166:AP166" si="1133">N28</f>
        <v>0.5</v>
      </c>
      <c r="AF166" s="209">
        <f t="shared" si="1133"/>
        <v>1</v>
      </c>
      <c r="AG166" s="209">
        <f t="shared" si="1133"/>
        <v>0.5</v>
      </c>
      <c r="AH166" s="209">
        <f t="shared" si="1133"/>
        <v>1</v>
      </c>
      <c r="AI166" s="209">
        <f t="shared" si="1133"/>
        <v>1</v>
      </c>
      <c r="AJ166" s="209">
        <f t="shared" si="1133"/>
        <v>0</v>
      </c>
      <c r="AK166" s="209">
        <f t="shared" si="1133"/>
        <v>0</v>
      </c>
      <c r="AL166" s="209">
        <f t="shared" si="1133"/>
        <v>1</v>
      </c>
      <c r="AM166" s="209">
        <f t="shared" si="1133"/>
        <v>1</v>
      </c>
      <c r="AN166" s="209" t="b">
        <f t="shared" si="1133"/>
        <v>0</v>
      </c>
      <c r="AO166" s="209" t="b">
        <f t="shared" si="1133"/>
        <v>0</v>
      </c>
      <c r="AP166" s="209">
        <f t="shared" si="1133"/>
        <v>0</v>
      </c>
      <c r="AQ166" s="62">
        <f t="shared" si="1117"/>
        <v>6</v>
      </c>
      <c r="AR166" s="389"/>
      <c r="AS166" s="90">
        <f t="shared" ref="AS166:AS184" si="1134">AQ166+(AD4/10000)</f>
        <v>6.0066000197999996</v>
      </c>
      <c r="AT166" s="60" t="b">
        <f t="shared" si="1131"/>
        <v>0</v>
      </c>
      <c r="AU166" s="173" t="str">
        <f t="shared" si="1073"/>
        <v>Refi SC</v>
      </c>
      <c r="AV166"/>
      <c r="AW166" s="76">
        <f t="shared" ref="AW166:AW184" si="1135">_xlfn.RANK.EQ(AS166,$AS$165:$AS$184,0)</f>
        <v>3</v>
      </c>
      <c r="AX166" s="76" t="s">
        <v>14</v>
      </c>
      <c r="AY166" s="179" t="b">
        <f t="shared" ref="AY166:AY184" si="1136">IF($AW$165=(AL4+1),$AT$165,IF($AW$166=(AL4+1),$AT$166,IF($AW$167=(AL4+1),$AT$167,IF($AW$168=(AL4+1),$AT$168,IF($AW$169=(AL4+1),$AT$169,IF($AW$170=(AL4+1),$AT$170,IF($AW$171=(AL4+1),$AT$171,IF($AW$172=(AL4+1),$AT$172,IF($AW$173=(AL4+1),$AT$173,IF($AW$174=(AL4+1),$AT$174,IF($AW$175=(AL4+1),$AT$175,IF($AW$176=(AL4+1),$AT$176,IF($AW$177=(AL4+1),$AT$177,IF($AW$178=(AL4+1),$AT$178,IF($AW$179=(AL4+1),$AT$179,IF($AW$180=(AL4+1),$AT$180,IF($AW$181=(AL4+1),$AT$181,IF($AW$182=(AL4+1),$AT$182,IF($AW$183=(AL4+1),$AT$183,IF($AW$184=(AL4+1),$AT$184))))))))))))))))))))</f>
        <v>0</v>
      </c>
      <c r="AZ166" s="179">
        <f t="shared" ref="AZ166:AZ184" si="1137">IF($AW$165=(AP4+1),$AS$165,IF($AW$166=(AP4+1),$AS$166,IF($AW$167=(AP4+1),$AS$167,IF($AW$168=(AP4+1),$AS$168,IF($AW$169=(AP4+1),$AS$169,IF($AW$170=(AP4+1),$AS$170,IF($AW$171=(AP4+1),$AS$171,IF($AW$172=(AP4+1),$AS$172,IF($AW$173=(AP4+1),$AS$173,IF($AW$174=(AP4+1),$AS$174,IF($AW$175=(AL4+1),$AS$175,IF($AW$176=(AL4+1),$AS$176,IF($AW$177=(AL4+1),$AS$177,IF($AW$178=(AL4+1),$AS$178,IF($AW$179=(AL4+1),$AS$179,IF($AW$180=(AL4+1),$AS$180,IF($AW$181=(AL4+1),$AS$181,IF($AW$182=(AL4+1),$AS$182,IF($AW$183=(AL4+1),$AS$183,IF($AW$184=(AL4+1),$AS$184))))))))))))))))))))</f>
        <v>7.00300002</v>
      </c>
      <c r="BA166" s="179" t="str">
        <f t="shared" ref="BA166:BA184" si="1138">IF($AW$165=(AP4+1),$AU$165,IF($AW$166=(AP4+1),$AU$166,IF($AW$167=(AP4+1),$AU$167,IF($AW$168=(AP4+1),$AU$168,IF($AW$169=(AP4+1),$AU$169,IF($AW$170=(AP4+1),$AU$170,IF($AW$171=(AP4+1),$AU$171,IF($AW$172=(AP4+1),$AU$172,IF($AW$173=(AP4+1),$AU$173,IF($AW$174=(AP4+1),$AU$174,IF($AW$175=(AP4+1),$AU$175,IF($AW$176=(AP4+1),$AU$176,IF($AW$177=(AP4+1),$AU$177,IF($AW$178=(AP4+1),$AU$178,IF($AW$179=(AP4+1),$AU$179,IF($AW$180=(AP4+1),$AU$180,IF($AW$181=(AP4+1),$AU$181,IF($AW$182=(AP4+1),$AU$182,IF($AW$183=(AP4+1),$AU$183,IF($AW$184=(AP4+1),$AU$184))))))))))))))))))))</f>
        <v>Nyírbátor SE</v>
      </c>
      <c r="BB166" t="str">
        <f t="shared" si="1129"/>
        <v>Ellenőrizd le a sorrendet!!! De a gép hozzáadja a csapat eredményt</v>
      </c>
    </row>
    <row r="167" spans="1:54" ht="14.25" thickTop="1" thickBot="1" x14ac:dyDescent="0.25">
      <c r="A167" s="381"/>
      <c r="B167" s="2" t="s">
        <v>84</v>
      </c>
      <c r="C167" s="25" t="b">
        <f>'1 forduló'!$C160</f>
        <v>0</v>
      </c>
      <c r="D167" s="25" t="b">
        <f>'2 forduló'!$C160</f>
        <v>0</v>
      </c>
      <c r="E167" s="25" t="b">
        <f>'3 forduló'!$C160</f>
        <v>0</v>
      </c>
      <c r="F167" s="25" t="b">
        <f>'4 forduló'!$C160</f>
        <v>0</v>
      </c>
      <c r="G167" s="25" t="b">
        <f>'5 forduló'!$C160</f>
        <v>0</v>
      </c>
      <c r="H167" s="25" t="b">
        <f>'6 forduló'!$C160</f>
        <v>0</v>
      </c>
      <c r="I167" s="25" t="b">
        <f>'7 forduló'!$C160</f>
        <v>0</v>
      </c>
      <c r="J167" s="25" t="b">
        <f>'8 forduló'!$C160</f>
        <v>0</v>
      </c>
      <c r="K167" s="25" t="b">
        <f>'9 forduló'!$C160</f>
        <v>0</v>
      </c>
      <c r="L167" s="25" t="b">
        <f>'10 forduló'!$C160</f>
        <v>0</v>
      </c>
      <c r="M167" s="25" t="b">
        <f>'11 forduló'!$C160</f>
        <v>0</v>
      </c>
      <c r="N167" s="18" t="b">
        <f>'1 forduló'!$D160</f>
        <v>0</v>
      </c>
      <c r="O167" s="18" t="b">
        <f>'2 forduló'!$D160</f>
        <v>0</v>
      </c>
      <c r="P167" s="18" t="b">
        <f>'3 forduló'!$D160</f>
        <v>0</v>
      </c>
      <c r="Q167" s="18" t="b">
        <f>'4 forduló'!$D160</f>
        <v>0</v>
      </c>
      <c r="R167" s="18" t="b">
        <f>'5 forduló'!$D160</f>
        <v>0</v>
      </c>
      <c r="S167" s="18" t="b">
        <f>'6 forduló'!$D160</f>
        <v>0</v>
      </c>
      <c r="T167" s="18" t="b">
        <f>'7 forduló'!$D160</f>
        <v>0</v>
      </c>
      <c r="U167" s="18" t="b">
        <f>'8 forduló'!$D160</f>
        <v>0</v>
      </c>
      <c r="V167" s="18" t="b">
        <f>'9 forduló'!$D160</f>
        <v>0</v>
      </c>
      <c r="W167" s="18" t="b">
        <f>'10 forduló'!$D160</f>
        <v>0</v>
      </c>
      <c r="X167" s="18" t="b">
        <f>'11 forduló'!$D160</f>
        <v>0</v>
      </c>
      <c r="Y167" s="20"/>
      <c r="Z167" s="29">
        <f t="shared" si="1132"/>
        <v>0</v>
      </c>
      <c r="AA167" s="378"/>
      <c r="AC167" s="207"/>
      <c r="AD167" s="209" t="b">
        <f>M44</f>
        <v>0</v>
      </c>
      <c r="AE167" s="209">
        <f t="shared" ref="AE167:AP167" si="1139">N44</f>
        <v>0</v>
      </c>
      <c r="AF167" s="209">
        <f t="shared" si="1139"/>
        <v>0</v>
      </c>
      <c r="AG167" s="209">
        <f t="shared" si="1139"/>
        <v>0</v>
      </c>
      <c r="AH167" s="209">
        <f t="shared" si="1139"/>
        <v>0</v>
      </c>
      <c r="AI167" s="209">
        <f t="shared" si="1139"/>
        <v>1</v>
      </c>
      <c r="AJ167" s="209">
        <f t="shared" si="1139"/>
        <v>1</v>
      </c>
      <c r="AK167" s="209">
        <f t="shared" si="1139"/>
        <v>0</v>
      </c>
      <c r="AL167" s="209">
        <f t="shared" si="1139"/>
        <v>0</v>
      </c>
      <c r="AM167" s="209">
        <f t="shared" si="1139"/>
        <v>0</v>
      </c>
      <c r="AN167" s="209" t="b">
        <f t="shared" si="1139"/>
        <v>0</v>
      </c>
      <c r="AO167" s="209" t="b">
        <f t="shared" si="1139"/>
        <v>0</v>
      </c>
      <c r="AP167" s="209">
        <f t="shared" si="1139"/>
        <v>0</v>
      </c>
      <c r="AQ167" s="62">
        <f t="shared" si="1117"/>
        <v>2</v>
      </c>
      <c r="AR167" s="389"/>
      <c r="AS167" s="90">
        <f t="shared" si="1134"/>
        <v>2.0044500196000001</v>
      </c>
      <c r="AT167" s="60" t="b">
        <f t="shared" si="1131"/>
        <v>0</v>
      </c>
      <c r="AU167" s="173" t="str">
        <f t="shared" si="1073"/>
        <v>Fehérgyarmat SE</v>
      </c>
      <c r="AV167"/>
      <c r="AW167" s="76">
        <f t="shared" si="1135"/>
        <v>9</v>
      </c>
      <c r="AX167" s="76" t="s">
        <v>15</v>
      </c>
      <c r="AY167" s="179" t="b">
        <f t="shared" si="1136"/>
        <v>0</v>
      </c>
      <c r="AZ167" s="179">
        <f t="shared" si="1137"/>
        <v>6.0066000197999996</v>
      </c>
      <c r="BA167" s="179" t="str">
        <f t="shared" si="1138"/>
        <v>Refi SC</v>
      </c>
      <c r="BB167" t="str">
        <f t="shared" si="1129"/>
        <v>Ellenőrizd le a sorrendet!!! De a gép hozzáadja a csapat eredményt</v>
      </c>
    </row>
    <row r="168" spans="1:54" ht="16.5" customHeight="1" thickTop="1" thickBot="1" x14ac:dyDescent="0.25">
      <c r="A168" s="381"/>
      <c r="B168" s="2" t="s">
        <v>5</v>
      </c>
      <c r="C168" s="25" t="b">
        <f>'1 forduló'!$C161</f>
        <v>0</v>
      </c>
      <c r="D168" s="25" t="b">
        <f>'2 forduló'!$C161</f>
        <v>0</v>
      </c>
      <c r="E168" s="25" t="b">
        <f>'3 forduló'!$C161</f>
        <v>0</v>
      </c>
      <c r="F168" s="25" t="b">
        <f>'4 forduló'!$C161</f>
        <v>0</v>
      </c>
      <c r="G168" s="25" t="b">
        <f>'5 forduló'!$C161</f>
        <v>0</v>
      </c>
      <c r="H168" s="25" t="b">
        <f>'6 forduló'!$C161</f>
        <v>0</v>
      </c>
      <c r="I168" s="25" t="b">
        <f>'7 forduló'!$C161</f>
        <v>0</v>
      </c>
      <c r="J168" s="25" t="b">
        <f>'8 forduló'!$C161</f>
        <v>0</v>
      </c>
      <c r="K168" s="25" t="b">
        <f>'9 forduló'!$C161</f>
        <v>0</v>
      </c>
      <c r="L168" s="25" t="b">
        <f>'10 forduló'!$C161</f>
        <v>0</v>
      </c>
      <c r="M168" s="25" t="b">
        <f>'11 forduló'!$C161</f>
        <v>0</v>
      </c>
      <c r="N168" s="18" t="b">
        <f>'1 forduló'!$D161</f>
        <v>0</v>
      </c>
      <c r="O168" s="18" t="b">
        <f>'2 forduló'!$D161</f>
        <v>0</v>
      </c>
      <c r="P168" s="18" t="b">
        <f>'3 forduló'!$D161</f>
        <v>0</v>
      </c>
      <c r="Q168" s="18" t="b">
        <f>'4 forduló'!$D161</f>
        <v>0</v>
      </c>
      <c r="R168" s="18" t="b">
        <f>'5 forduló'!$D161</f>
        <v>0</v>
      </c>
      <c r="S168" s="18" t="b">
        <f>'6 forduló'!$D161</f>
        <v>0</v>
      </c>
      <c r="T168" s="18" t="b">
        <f>'7 forduló'!$D161</f>
        <v>0</v>
      </c>
      <c r="U168" s="18" t="b">
        <f>'8 forduló'!$D161</f>
        <v>0</v>
      </c>
      <c r="V168" s="18" t="b">
        <f>'9 forduló'!$D161</f>
        <v>0</v>
      </c>
      <c r="W168" s="18" t="b">
        <f>'10 forduló'!$D161</f>
        <v>0</v>
      </c>
      <c r="X168" s="18" t="b">
        <f>'11 forduló'!$D161</f>
        <v>0</v>
      </c>
      <c r="Y168" s="20"/>
      <c r="Z168" s="29">
        <f t="shared" si="1132"/>
        <v>0</v>
      </c>
      <c r="AA168" s="378"/>
      <c r="AC168" s="207"/>
      <c r="AD168" s="209" t="b">
        <f>M60</f>
        <v>0</v>
      </c>
      <c r="AE168" s="209">
        <f t="shared" ref="AE168:AP168" si="1140">N60</f>
        <v>1</v>
      </c>
      <c r="AF168" s="209">
        <f t="shared" si="1140"/>
        <v>0.5</v>
      </c>
      <c r="AG168" s="209">
        <f t="shared" si="1140"/>
        <v>1</v>
      </c>
      <c r="AH168" s="209">
        <f t="shared" si="1140"/>
        <v>0</v>
      </c>
      <c r="AI168" s="209">
        <f t="shared" si="1140"/>
        <v>0</v>
      </c>
      <c r="AJ168" s="209">
        <f t="shared" si="1140"/>
        <v>0</v>
      </c>
      <c r="AK168" s="209">
        <f t="shared" si="1140"/>
        <v>1</v>
      </c>
      <c r="AL168" s="209">
        <f t="shared" si="1140"/>
        <v>0</v>
      </c>
      <c r="AM168" s="209">
        <f t="shared" si="1140"/>
        <v>0</v>
      </c>
      <c r="AN168" s="209" t="b">
        <f t="shared" si="1140"/>
        <v>0</v>
      </c>
      <c r="AO168" s="209" t="b">
        <f t="shared" si="1140"/>
        <v>0</v>
      </c>
      <c r="AP168" s="209">
        <f t="shared" si="1140"/>
        <v>0</v>
      </c>
      <c r="AQ168" s="62">
        <f t="shared" si="1117"/>
        <v>3.5</v>
      </c>
      <c r="AR168" s="389"/>
      <c r="AS168" s="90">
        <f t="shared" si="1134"/>
        <v>3.5047500193999999</v>
      </c>
      <c r="AT168" s="60" t="b">
        <f t="shared" si="1131"/>
        <v>0</v>
      </c>
      <c r="AU168" s="173" t="str">
        <f t="shared" si="1073"/>
        <v>Dávid SC</v>
      </c>
      <c r="AV168"/>
      <c r="AW168" s="76">
        <f t="shared" si="1135"/>
        <v>7</v>
      </c>
      <c r="AX168" s="76" t="s">
        <v>17</v>
      </c>
      <c r="AY168" s="179" t="b">
        <f t="shared" si="1136"/>
        <v>0</v>
      </c>
      <c r="AZ168" s="179">
        <f t="shared" si="1137"/>
        <v>5.5059000190000003</v>
      </c>
      <c r="BA168" s="179" t="str">
        <f t="shared" si="1138"/>
        <v>Piremon SE</v>
      </c>
      <c r="BB168" t="str">
        <f t="shared" si="1129"/>
        <v>Ellenőrizd le a sorrendet!!! De a gép hozzáadja a csapat eredményt</v>
      </c>
    </row>
    <row r="169" spans="1:54" ht="13.5" customHeight="1" thickTop="1" thickBot="1" x14ac:dyDescent="0.25">
      <c r="A169" s="381"/>
      <c r="B169" s="2" t="s">
        <v>6</v>
      </c>
      <c r="C169" s="25" t="b">
        <f>'1 forduló'!$C162</f>
        <v>0</v>
      </c>
      <c r="D169" s="25" t="b">
        <f>'2 forduló'!$C162</f>
        <v>0</v>
      </c>
      <c r="E169" s="25" t="b">
        <f>'3 forduló'!$C162</f>
        <v>0</v>
      </c>
      <c r="F169" s="25" t="b">
        <f>'4 forduló'!$C162</f>
        <v>0</v>
      </c>
      <c r="G169" s="25" t="b">
        <f>'5 forduló'!$C162</f>
        <v>0</v>
      </c>
      <c r="H169" s="25" t="b">
        <f>'6 forduló'!$C162</f>
        <v>0</v>
      </c>
      <c r="I169" s="25" t="b">
        <f>'7 forduló'!$C162</f>
        <v>0</v>
      </c>
      <c r="J169" s="25" t="b">
        <f>'8 forduló'!$C162</f>
        <v>0</v>
      </c>
      <c r="K169" s="25" t="b">
        <f>'9 forduló'!$C162</f>
        <v>0</v>
      </c>
      <c r="L169" s="25" t="b">
        <f>'10 forduló'!$C162</f>
        <v>0</v>
      </c>
      <c r="M169" s="25" t="b">
        <f>'11 forduló'!$C162</f>
        <v>0</v>
      </c>
      <c r="N169" s="18" t="b">
        <f>'1 forduló'!$D162</f>
        <v>0</v>
      </c>
      <c r="O169" s="18" t="b">
        <f>'2 forduló'!$D162</f>
        <v>0</v>
      </c>
      <c r="P169" s="18" t="b">
        <f>'3 forduló'!$D162</f>
        <v>0</v>
      </c>
      <c r="Q169" s="18" t="b">
        <f>'4 forduló'!$D162</f>
        <v>0</v>
      </c>
      <c r="R169" s="18" t="b">
        <f>'5 forduló'!$D162</f>
        <v>0</v>
      </c>
      <c r="S169" s="18" t="b">
        <f>'6 forduló'!$D162</f>
        <v>0</v>
      </c>
      <c r="T169" s="18" t="b">
        <f>'7 forduló'!$D162</f>
        <v>0</v>
      </c>
      <c r="U169" s="18" t="b">
        <f>'8 forduló'!$D162</f>
        <v>0</v>
      </c>
      <c r="V169" s="18" t="b">
        <f>'9 forduló'!$D162</f>
        <v>0</v>
      </c>
      <c r="W169" s="18" t="b">
        <f>'10 forduló'!$D162</f>
        <v>0</v>
      </c>
      <c r="X169" s="18" t="b">
        <f>'11 forduló'!$D162</f>
        <v>0</v>
      </c>
      <c r="Y169" s="20"/>
      <c r="Z169" s="29">
        <f t="shared" si="1132"/>
        <v>0</v>
      </c>
      <c r="AA169" s="378"/>
      <c r="AC169" s="207"/>
      <c r="AD169" s="209" t="b">
        <f>M76</f>
        <v>0</v>
      </c>
      <c r="AE169" s="209">
        <f t="shared" ref="AE169:AP169" si="1141">N76</f>
        <v>1</v>
      </c>
      <c r="AF169" s="209">
        <f t="shared" si="1141"/>
        <v>1</v>
      </c>
      <c r="AG169" s="209">
        <f t="shared" si="1141"/>
        <v>0.5</v>
      </c>
      <c r="AH169" s="209">
        <f t="shared" si="1141"/>
        <v>1</v>
      </c>
      <c r="AI169" s="209">
        <f t="shared" si="1141"/>
        <v>0</v>
      </c>
      <c r="AJ169" s="209">
        <f t="shared" si="1141"/>
        <v>1</v>
      </c>
      <c r="AK169" s="209">
        <f t="shared" si="1141"/>
        <v>1</v>
      </c>
      <c r="AL169" s="209">
        <f t="shared" si="1141"/>
        <v>1</v>
      </c>
      <c r="AM169" s="209">
        <f t="shared" si="1141"/>
        <v>1</v>
      </c>
      <c r="AN169" s="209" t="b">
        <f t="shared" si="1141"/>
        <v>0</v>
      </c>
      <c r="AO169" s="209" t="b">
        <f t="shared" si="1141"/>
        <v>0</v>
      </c>
      <c r="AP169" s="209">
        <f t="shared" si="1141"/>
        <v>0</v>
      </c>
      <c r="AQ169" s="62">
        <f t="shared" si="1117"/>
        <v>7.5</v>
      </c>
      <c r="AR169" s="389"/>
      <c r="AS169" s="90">
        <f t="shared" si="1134"/>
        <v>7.5053000191999999</v>
      </c>
      <c r="AT169" s="60" t="b">
        <f t="shared" si="1131"/>
        <v>0</v>
      </c>
      <c r="AU169" s="173" t="str">
        <f t="shared" si="1073"/>
        <v>Fetivíz SE</v>
      </c>
      <c r="AV169"/>
      <c r="AW169" s="76">
        <f t="shared" si="1135"/>
        <v>1</v>
      </c>
      <c r="AX169" s="76" t="s">
        <v>18</v>
      </c>
      <c r="AY169" s="179" t="b">
        <f t="shared" si="1136"/>
        <v>0</v>
      </c>
      <c r="AZ169" s="179">
        <f t="shared" si="1137"/>
        <v>5.0054000183999996</v>
      </c>
      <c r="BA169" s="179" t="str">
        <f t="shared" si="1138"/>
        <v>Nyh. Sakkiskola SE</v>
      </c>
      <c r="BB169" t="str">
        <f t="shared" si="1129"/>
        <v>Ellenőrizd le a sorrendet!!! De a gép hozzáadja a csapat eredményt</v>
      </c>
    </row>
    <row r="170" spans="1:54" ht="12.75" customHeight="1" thickTop="1" thickBot="1" x14ac:dyDescent="0.25">
      <c r="A170" s="381"/>
      <c r="B170" s="2" t="s">
        <v>7</v>
      </c>
      <c r="C170" s="25" t="b">
        <f>'1 forduló'!$C163</f>
        <v>0</v>
      </c>
      <c r="D170" s="25" t="b">
        <f>'2 forduló'!$C163</f>
        <v>0</v>
      </c>
      <c r="E170" s="25" t="b">
        <f>'3 forduló'!$C163</f>
        <v>0</v>
      </c>
      <c r="F170" s="25" t="b">
        <f>'4 forduló'!$C163</f>
        <v>0</v>
      </c>
      <c r="G170" s="25" t="b">
        <f>'5 forduló'!$C163</f>
        <v>0</v>
      </c>
      <c r="H170" s="25" t="b">
        <f>'6 forduló'!$C163</f>
        <v>0</v>
      </c>
      <c r="I170" s="25" t="b">
        <f>'7 forduló'!$C163</f>
        <v>0</v>
      </c>
      <c r="J170" s="25" t="b">
        <f>'8 forduló'!$C163</f>
        <v>0</v>
      </c>
      <c r="K170" s="25" t="b">
        <f>'9 forduló'!$C163</f>
        <v>0</v>
      </c>
      <c r="L170" s="25" t="b">
        <f>'10 forduló'!$C163</f>
        <v>0</v>
      </c>
      <c r="M170" s="25" t="b">
        <f>'11 forduló'!$C163</f>
        <v>0</v>
      </c>
      <c r="N170" s="18" t="b">
        <f>'1 forduló'!$D163</f>
        <v>0</v>
      </c>
      <c r="O170" s="18" t="b">
        <f>'2 forduló'!$D163</f>
        <v>0</v>
      </c>
      <c r="P170" s="18" t="b">
        <f>'3 forduló'!$D163</f>
        <v>0</v>
      </c>
      <c r="Q170" s="18" t="b">
        <f>'4 forduló'!$D163</f>
        <v>0</v>
      </c>
      <c r="R170" s="18" t="b">
        <f>'5 forduló'!$D163</f>
        <v>0</v>
      </c>
      <c r="S170" s="18" t="b">
        <f>'6 forduló'!$D163</f>
        <v>0</v>
      </c>
      <c r="T170" s="18" t="b">
        <f>'7 forduló'!$D163</f>
        <v>0</v>
      </c>
      <c r="U170" s="18" t="b">
        <f>'8 forduló'!$D163</f>
        <v>0</v>
      </c>
      <c r="V170" s="18" t="b">
        <f>'9 forduló'!$D163</f>
        <v>0</v>
      </c>
      <c r="W170" s="18" t="b">
        <f>'10 forduló'!$D163</f>
        <v>0</v>
      </c>
      <c r="X170" s="18" t="b">
        <f>'11 forduló'!$D163</f>
        <v>0</v>
      </c>
      <c r="Y170" s="20"/>
      <c r="Z170" s="29">
        <f t="shared" si="1132"/>
        <v>0</v>
      </c>
      <c r="AA170" s="378"/>
      <c r="AC170" s="207"/>
      <c r="AD170" s="209" t="b">
        <f>M92</f>
        <v>0</v>
      </c>
      <c r="AE170" s="209">
        <f t="shared" ref="AE170:AP170" si="1142">N92</f>
        <v>0</v>
      </c>
      <c r="AF170" s="209">
        <f t="shared" si="1142"/>
        <v>0.5</v>
      </c>
      <c r="AG170" s="209">
        <f t="shared" si="1142"/>
        <v>1</v>
      </c>
      <c r="AH170" s="209">
        <f t="shared" si="1142"/>
        <v>0.5</v>
      </c>
      <c r="AI170" s="209">
        <f t="shared" si="1142"/>
        <v>0.5</v>
      </c>
      <c r="AJ170" s="209">
        <f t="shared" si="1142"/>
        <v>0</v>
      </c>
      <c r="AK170" s="209">
        <f t="shared" si="1142"/>
        <v>1</v>
      </c>
      <c r="AL170" s="209">
        <f t="shared" si="1142"/>
        <v>1</v>
      </c>
      <c r="AM170" s="209">
        <f t="shared" si="1142"/>
        <v>1</v>
      </c>
      <c r="AN170" s="209" t="b">
        <f t="shared" si="1142"/>
        <v>0</v>
      </c>
      <c r="AO170" s="209" t="b">
        <f t="shared" si="1142"/>
        <v>0</v>
      </c>
      <c r="AP170" s="209">
        <f t="shared" si="1142"/>
        <v>0</v>
      </c>
      <c r="AQ170" s="62">
        <f t="shared" si="1117"/>
        <v>5.5</v>
      </c>
      <c r="AR170" s="389"/>
      <c r="AS170" s="90">
        <f t="shared" si="1134"/>
        <v>5.5059000190000003</v>
      </c>
      <c r="AT170" s="60" t="b">
        <f t="shared" si="1131"/>
        <v>0</v>
      </c>
      <c r="AU170" s="173" t="str">
        <f t="shared" si="1073"/>
        <v>Piremon SE</v>
      </c>
      <c r="AV170"/>
      <c r="AW170" s="76">
        <f t="shared" si="1135"/>
        <v>4</v>
      </c>
      <c r="AX170" s="76" t="s">
        <v>21</v>
      </c>
      <c r="AY170" s="179" t="b">
        <f t="shared" si="1136"/>
        <v>0</v>
      </c>
      <c r="AZ170" s="179">
        <f t="shared" si="1137"/>
        <v>5.0039000186000004</v>
      </c>
      <c r="BA170" s="179" t="str">
        <f t="shared" si="1138"/>
        <v>II. Rákóczi SE Vaja</v>
      </c>
      <c r="BB170" t="str">
        <f t="shared" si="1129"/>
        <v>Ellenőrizd le a sorrendet!!! De a gép hozzáadja a csapat eredményt</v>
      </c>
    </row>
    <row r="171" spans="1:54" ht="12.75" customHeight="1" thickTop="1" thickBot="1" x14ac:dyDescent="0.25">
      <c r="A171" s="381"/>
      <c r="B171" s="2" t="s">
        <v>79</v>
      </c>
      <c r="C171" s="25" t="b">
        <f>'1 forduló'!$C164</f>
        <v>0</v>
      </c>
      <c r="D171" s="25" t="b">
        <f>'2 forduló'!$C164</f>
        <v>0</v>
      </c>
      <c r="E171" s="25" t="b">
        <f>'3 forduló'!$C164</f>
        <v>0</v>
      </c>
      <c r="F171" s="25" t="b">
        <f>'4 forduló'!$C164</f>
        <v>0</v>
      </c>
      <c r="G171" s="25" t="b">
        <f>'5 forduló'!$C164</f>
        <v>0</v>
      </c>
      <c r="H171" s="25" t="b">
        <f>'6 forduló'!$C164</f>
        <v>0</v>
      </c>
      <c r="I171" s="25" t="b">
        <f>'7 forduló'!$C164</f>
        <v>0</v>
      </c>
      <c r="J171" s="25" t="b">
        <f>'8 forduló'!$C164</f>
        <v>0</v>
      </c>
      <c r="K171" s="25" t="b">
        <f>'9 forduló'!$C164</f>
        <v>0</v>
      </c>
      <c r="L171" s="25" t="b">
        <f>'10 forduló'!$C164</f>
        <v>0</v>
      </c>
      <c r="M171" s="25" t="b">
        <f>'11 forduló'!$C164</f>
        <v>0</v>
      </c>
      <c r="N171" s="18" t="b">
        <f>'1 forduló'!$D164</f>
        <v>0</v>
      </c>
      <c r="O171" s="18" t="b">
        <f>'2 forduló'!$D164</f>
        <v>0</v>
      </c>
      <c r="P171" s="18" t="b">
        <f>'3 forduló'!$D164</f>
        <v>0</v>
      </c>
      <c r="Q171" s="18" t="b">
        <f>'4 forduló'!$D164</f>
        <v>0</v>
      </c>
      <c r="R171" s="18" t="b">
        <f>'5 forduló'!$D164</f>
        <v>0</v>
      </c>
      <c r="S171" s="18" t="b">
        <f>'6 forduló'!$D164</f>
        <v>0</v>
      </c>
      <c r="T171" s="18" t="b">
        <f>'7 forduló'!$D164</f>
        <v>0</v>
      </c>
      <c r="U171" s="18" t="b">
        <f>'8 forduló'!$D164</f>
        <v>0</v>
      </c>
      <c r="V171" s="18" t="b">
        <f>'9 forduló'!$D164</f>
        <v>0</v>
      </c>
      <c r="W171" s="18" t="b">
        <f>'10 forduló'!$D164</f>
        <v>0</v>
      </c>
      <c r="X171" s="18" t="b">
        <f>'11 forduló'!$D164</f>
        <v>0</v>
      </c>
      <c r="Y171" s="20"/>
      <c r="Z171" s="29">
        <f t="shared" si="1132"/>
        <v>0</v>
      </c>
      <c r="AA171" s="378"/>
      <c r="AC171" s="207"/>
      <c r="AD171" s="209" t="b">
        <f>M108</f>
        <v>0</v>
      </c>
      <c r="AE171" s="209">
        <f t="shared" ref="AE171:AP171" si="1143">N108</f>
        <v>0</v>
      </c>
      <c r="AF171" s="209">
        <f t="shared" si="1143"/>
        <v>0</v>
      </c>
      <c r="AG171" s="209">
        <f t="shared" si="1143"/>
        <v>0</v>
      </c>
      <c r="AH171" s="209">
        <f t="shared" si="1143"/>
        <v>1</v>
      </c>
      <c r="AI171" s="209">
        <f t="shared" si="1143"/>
        <v>0</v>
      </c>
      <c r="AJ171" s="209">
        <f t="shared" si="1143"/>
        <v>0</v>
      </c>
      <c r="AK171" s="209">
        <f t="shared" si="1143"/>
        <v>0.5</v>
      </c>
      <c r="AL171" s="209">
        <f t="shared" si="1143"/>
        <v>0</v>
      </c>
      <c r="AM171" s="209">
        <f t="shared" si="1143"/>
        <v>1</v>
      </c>
      <c r="AN171" s="209" t="b">
        <f t="shared" si="1143"/>
        <v>0</v>
      </c>
      <c r="AO171" s="209" t="b">
        <f t="shared" si="1143"/>
        <v>0</v>
      </c>
      <c r="AP171" s="209">
        <f t="shared" si="1143"/>
        <v>0</v>
      </c>
      <c r="AQ171" s="62">
        <f t="shared" si="1117"/>
        <v>2.5</v>
      </c>
      <c r="AR171" s="389"/>
      <c r="AS171" s="90">
        <f t="shared" si="1134"/>
        <v>2.5029500188</v>
      </c>
      <c r="AT171" s="60" t="b">
        <f t="shared" si="1131"/>
        <v>0</v>
      </c>
      <c r="AU171" s="173" t="str">
        <f t="shared" si="1073"/>
        <v>Balkány SE</v>
      </c>
      <c r="AV171"/>
      <c r="AW171" s="76">
        <f t="shared" si="1135"/>
        <v>8</v>
      </c>
      <c r="AX171" s="76" t="s">
        <v>22</v>
      </c>
      <c r="AY171" s="179" t="b">
        <f t="shared" si="1136"/>
        <v>0</v>
      </c>
      <c r="AZ171" s="179">
        <f t="shared" si="1137"/>
        <v>3.5047500193999999</v>
      </c>
      <c r="BA171" s="179" t="str">
        <f t="shared" si="1138"/>
        <v>Dávid SC</v>
      </c>
      <c r="BB171" t="str">
        <f t="shared" si="1129"/>
        <v>Ellenőrizd le a sorrendet!!! De a gép hozzáadja a csapat eredményt</v>
      </c>
    </row>
    <row r="172" spans="1:54" ht="12.75" customHeight="1" thickTop="1" thickBot="1" x14ac:dyDescent="0.25">
      <c r="A172" s="381"/>
      <c r="B172" s="2" t="s">
        <v>80</v>
      </c>
      <c r="C172" s="25" t="b">
        <f>'1 forduló'!$C165</f>
        <v>0</v>
      </c>
      <c r="D172" s="25" t="b">
        <f>'2 forduló'!$C165</f>
        <v>0</v>
      </c>
      <c r="E172" s="25" t="b">
        <f>'3 forduló'!$C165</f>
        <v>0</v>
      </c>
      <c r="F172" s="25" t="b">
        <f>'4 forduló'!$C165</f>
        <v>0</v>
      </c>
      <c r="G172" s="25" t="b">
        <f>'5 forduló'!$C165</f>
        <v>0</v>
      </c>
      <c r="H172" s="25" t="b">
        <f>'6 forduló'!$C165</f>
        <v>0</v>
      </c>
      <c r="I172" s="25" t="b">
        <f>'7 forduló'!$C165</f>
        <v>0</v>
      </c>
      <c r="J172" s="25" t="b">
        <f>'8 forduló'!$C165</f>
        <v>0</v>
      </c>
      <c r="K172" s="25" t="b">
        <f>'9 forduló'!$C165</f>
        <v>0</v>
      </c>
      <c r="L172" s="25" t="b">
        <f>'10 forduló'!$C165</f>
        <v>0</v>
      </c>
      <c r="M172" s="25" t="b">
        <f>'11 forduló'!$C165</f>
        <v>0</v>
      </c>
      <c r="N172" s="18" t="b">
        <f>'1 forduló'!$D165</f>
        <v>0</v>
      </c>
      <c r="O172" s="18" t="b">
        <f>'2 forduló'!$D165</f>
        <v>0</v>
      </c>
      <c r="P172" s="18" t="b">
        <f>'3 forduló'!$D165</f>
        <v>0</v>
      </c>
      <c r="Q172" s="18" t="b">
        <f>'4 forduló'!$D165</f>
        <v>0</v>
      </c>
      <c r="R172" s="18" t="b">
        <f>'5 forduló'!$D165</f>
        <v>0</v>
      </c>
      <c r="S172" s="18" t="b">
        <f>'6 forduló'!$D165</f>
        <v>0</v>
      </c>
      <c r="T172" s="18" t="b">
        <f>'7 forduló'!$D165</f>
        <v>0</v>
      </c>
      <c r="U172" s="18" t="b">
        <f>'8 forduló'!$D165</f>
        <v>0</v>
      </c>
      <c r="V172" s="18" t="b">
        <f>'9 forduló'!$D165</f>
        <v>0</v>
      </c>
      <c r="W172" s="18" t="b">
        <f>'10 forduló'!$D165</f>
        <v>0</v>
      </c>
      <c r="X172" s="18" t="b">
        <f>'11 forduló'!$D165</f>
        <v>0</v>
      </c>
      <c r="Y172" s="20"/>
      <c r="Z172" s="29">
        <f t="shared" si="1132"/>
        <v>0</v>
      </c>
      <c r="AA172" s="378"/>
      <c r="AC172" s="207"/>
      <c r="AD172" s="209" t="b">
        <f>M124</f>
        <v>0</v>
      </c>
      <c r="AE172" s="209">
        <f t="shared" ref="AE172:AP172" si="1144">N124</f>
        <v>1</v>
      </c>
      <c r="AF172" s="209">
        <f t="shared" si="1144"/>
        <v>0.5</v>
      </c>
      <c r="AG172" s="209">
        <f t="shared" si="1144"/>
        <v>0.5</v>
      </c>
      <c r="AH172" s="209">
        <f t="shared" si="1144"/>
        <v>0.5</v>
      </c>
      <c r="AI172" s="209">
        <f t="shared" si="1144"/>
        <v>1</v>
      </c>
      <c r="AJ172" s="209">
        <f t="shared" si="1144"/>
        <v>1</v>
      </c>
      <c r="AK172" s="209">
        <f t="shared" si="1144"/>
        <v>0</v>
      </c>
      <c r="AL172" s="209">
        <f t="shared" si="1144"/>
        <v>0.5</v>
      </c>
      <c r="AM172" s="209">
        <f t="shared" si="1144"/>
        <v>0</v>
      </c>
      <c r="AN172" s="209" t="b">
        <f t="shared" si="1144"/>
        <v>0</v>
      </c>
      <c r="AO172" s="209" t="b">
        <f t="shared" si="1144"/>
        <v>0</v>
      </c>
      <c r="AP172" s="209">
        <f t="shared" si="1144"/>
        <v>0</v>
      </c>
      <c r="AQ172" s="62">
        <f t="shared" si="1117"/>
        <v>5</v>
      </c>
      <c r="AR172" s="389"/>
      <c r="AS172" s="90">
        <f t="shared" si="1134"/>
        <v>5.0039000186000004</v>
      </c>
      <c r="AT172" s="60" t="b">
        <f t="shared" si="1131"/>
        <v>0</v>
      </c>
      <c r="AU172" s="173" t="str">
        <f t="shared" si="1073"/>
        <v>II. Rákóczi SE Vaja</v>
      </c>
      <c r="AV172"/>
      <c r="AW172" s="76">
        <f t="shared" si="1135"/>
        <v>6</v>
      </c>
      <c r="AX172" s="76" t="s">
        <v>25</v>
      </c>
      <c r="AY172" s="179" t="b">
        <f t="shared" si="1136"/>
        <v>0</v>
      </c>
      <c r="AZ172" s="179">
        <f t="shared" si="1137"/>
        <v>2.5029500188</v>
      </c>
      <c r="BA172" s="179" t="str">
        <f t="shared" si="1138"/>
        <v>Balkány SE</v>
      </c>
      <c r="BB172" t="str">
        <f t="shared" si="1129"/>
        <v>Ellenőrizd le a sorrendet!!! De a gép hozzáadja a csapat eredményt</v>
      </c>
    </row>
    <row r="173" spans="1:54" ht="12.75" customHeight="1" thickTop="1" thickBot="1" x14ac:dyDescent="0.25">
      <c r="A173" s="381"/>
      <c r="B173" s="2" t="s">
        <v>81</v>
      </c>
      <c r="C173" s="25" t="b">
        <f>'1 forduló'!$C166</f>
        <v>0</v>
      </c>
      <c r="D173" s="25" t="b">
        <f>'2 forduló'!$C166</f>
        <v>0</v>
      </c>
      <c r="E173" s="25" t="b">
        <f>'3 forduló'!$C166</f>
        <v>0</v>
      </c>
      <c r="F173" s="25" t="b">
        <f>'4 forduló'!$C166</f>
        <v>0</v>
      </c>
      <c r="G173" s="25" t="b">
        <f>'5 forduló'!$C166</f>
        <v>0</v>
      </c>
      <c r="H173" s="25" t="b">
        <f>'6 forduló'!$C166</f>
        <v>0</v>
      </c>
      <c r="I173" s="25" t="b">
        <f>'7 forduló'!$C166</f>
        <v>0</v>
      </c>
      <c r="J173" s="25" t="b">
        <f>'8 forduló'!$C166</f>
        <v>0</v>
      </c>
      <c r="K173" s="25" t="b">
        <f>'9 forduló'!$C166</f>
        <v>0</v>
      </c>
      <c r="L173" s="25" t="b">
        <f>'10 forduló'!$C166</f>
        <v>0</v>
      </c>
      <c r="M173" s="25" t="b">
        <f>'11 forduló'!$C166</f>
        <v>0</v>
      </c>
      <c r="N173" s="18" t="b">
        <f>'1 forduló'!$D166</f>
        <v>0</v>
      </c>
      <c r="O173" s="18" t="b">
        <f>'2 forduló'!$D166</f>
        <v>0</v>
      </c>
      <c r="P173" s="18" t="b">
        <f>'3 forduló'!$D166</f>
        <v>0</v>
      </c>
      <c r="Q173" s="18" t="b">
        <f>'4 forduló'!$D166</f>
        <v>0</v>
      </c>
      <c r="R173" s="18" t="b">
        <f>'5 forduló'!$D166</f>
        <v>0</v>
      </c>
      <c r="S173" s="18" t="b">
        <f>'6 forduló'!$D166</f>
        <v>0</v>
      </c>
      <c r="T173" s="18" t="b">
        <f>'7 forduló'!$D166</f>
        <v>0</v>
      </c>
      <c r="U173" s="18" t="b">
        <f>'8 forduló'!$D166</f>
        <v>0</v>
      </c>
      <c r="V173" s="18" t="b">
        <f>'9 forduló'!$D166</f>
        <v>0</v>
      </c>
      <c r="W173" s="18" t="b">
        <f>'10 forduló'!$D166</f>
        <v>0</v>
      </c>
      <c r="X173" s="18" t="b">
        <f>'11 forduló'!$D166</f>
        <v>0</v>
      </c>
      <c r="Y173" s="20"/>
      <c r="Z173" s="29">
        <f t="shared" si="1132"/>
        <v>0</v>
      </c>
      <c r="AA173" s="378"/>
      <c r="AC173" s="207"/>
      <c r="AD173" s="209" t="b">
        <f>M140</f>
        <v>0</v>
      </c>
      <c r="AE173" s="209">
        <f t="shared" ref="AE173:AP173" si="1145">N140</f>
        <v>0.5</v>
      </c>
      <c r="AF173" s="209">
        <f t="shared" si="1145"/>
        <v>1</v>
      </c>
      <c r="AG173" s="209">
        <f t="shared" si="1145"/>
        <v>0</v>
      </c>
      <c r="AH173" s="209">
        <f t="shared" si="1145"/>
        <v>0</v>
      </c>
      <c r="AI173" s="209">
        <f t="shared" si="1145"/>
        <v>0.5</v>
      </c>
      <c r="AJ173" s="209">
        <f t="shared" si="1145"/>
        <v>1</v>
      </c>
      <c r="AK173" s="209">
        <f t="shared" si="1145"/>
        <v>1</v>
      </c>
      <c r="AL173" s="209">
        <f t="shared" si="1145"/>
        <v>1</v>
      </c>
      <c r="AM173" s="209">
        <f t="shared" si="1145"/>
        <v>0</v>
      </c>
      <c r="AN173" s="209" t="b">
        <f t="shared" si="1145"/>
        <v>0</v>
      </c>
      <c r="AO173" s="209" t="b">
        <f t="shared" si="1145"/>
        <v>0</v>
      </c>
      <c r="AP173" s="209">
        <f t="shared" si="1145"/>
        <v>0</v>
      </c>
      <c r="AQ173" s="62">
        <f t="shared" si="1117"/>
        <v>5</v>
      </c>
      <c r="AR173" s="389"/>
      <c r="AS173" s="90">
        <f t="shared" si="1134"/>
        <v>5.0054000183999996</v>
      </c>
      <c r="AT173" s="60" t="b">
        <f t="shared" si="1131"/>
        <v>0</v>
      </c>
      <c r="AU173" s="173" t="str">
        <f t="shared" si="1073"/>
        <v>Nyh. Sakkiskola SE</v>
      </c>
      <c r="AV173"/>
      <c r="AW173" s="76">
        <f t="shared" si="1135"/>
        <v>5</v>
      </c>
      <c r="AX173" s="76" t="s">
        <v>26</v>
      </c>
      <c r="AY173" s="179" t="b">
        <f t="shared" si="1136"/>
        <v>0</v>
      </c>
      <c r="AZ173" s="179">
        <f t="shared" si="1137"/>
        <v>2.0044500196000001</v>
      </c>
      <c r="BA173" s="179" t="str">
        <f t="shared" si="1138"/>
        <v>Fehérgyarmat SE</v>
      </c>
      <c r="BB173" t="str">
        <f t="shared" si="1129"/>
        <v>Ellenőrizd le a sorrendet!!! De a gép hozzáadja a csapat eredményt</v>
      </c>
    </row>
    <row r="174" spans="1:54" ht="12.75" customHeight="1" thickTop="1" thickBot="1" x14ac:dyDescent="0.25">
      <c r="A174" s="381"/>
      <c r="B174" s="2" t="s">
        <v>82</v>
      </c>
      <c r="C174" s="25" t="b">
        <f>'1 forduló'!$C167</f>
        <v>0</v>
      </c>
      <c r="D174" s="25" t="b">
        <f>'2 forduló'!$C167</f>
        <v>0</v>
      </c>
      <c r="E174" s="25" t="b">
        <f>'3 forduló'!$C167</f>
        <v>0</v>
      </c>
      <c r="F174" s="25" t="b">
        <f>'4 forduló'!$C167</f>
        <v>0</v>
      </c>
      <c r="G174" s="25" t="b">
        <f>'5 forduló'!$C167</f>
        <v>0</v>
      </c>
      <c r="H174" s="25" t="b">
        <f>'6 forduló'!$C167</f>
        <v>0</v>
      </c>
      <c r="I174" s="25" t="b">
        <f>'7 forduló'!$C167</f>
        <v>0</v>
      </c>
      <c r="J174" s="25" t="b">
        <f>'8 forduló'!$C167</f>
        <v>0</v>
      </c>
      <c r="K174" s="25" t="b">
        <f>'9 forduló'!$C167</f>
        <v>0</v>
      </c>
      <c r="L174" s="25" t="b">
        <f>'10 forduló'!$C167</f>
        <v>0</v>
      </c>
      <c r="M174" s="25" t="b">
        <f>'11 forduló'!$C167</f>
        <v>0</v>
      </c>
      <c r="N174" s="18" t="b">
        <f>'1 forduló'!$D167</f>
        <v>0</v>
      </c>
      <c r="O174" s="18" t="b">
        <f>'2 forduló'!$D167</f>
        <v>0</v>
      </c>
      <c r="P174" s="18" t="b">
        <f>'3 forduló'!$D167</f>
        <v>0</v>
      </c>
      <c r="Q174" s="18" t="b">
        <f>'4 forduló'!$D167</f>
        <v>0</v>
      </c>
      <c r="R174" s="18" t="b">
        <f>'5 forduló'!$D167</f>
        <v>0</v>
      </c>
      <c r="S174" s="18" t="b">
        <f>'6 forduló'!$D167</f>
        <v>0</v>
      </c>
      <c r="T174" s="18" t="b">
        <f>'7 forduló'!$D167</f>
        <v>0</v>
      </c>
      <c r="U174" s="18" t="b">
        <f>'8 forduló'!$D167</f>
        <v>0</v>
      </c>
      <c r="V174" s="18" t="b">
        <f>'9 forduló'!$D167</f>
        <v>0</v>
      </c>
      <c r="W174" s="18" t="b">
        <f>'10 forduló'!$D167</f>
        <v>0</v>
      </c>
      <c r="X174" s="18" t="b">
        <f>'11 forduló'!$D167</f>
        <v>0</v>
      </c>
      <c r="Y174" s="20"/>
      <c r="Z174" s="29">
        <f t="shared" si="1132"/>
        <v>0</v>
      </c>
      <c r="AA174" s="378"/>
      <c r="AC174" s="207"/>
      <c r="AD174" s="209" t="b">
        <f>M156</f>
        <v>0</v>
      </c>
      <c r="AE174" s="209">
        <f t="shared" ref="AE174:AP174" si="1146">N156</f>
        <v>0</v>
      </c>
      <c r="AF174" s="209">
        <f t="shared" si="1146"/>
        <v>0.5</v>
      </c>
      <c r="AG174" s="209">
        <f t="shared" si="1146"/>
        <v>0.5</v>
      </c>
      <c r="AH174" s="209">
        <f t="shared" si="1146"/>
        <v>0</v>
      </c>
      <c r="AI174" s="209">
        <f t="shared" si="1146"/>
        <v>0</v>
      </c>
      <c r="AJ174" s="209">
        <f t="shared" si="1146"/>
        <v>0</v>
      </c>
      <c r="AK174" s="209">
        <f t="shared" si="1146"/>
        <v>0</v>
      </c>
      <c r="AL174" s="209">
        <f t="shared" si="1146"/>
        <v>0</v>
      </c>
      <c r="AM174" s="209">
        <f t="shared" si="1146"/>
        <v>0</v>
      </c>
      <c r="AN174" s="209" t="b">
        <f t="shared" si="1146"/>
        <v>0</v>
      </c>
      <c r="AO174" s="209" t="b">
        <f t="shared" si="1146"/>
        <v>0</v>
      </c>
      <c r="AP174" s="209">
        <f t="shared" si="1146"/>
        <v>0</v>
      </c>
      <c r="AQ174" s="62">
        <f t="shared" si="1117"/>
        <v>1</v>
      </c>
      <c r="AR174" s="389"/>
      <c r="AS174" s="90">
        <f t="shared" si="1134"/>
        <v>1.0027500182</v>
      </c>
      <c r="AT174" s="60" t="b">
        <f t="shared" si="1131"/>
        <v>0</v>
      </c>
      <c r="AU174" s="173" t="str">
        <f t="shared" si="1073"/>
        <v>Nagyhalászi SE</v>
      </c>
      <c r="AV174"/>
      <c r="AW174" s="76">
        <f t="shared" si="1135"/>
        <v>10</v>
      </c>
      <c r="AX174" s="76" t="s">
        <v>33</v>
      </c>
      <c r="AY174" s="179" t="b">
        <f t="shared" si="1136"/>
        <v>0</v>
      </c>
      <c r="AZ174" s="179">
        <f t="shared" si="1137"/>
        <v>1.0027500182</v>
      </c>
      <c r="BA174" s="179" t="str">
        <f t="shared" si="1138"/>
        <v>Nagyhalászi SE</v>
      </c>
      <c r="BB174" t="str">
        <f t="shared" si="1129"/>
        <v>Ellenőrizd le a sorrendet!!! De a gép hozzáadja a csapat eredményt</v>
      </c>
    </row>
    <row r="175" spans="1:54" ht="13.5" customHeight="1" thickTop="1" thickBot="1" x14ac:dyDescent="0.25">
      <c r="A175" s="382"/>
      <c r="B175" s="2" t="s">
        <v>85</v>
      </c>
      <c r="C175" s="25">
        <f>'1 forduló'!$C168</f>
        <v>0</v>
      </c>
      <c r="D175" s="25">
        <f>'2 forduló'!$C168</f>
        <v>0</v>
      </c>
      <c r="E175" s="25">
        <f>'3 forduló'!$C168</f>
        <v>0</v>
      </c>
      <c r="F175" s="25">
        <f>'4 forduló'!$C168</f>
        <v>0</v>
      </c>
      <c r="G175" s="25">
        <f>'5 forduló'!$C168</f>
        <v>0</v>
      </c>
      <c r="H175" s="25">
        <f>'6 forduló'!$C168</f>
        <v>0</v>
      </c>
      <c r="I175" s="25">
        <f>'7 forduló'!$C168</f>
        <v>0</v>
      </c>
      <c r="J175" s="25">
        <f>'8 forduló'!$C168</f>
        <v>0</v>
      </c>
      <c r="K175" s="25">
        <f>'9 forduló'!$C168</f>
        <v>0</v>
      </c>
      <c r="L175" s="25">
        <f>'10 forduló'!$C168</f>
        <v>0</v>
      </c>
      <c r="M175" s="25">
        <f>'11 forduló'!$C168</f>
        <v>0</v>
      </c>
      <c r="N175" s="18"/>
      <c r="O175" s="19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9">
        <f t="shared" si="1132"/>
        <v>0</v>
      </c>
      <c r="AA175" s="379"/>
      <c r="AC175" s="207"/>
      <c r="AD175" s="209" t="b">
        <f>M172</f>
        <v>0</v>
      </c>
      <c r="AE175" s="209" t="b">
        <f t="shared" ref="AE175:AP175" si="1147">N172</f>
        <v>0</v>
      </c>
      <c r="AF175" s="209" t="b">
        <f t="shared" si="1147"/>
        <v>0</v>
      </c>
      <c r="AG175" s="209" t="b">
        <f t="shared" si="1147"/>
        <v>0</v>
      </c>
      <c r="AH175" s="209" t="b">
        <f t="shared" si="1147"/>
        <v>0</v>
      </c>
      <c r="AI175" s="209" t="b">
        <f t="shared" si="1147"/>
        <v>0</v>
      </c>
      <c r="AJ175" s="209" t="b">
        <f t="shared" si="1147"/>
        <v>0</v>
      </c>
      <c r="AK175" s="209" t="b">
        <f t="shared" si="1147"/>
        <v>0</v>
      </c>
      <c r="AL175" s="209" t="b">
        <f t="shared" si="1147"/>
        <v>0</v>
      </c>
      <c r="AM175" s="209" t="b">
        <f t="shared" si="1147"/>
        <v>0</v>
      </c>
      <c r="AN175" s="209" t="b">
        <f t="shared" si="1147"/>
        <v>0</v>
      </c>
      <c r="AO175" s="209" t="b">
        <f t="shared" si="1147"/>
        <v>0</v>
      </c>
      <c r="AP175" s="209">
        <f t="shared" si="1147"/>
        <v>0</v>
      </c>
      <c r="AQ175" s="62">
        <f t="shared" si="1117"/>
        <v>0</v>
      </c>
      <c r="AR175" s="389"/>
      <c r="AS175" s="90">
        <f t="shared" si="1134"/>
        <v>1.8000000000000006E-8</v>
      </c>
      <c r="AT175" s="60" t="b">
        <f t="shared" si="1131"/>
        <v>0</v>
      </c>
      <c r="AU175" s="173">
        <f t="shared" si="1073"/>
        <v>0</v>
      </c>
      <c r="AV175"/>
      <c r="AW175" s="76">
        <f t="shared" si="1135"/>
        <v>11</v>
      </c>
      <c r="AX175" s="76" t="s">
        <v>34</v>
      </c>
      <c r="AY175" s="179" t="b">
        <f t="shared" si="1136"/>
        <v>0</v>
      </c>
      <c r="AZ175" s="179">
        <f t="shared" si="1137"/>
        <v>1.8000000000000006E-8</v>
      </c>
      <c r="BA175" s="179">
        <f t="shared" si="1138"/>
        <v>0</v>
      </c>
      <c r="BB175" t="str">
        <f t="shared" si="1129"/>
        <v>0</v>
      </c>
    </row>
    <row r="176" spans="1:54" ht="14.25" thickTop="1" thickBot="1" x14ac:dyDescent="0.25">
      <c r="N176" s="15">
        <f t="shared" ref="N176:X176" si="1148">SUM(N165:N175)</f>
        <v>0</v>
      </c>
      <c r="O176" s="15">
        <f t="shared" si="1148"/>
        <v>0</v>
      </c>
      <c r="P176" s="15">
        <f t="shared" si="1148"/>
        <v>0</v>
      </c>
      <c r="Q176" s="15">
        <f t="shared" si="1148"/>
        <v>0</v>
      </c>
      <c r="R176" s="15">
        <f t="shared" si="1148"/>
        <v>0</v>
      </c>
      <c r="S176" s="15">
        <f t="shared" si="1148"/>
        <v>0</v>
      </c>
      <c r="T176" s="15">
        <f t="shared" si="1148"/>
        <v>0</v>
      </c>
      <c r="U176" s="15">
        <f t="shared" si="1148"/>
        <v>0</v>
      </c>
      <c r="V176" s="15">
        <f t="shared" si="1148"/>
        <v>0</v>
      </c>
      <c r="W176" s="15">
        <f t="shared" si="1148"/>
        <v>0</v>
      </c>
      <c r="X176" s="15">
        <f t="shared" si="1148"/>
        <v>0</v>
      </c>
      <c r="Y176" s="15"/>
      <c r="AC176" s="207"/>
      <c r="AD176" s="209" t="str">
        <f>M188</f>
        <v>12_8</v>
      </c>
      <c r="AE176" s="209" t="b">
        <f t="shared" ref="AE176:AP176" si="1149">N188</f>
        <v>0</v>
      </c>
      <c r="AF176" s="209" t="b">
        <f t="shared" si="1149"/>
        <v>0</v>
      </c>
      <c r="AG176" s="209" t="b">
        <f t="shared" si="1149"/>
        <v>0</v>
      </c>
      <c r="AH176" s="209" t="b">
        <f t="shared" si="1149"/>
        <v>0</v>
      </c>
      <c r="AI176" s="209" t="b">
        <f t="shared" si="1149"/>
        <v>0</v>
      </c>
      <c r="AJ176" s="209" t="b">
        <f t="shared" si="1149"/>
        <v>0</v>
      </c>
      <c r="AK176" s="209" t="b">
        <f t="shared" si="1149"/>
        <v>0</v>
      </c>
      <c r="AL176" s="209" t="b">
        <f t="shared" si="1149"/>
        <v>0</v>
      </c>
      <c r="AM176" s="209" t="b">
        <f t="shared" si="1149"/>
        <v>0</v>
      </c>
      <c r="AN176" s="209" t="b">
        <f t="shared" si="1149"/>
        <v>0</v>
      </c>
      <c r="AO176" s="209" t="b">
        <f t="shared" si="1149"/>
        <v>0</v>
      </c>
      <c r="AP176" s="209">
        <f t="shared" si="1149"/>
        <v>0</v>
      </c>
      <c r="AQ176" s="62">
        <f t="shared" si="1117"/>
        <v>0</v>
      </c>
      <c r="AR176" s="389"/>
      <c r="AS176" s="90">
        <f t="shared" si="1134"/>
        <v>1.7800000000000007E-8</v>
      </c>
      <c r="AT176" s="60" t="str">
        <f t="shared" si="1131"/>
        <v>12_8</v>
      </c>
      <c r="AU176" s="173">
        <f t="shared" si="1073"/>
        <v>0</v>
      </c>
      <c r="AV176"/>
      <c r="AW176" s="76">
        <f t="shared" si="1135"/>
        <v>12</v>
      </c>
      <c r="AX176" s="76" t="s">
        <v>35</v>
      </c>
      <c r="AY176" s="179" t="str">
        <f t="shared" si="1136"/>
        <v>12_8</v>
      </c>
      <c r="AZ176" s="179">
        <f t="shared" si="1137"/>
        <v>1.7800000000000007E-8</v>
      </c>
      <c r="BA176" s="179">
        <f t="shared" si="1138"/>
        <v>0</v>
      </c>
      <c r="BB176" t="str">
        <f t="shared" si="1129"/>
        <v>0</v>
      </c>
    </row>
    <row r="177" spans="1:54" ht="14.25" thickTop="1" thickBot="1" x14ac:dyDescent="0.25"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AC177" s="207"/>
      <c r="AD177" s="209" t="str">
        <f>M204</f>
        <v>13_8</v>
      </c>
      <c r="AE177" s="209" t="b">
        <f t="shared" ref="AE177:AP177" si="1150">N204</f>
        <v>0</v>
      </c>
      <c r="AF177" s="209" t="b">
        <f t="shared" si="1150"/>
        <v>0</v>
      </c>
      <c r="AG177" s="209" t="b">
        <f t="shared" si="1150"/>
        <v>0</v>
      </c>
      <c r="AH177" s="209" t="b">
        <f t="shared" si="1150"/>
        <v>0</v>
      </c>
      <c r="AI177" s="209" t="b">
        <f t="shared" si="1150"/>
        <v>0</v>
      </c>
      <c r="AJ177" s="209" t="b">
        <f t="shared" si="1150"/>
        <v>0</v>
      </c>
      <c r="AK177" s="209" t="b">
        <f t="shared" si="1150"/>
        <v>0</v>
      </c>
      <c r="AL177" s="209" t="b">
        <f t="shared" si="1150"/>
        <v>0</v>
      </c>
      <c r="AM177" s="209" t="b">
        <f t="shared" si="1150"/>
        <v>0</v>
      </c>
      <c r="AN177" s="209" t="b">
        <f t="shared" si="1150"/>
        <v>0</v>
      </c>
      <c r="AO177" s="209" t="b">
        <f t="shared" si="1150"/>
        <v>0</v>
      </c>
      <c r="AP177" s="209">
        <f t="shared" si="1150"/>
        <v>0</v>
      </c>
      <c r="AQ177" s="62">
        <f t="shared" si="1117"/>
        <v>0</v>
      </c>
      <c r="AR177" s="389"/>
      <c r="AS177" s="90">
        <f t="shared" si="1134"/>
        <v>1.7600000000000009E-8</v>
      </c>
      <c r="AT177" s="60" t="str">
        <f t="shared" si="1131"/>
        <v>13_8</v>
      </c>
      <c r="AU177" s="173" t="str">
        <f t="shared" si="1073"/>
        <v>13cs</v>
      </c>
      <c r="AV177"/>
      <c r="AW177" s="76">
        <f t="shared" si="1135"/>
        <v>13</v>
      </c>
      <c r="AX177" s="76" t="s">
        <v>36</v>
      </c>
      <c r="AY177" s="179" t="str">
        <f t="shared" si="1136"/>
        <v>13_8</v>
      </c>
      <c r="AZ177" s="179">
        <f t="shared" si="1137"/>
        <v>1.7600000000000009E-8</v>
      </c>
      <c r="BA177" s="179" t="str">
        <f t="shared" si="1138"/>
        <v>13cs</v>
      </c>
      <c r="BB177" t="str">
        <f t="shared" si="1129"/>
        <v>0</v>
      </c>
    </row>
    <row r="178" spans="1:54" ht="14.25" thickTop="1" thickBot="1" x14ac:dyDescent="0.25">
      <c r="AC178" s="207"/>
      <c r="AD178" s="209" t="str">
        <f>M220</f>
        <v>14_8</v>
      </c>
      <c r="AE178" s="209" t="b">
        <f t="shared" ref="AE178:AP178" si="1151">N220</f>
        <v>0</v>
      </c>
      <c r="AF178" s="209" t="b">
        <f t="shared" si="1151"/>
        <v>0</v>
      </c>
      <c r="AG178" s="209" t="b">
        <f t="shared" si="1151"/>
        <v>0</v>
      </c>
      <c r="AH178" s="209" t="b">
        <f t="shared" si="1151"/>
        <v>0</v>
      </c>
      <c r="AI178" s="209" t="b">
        <f t="shared" si="1151"/>
        <v>0</v>
      </c>
      <c r="AJ178" s="209" t="b">
        <f t="shared" si="1151"/>
        <v>0</v>
      </c>
      <c r="AK178" s="209" t="b">
        <f t="shared" si="1151"/>
        <v>0</v>
      </c>
      <c r="AL178" s="209" t="b">
        <f t="shared" si="1151"/>
        <v>0</v>
      </c>
      <c r="AM178" s="209" t="b">
        <f t="shared" si="1151"/>
        <v>0</v>
      </c>
      <c r="AN178" s="209" t="b">
        <f t="shared" si="1151"/>
        <v>0</v>
      </c>
      <c r="AO178" s="209" t="b">
        <f t="shared" si="1151"/>
        <v>0</v>
      </c>
      <c r="AP178" s="209">
        <f t="shared" si="1151"/>
        <v>0</v>
      </c>
      <c r="AQ178" s="62">
        <f t="shared" si="1117"/>
        <v>0</v>
      </c>
      <c r="AR178" s="389"/>
      <c r="AS178" s="90">
        <f t="shared" si="1134"/>
        <v>1.7400000000000007E-8</v>
      </c>
      <c r="AT178" s="60" t="str">
        <f t="shared" si="1131"/>
        <v>14_8</v>
      </c>
      <c r="AU178" s="173" t="str">
        <f t="shared" si="1073"/>
        <v>14cs</v>
      </c>
      <c r="AV178"/>
      <c r="AW178" s="76">
        <f t="shared" si="1135"/>
        <v>14</v>
      </c>
      <c r="AX178" s="76" t="s">
        <v>37</v>
      </c>
      <c r="AY178" s="179" t="str">
        <f t="shared" si="1136"/>
        <v>14_8</v>
      </c>
      <c r="AZ178" s="179">
        <f t="shared" si="1137"/>
        <v>1.7400000000000007E-8</v>
      </c>
      <c r="BA178" s="179" t="str">
        <f t="shared" si="1138"/>
        <v>14cs</v>
      </c>
      <c r="BB178" t="str">
        <f t="shared" si="1129"/>
        <v>0</v>
      </c>
    </row>
    <row r="179" spans="1:54" ht="16.5" customHeight="1" thickTop="1" thickBot="1" x14ac:dyDescent="0.3">
      <c r="A179" s="383" t="s">
        <v>0</v>
      </c>
      <c r="B179" s="384"/>
      <c r="C179" s="249"/>
      <c r="D179" s="250"/>
      <c r="E179" s="250"/>
      <c r="F179" s="250"/>
      <c r="G179" s="250"/>
      <c r="H179" s="250"/>
      <c r="I179" s="250"/>
      <c r="J179" s="250"/>
      <c r="K179" s="250"/>
      <c r="L179" s="250"/>
      <c r="M179" s="251"/>
      <c r="N179" s="385" t="s">
        <v>12</v>
      </c>
      <c r="O179" s="386"/>
      <c r="P179" s="387"/>
      <c r="Q179" s="387"/>
      <c r="R179" s="387"/>
      <c r="S179" s="387"/>
      <c r="T179" s="387"/>
      <c r="U179" s="387"/>
      <c r="V179" s="387"/>
      <c r="W179" s="387"/>
      <c r="X179" s="387"/>
      <c r="Y179" s="387"/>
      <c r="Z179" s="13" t="s">
        <v>16</v>
      </c>
      <c r="AA179" s="377">
        <f>SUM(N192:Y192)</f>
        <v>0</v>
      </c>
      <c r="AC179" s="207"/>
      <c r="AD179" s="209" t="str">
        <f>M236</f>
        <v>15_8</v>
      </c>
      <c r="AE179" s="209" t="b">
        <f t="shared" ref="AE179:AP179" si="1152">N236</f>
        <v>0</v>
      </c>
      <c r="AF179" s="209" t="b">
        <f t="shared" si="1152"/>
        <v>0</v>
      </c>
      <c r="AG179" s="209" t="b">
        <f t="shared" si="1152"/>
        <v>0</v>
      </c>
      <c r="AH179" s="209" t="b">
        <f t="shared" si="1152"/>
        <v>0</v>
      </c>
      <c r="AI179" s="209" t="b">
        <f t="shared" si="1152"/>
        <v>0</v>
      </c>
      <c r="AJ179" s="209" t="b">
        <f t="shared" si="1152"/>
        <v>0</v>
      </c>
      <c r="AK179" s="209" t="b">
        <f t="shared" si="1152"/>
        <v>0</v>
      </c>
      <c r="AL179" s="209" t="b">
        <f t="shared" si="1152"/>
        <v>0</v>
      </c>
      <c r="AM179" s="209" t="b">
        <f t="shared" si="1152"/>
        <v>0</v>
      </c>
      <c r="AN179" s="209" t="b">
        <f t="shared" si="1152"/>
        <v>0</v>
      </c>
      <c r="AO179" s="209" t="b">
        <f t="shared" si="1152"/>
        <v>0</v>
      </c>
      <c r="AP179" s="209">
        <f t="shared" si="1152"/>
        <v>0</v>
      </c>
      <c r="AQ179" s="62">
        <f t="shared" si="1117"/>
        <v>0</v>
      </c>
      <c r="AR179" s="389"/>
      <c r="AS179" s="90">
        <f t="shared" si="1134"/>
        <v>1.7200000000000008E-8</v>
      </c>
      <c r="AT179" s="60" t="str">
        <f t="shared" si="1131"/>
        <v>15_8</v>
      </c>
      <c r="AU179" s="173" t="str">
        <f t="shared" si="1073"/>
        <v>15cs</v>
      </c>
      <c r="AV179"/>
      <c r="AW179" s="76">
        <f t="shared" si="1135"/>
        <v>15</v>
      </c>
      <c r="AX179" s="76" t="s">
        <v>38</v>
      </c>
      <c r="AY179" s="179" t="str">
        <f t="shared" si="1136"/>
        <v>15_8</v>
      </c>
      <c r="AZ179" s="179">
        <f t="shared" si="1137"/>
        <v>1.7200000000000008E-8</v>
      </c>
      <c r="BA179" s="179" t="str">
        <f t="shared" si="1138"/>
        <v>15cs</v>
      </c>
      <c r="BB179" t="str">
        <f t="shared" si="1129"/>
        <v>0</v>
      </c>
    </row>
    <row r="180" spans="1:54" ht="13.5" customHeight="1" thickTop="1" thickBot="1" x14ac:dyDescent="0.25">
      <c r="A180" s="380">
        <v>12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96" t="s">
        <v>1</v>
      </c>
      <c r="N180" s="21" t="s">
        <v>13</v>
      </c>
      <c r="O180" s="22" t="s">
        <v>14</v>
      </c>
      <c r="P180" s="22" t="s">
        <v>15</v>
      </c>
      <c r="Q180" s="22" t="s">
        <v>17</v>
      </c>
      <c r="R180" s="22" t="s">
        <v>18</v>
      </c>
      <c r="S180" s="22" t="s">
        <v>21</v>
      </c>
      <c r="T180" s="22" t="s">
        <v>22</v>
      </c>
      <c r="U180" s="22" t="s">
        <v>25</v>
      </c>
      <c r="V180" s="22" t="s">
        <v>26</v>
      </c>
      <c r="W180" s="22" t="s">
        <v>33</v>
      </c>
      <c r="X180" s="22" t="s">
        <v>34</v>
      </c>
      <c r="Y180" s="22" t="s">
        <v>35</v>
      </c>
      <c r="Z180" s="28"/>
      <c r="AA180" s="378"/>
      <c r="AC180" s="207"/>
      <c r="AD180" s="209" t="str">
        <f>M252</f>
        <v>16_8</v>
      </c>
      <c r="AE180" s="209" t="b">
        <f t="shared" ref="AE180:AP180" si="1153">N252</f>
        <v>0</v>
      </c>
      <c r="AF180" s="209" t="b">
        <f t="shared" si="1153"/>
        <v>0</v>
      </c>
      <c r="AG180" s="209" t="b">
        <f t="shared" si="1153"/>
        <v>0</v>
      </c>
      <c r="AH180" s="209" t="b">
        <f t="shared" si="1153"/>
        <v>0</v>
      </c>
      <c r="AI180" s="209" t="b">
        <f t="shared" si="1153"/>
        <v>0</v>
      </c>
      <c r="AJ180" s="209" t="b">
        <f t="shared" si="1153"/>
        <v>0</v>
      </c>
      <c r="AK180" s="209" t="b">
        <f t="shared" si="1153"/>
        <v>0</v>
      </c>
      <c r="AL180" s="209" t="b">
        <f t="shared" si="1153"/>
        <v>0</v>
      </c>
      <c r="AM180" s="209" t="b">
        <f t="shared" si="1153"/>
        <v>0</v>
      </c>
      <c r="AN180" s="209" t="b">
        <f t="shared" si="1153"/>
        <v>0</v>
      </c>
      <c r="AO180" s="209" t="b">
        <f t="shared" si="1153"/>
        <v>0</v>
      </c>
      <c r="AP180" s="209">
        <f t="shared" si="1153"/>
        <v>0</v>
      </c>
      <c r="AQ180" s="62">
        <f t="shared" si="1117"/>
        <v>0</v>
      </c>
      <c r="AR180" s="389"/>
      <c r="AS180" s="90">
        <f t="shared" si="1134"/>
        <v>1.700000000000001E-8</v>
      </c>
      <c r="AT180" s="60" t="str">
        <f t="shared" si="1131"/>
        <v>16_8</v>
      </c>
      <c r="AU180" s="173" t="str">
        <f t="shared" si="1073"/>
        <v>16cs</v>
      </c>
      <c r="AV180"/>
      <c r="AW180" s="76">
        <f t="shared" si="1135"/>
        <v>16</v>
      </c>
      <c r="AX180" s="76" t="s">
        <v>39</v>
      </c>
      <c r="AY180" s="179" t="str">
        <f t="shared" si="1136"/>
        <v>16_8</v>
      </c>
      <c r="AZ180" s="179">
        <f t="shared" si="1137"/>
        <v>1.700000000000001E-8</v>
      </c>
      <c r="BA180" s="179" t="str">
        <f t="shared" si="1138"/>
        <v>16cs</v>
      </c>
      <c r="BB180" t="str">
        <f t="shared" si="1129"/>
        <v>0</v>
      </c>
    </row>
    <row r="181" spans="1:54" ht="12.75" customHeight="1" thickTop="1" thickBot="1" x14ac:dyDescent="0.25">
      <c r="A181" s="381"/>
      <c r="B181" s="2" t="s">
        <v>2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97" t="s">
        <v>163</v>
      </c>
      <c r="N181" s="18" t="b">
        <f>'1 forduló'!$D173</f>
        <v>0</v>
      </c>
      <c r="O181" s="18" t="b">
        <f>'2 forduló'!$D173</f>
        <v>0</v>
      </c>
      <c r="P181" s="18" t="b">
        <f>'3 forduló'!$D173</f>
        <v>0</v>
      </c>
      <c r="Q181" s="18" t="b">
        <f>'4 forduló'!$D173</f>
        <v>0</v>
      </c>
      <c r="R181" s="18" t="b">
        <f>'5 forduló'!$D173</f>
        <v>0</v>
      </c>
      <c r="S181" s="18" t="b">
        <f>'6 forduló'!$D173</f>
        <v>0</v>
      </c>
      <c r="T181" s="18" t="b">
        <f>'7 forduló'!$D173</f>
        <v>0</v>
      </c>
      <c r="U181" s="18" t="b">
        <f>'8 forduló'!$D173</f>
        <v>0</v>
      </c>
      <c r="V181" s="18" t="b">
        <f>'9 forduló'!$D173</f>
        <v>0</v>
      </c>
      <c r="W181" s="18" t="b">
        <f>'10 forduló'!$D173</f>
        <v>0</v>
      </c>
      <c r="X181" s="18" t="b">
        <f>'11 forduló'!$D173</f>
        <v>0</v>
      </c>
      <c r="Y181" s="20"/>
      <c r="Z181" s="29">
        <f>SUM(N181:Y181)</f>
        <v>0</v>
      </c>
      <c r="AA181" s="378"/>
      <c r="AC181" s="207"/>
      <c r="AD181" s="209" t="str">
        <f>M268</f>
        <v>17_8</v>
      </c>
      <c r="AE181" s="209" t="b">
        <f t="shared" ref="AE181:AP181" si="1154">N268</f>
        <v>0</v>
      </c>
      <c r="AF181" s="209" t="b">
        <f t="shared" si="1154"/>
        <v>0</v>
      </c>
      <c r="AG181" s="209" t="b">
        <f t="shared" si="1154"/>
        <v>0</v>
      </c>
      <c r="AH181" s="209" t="b">
        <f t="shared" si="1154"/>
        <v>0</v>
      </c>
      <c r="AI181" s="209" t="b">
        <f t="shared" si="1154"/>
        <v>0</v>
      </c>
      <c r="AJ181" s="209" t="b">
        <f t="shared" si="1154"/>
        <v>0</v>
      </c>
      <c r="AK181" s="209" t="b">
        <f t="shared" si="1154"/>
        <v>0</v>
      </c>
      <c r="AL181" s="209" t="b">
        <f t="shared" si="1154"/>
        <v>0</v>
      </c>
      <c r="AM181" s="209" t="b">
        <f t="shared" si="1154"/>
        <v>0</v>
      </c>
      <c r="AN181" s="209" t="b">
        <f t="shared" si="1154"/>
        <v>0</v>
      </c>
      <c r="AO181" s="209" t="b">
        <f t="shared" si="1154"/>
        <v>0</v>
      </c>
      <c r="AP181" s="209">
        <f t="shared" si="1154"/>
        <v>0</v>
      </c>
      <c r="AQ181" s="62">
        <f t="shared" si="1117"/>
        <v>0</v>
      </c>
      <c r="AR181" s="389"/>
      <c r="AS181" s="90">
        <f t="shared" si="1134"/>
        <v>1.6800000000000011E-8</v>
      </c>
      <c r="AT181" s="60" t="str">
        <f t="shared" si="1131"/>
        <v>17_8</v>
      </c>
      <c r="AU181" s="173" t="str">
        <f t="shared" si="1073"/>
        <v>17cs</v>
      </c>
      <c r="AV181"/>
      <c r="AW181" s="76">
        <f t="shared" si="1135"/>
        <v>17</v>
      </c>
      <c r="AX181" s="76" t="s">
        <v>40</v>
      </c>
      <c r="AY181" s="179" t="str">
        <f t="shared" si="1136"/>
        <v>17_8</v>
      </c>
      <c r="AZ181" s="179">
        <f t="shared" si="1137"/>
        <v>1.6800000000000011E-8</v>
      </c>
      <c r="BA181" s="179" t="str">
        <f t="shared" si="1138"/>
        <v>17cs</v>
      </c>
      <c r="BB181" t="str">
        <f t="shared" si="1129"/>
        <v>0</v>
      </c>
    </row>
    <row r="182" spans="1:54" ht="12.75" customHeight="1" thickTop="1" thickBot="1" x14ac:dyDescent="0.25">
      <c r="A182" s="381"/>
      <c r="B182" s="2" t="s">
        <v>3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97" t="s">
        <v>164</v>
      </c>
      <c r="N182" s="18" t="b">
        <f>'1 forduló'!$D174</f>
        <v>0</v>
      </c>
      <c r="O182" s="18" t="b">
        <f>'2 forduló'!$D174</f>
        <v>0</v>
      </c>
      <c r="P182" s="18" t="b">
        <f>'3 forduló'!$D174</f>
        <v>0</v>
      </c>
      <c r="Q182" s="18" t="b">
        <f>'4 forduló'!$D174</f>
        <v>0</v>
      </c>
      <c r="R182" s="18" t="b">
        <f>'5 forduló'!$D174</f>
        <v>0</v>
      </c>
      <c r="S182" s="18" t="b">
        <f>'6 forduló'!$D174</f>
        <v>0</v>
      </c>
      <c r="T182" s="18" t="b">
        <f>'7 forduló'!$D174</f>
        <v>0</v>
      </c>
      <c r="U182" s="18" t="b">
        <f>'8 forduló'!$D174</f>
        <v>0</v>
      </c>
      <c r="V182" s="18" t="b">
        <f>'9 forduló'!$D174</f>
        <v>0</v>
      </c>
      <c r="W182" s="18" t="b">
        <f>'10 forduló'!$D174</f>
        <v>0</v>
      </c>
      <c r="X182" s="18" t="b">
        <f>'11 forduló'!$D174</f>
        <v>0</v>
      </c>
      <c r="Y182" s="20"/>
      <c r="Z182" s="29">
        <f t="shared" ref="Z182:Z190" si="1155">SUM(N182:Y182)</f>
        <v>0</v>
      </c>
      <c r="AA182" s="378"/>
      <c r="AC182" s="207"/>
      <c r="AD182" s="209" t="str">
        <f>M284</f>
        <v>18_8</v>
      </c>
      <c r="AE182" s="209" t="b">
        <f t="shared" ref="AE182:AP182" si="1156">N284</f>
        <v>0</v>
      </c>
      <c r="AF182" s="209" t="b">
        <f t="shared" si="1156"/>
        <v>0</v>
      </c>
      <c r="AG182" s="209" t="b">
        <f t="shared" si="1156"/>
        <v>0</v>
      </c>
      <c r="AH182" s="209" t="b">
        <f t="shared" si="1156"/>
        <v>0</v>
      </c>
      <c r="AI182" s="209" t="b">
        <f t="shared" si="1156"/>
        <v>0</v>
      </c>
      <c r="AJ182" s="209" t="b">
        <f t="shared" si="1156"/>
        <v>0</v>
      </c>
      <c r="AK182" s="209" t="b">
        <f t="shared" si="1156"/>
        <v>0</v>
      </c>
      <c r="AL182" s="209" t="b">
        <f t="shared" si="1156"/>
        <v>0</v>
      </c>
      <c r="AM182" s="209" t="b">
        <f t="shared" si="1156"/>
        <v>0</v>
      </c>
      <c r="AN182" s="209" t="b">
        <f t="shared" si="1156"/>
        <v>0</v>
      </c>
      <c r="AO182" s="209" t="b">
        <f t="shared" si="1156"/>
        <v>0</v>
      </c>
      <c r="AP182" s="209">
        <f t="shared" si="1156"/>
        <v>0</v>
      </c>
      <c r="AQ182" s="62">
        <f t="shared" si="1117"/>
        <v>0</v>
      </c>
      <c r="AR182" s="389"/>
      <c r="AS182" s="90">
        <f t="shared" si="1134"/>
        <v>1.660000000000001E-8</v>
      </c>
      <c r="AT182" s="60" t="str">
        <f t="shared" si="1131"/>
        <v>18_8</v>
      </c>
      <c r="AU182" s="173" t="str">
        <f t="shared" si="1073"/>
        <v>18cs</v>
      </c>
      <c r="AV182"/>
      <c r="AW182" s="76">
        <f t="shared" si="1135"/>
        <v>18</v>
      </c>
      <c r="AX182" s="76" t="s">
        <v>41</v>
      </c>
      <c r="AY182" s="179" t="str">
        <f t="shared" si="1136"/>
        <v>18_8</v>
      </c>
      <c r="AZ182" s="179">
        <f t="shared" si="1137"/>
        <v>1.660000000000001E-8</v>
      </c>
      <c r="BA182" s="179" t="str">
        <f t="shared" si="1138"/>
        <v>18cs</v>
      </c>
      <c r="BB182" t="str">
        <f t="shared" si="1129"/>
        <v>0</v>
      </c>
    </row>
    <row r="183" spans="1:54" ht="12.75" customHeight="1" thickTop="1" thickBot="1" x14ac:dyDescent="0.25">
      <c r="A183" s="381"/>
      <c r="B183" s="2" t="s">
        <v>84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97" t="s">
        <v>165</v>
      </c>
      <c r="N183" s="18" t="b">
        <f>'1 forduló'!$D175</f>
        <v>0</v>
      </c>
      <c r="O183" s="18" t="b">
        <f>'2 forduló'!$D175</f>
        <v>0</v>
      </c>
      <c r="P183" s="18" t="b">
        <f>'3 forduló'!$D175</f>
        <v>0</v>
      </c>
      <c r="Q183" s="18" t="b">
        <f>'4 forduló'!$D175</f>
        <v>0</v>
      </c>
      <c r="R183" s="18" t="b">
        <f>'5 forduló'!$D175</f>
        <v>0</v>
      </c>
      <c r="S183" s="18" t="b">
        <f>'6 forduló'!$D175</f>
        <v>0</v>
      </c>
      <c r="T183" s="18" t="b">
        <f>'7 forduló'!$D175</f>
        <v>0</v>
      </c>
      <c r="U183" s="18" t="b">
        <f>'8 forduló'!$D175</f>
        <v>0</v>
      </c>
      <c r="V183" s="18" t="b">
        <f>'9 forduló'!$D175</f>
        <v>0</v>
      </c>
      <c r="W183" s="18" t="b">
        <f>'10 forduló'!$D175</f>
        <v>0</v>
      </c>
      <c r="X183" s="18" t="b">
        <f>'11 forduló'!$D175</f>
        <v>0</v>
      </c>
      <c r="Y183" s="20"/>
      <c r="Z183" s="29">
        <f t="shared" si="1155"/>
        <v>0</v>
      </c>
      <c r="AA183" s="378"/>
      <c r="AC183" s="207"/>
      <c r="AD183" s="209" t="str">
        <f>M300</f>
        <v>19_8</v>
      </c>
      <c r="AE183" s="209" t="b">
        <f t="shared" ref="AE183:AP183" si="1157">N300</f>
        <v>0</v>
      </c>
      <c r="AF183" s="209" t="b">
        <f t="shared" si="1157"/>
        <v>0</v>
      </c>
      <c r="AG183" s="209" t="b">
        <f t="shared" si="1157"/>
        <v>0</v>
      </c>
      <c r="AH183" s="209" t="b">
        <f t="shared" si="1157"/>
        <v>0</v>
      </c>
      <c r="AI183" s="209" t="b">
        <f t="shared" si="1157"/>
        <v>0</v>
      </c>
      <c r="AJ183" s="209" t="b">
        <f t="shared" si="1157"/>
        <v>0</v>
      </c>
      <c r="AK183" s="209" t="b">
        <f t="shared" si="1157"/>
        <v>0</v>
      </c>
      <c r="AL183" s="209" t="b">
        <f t="shared" si="1157"/>
        <v>0</v>
      </c>
      <c r="AM183" s="209" t="b">
        <f t="shared" si="1157"/>
        <v>0</v>
      </c>
      <c r="AN183" s="209" t="b">
        <f t="shared" si="1157"/>
        <v>0</v>
      </c>
      <c r="AO183" s="209" t="b">
        <f t="shared" si="1157"/>
        <v>0</v>
      </c>
      <c r="AP183" s="209">
        <f t="shared" si="1157"/>
        <v>0</v>
      </c>
      <c r="AQ183" s="62">
        <f t="shared" si="1117"/>
        <v>0</v>
      </c>
      <c r="AR183" s="389"/>
      <c r="AS183" s="90">
        <f t="shared" si="1134"/>
        <v>1.6400000000000011E-8</v>
      </c>
      <c r="AT183" s="60" t="str">
        <f t="shared" si="1131"/>
        <v>19_8</v>
      </c>
      <c r="AU183" s="173" t="str">
        <f t="shared" si="1073"/>
        <v>19cs</v>
      </c>
      <c r="AV183"/>
      <c r="AW183" s="76">
        <f t="shared" si="1135"/>
        <v>19</v>
      </c>
      <c r="AX183" s="76" t="s">
        <v>42</v>
      </c>
      <c r="AY183" s="179" t="str">
        <f t="shared" si="1136"/>
        <v>19_8</v>
      </c>
      <c r="AZ183" s="179">
        <f t="shared" si="1137"/>
        <v>1.6400000000000011E-8</v>
      </c>
      <c r="BA183" s="179" t="str">
        <f t="shared" si="1138"/>
        <v>19cs</v>
      </c>
      <c r="BB183" t="str">
        <f t="shared" si="1129"/>
        <v>0</v>
      </c>
    </row>
    <row r="184" spans="1:54" ht="12.75" customHeight="1" thickTop="1" thickBot="1" x14ac:dyDescent="0.25">
      <c r="A184" s="381"/>
      <c r="B184" s="2" t="s">
        <v>5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97" t="s">
        <v>166</v>
      </c>
      <c r="N184" s="18" t="b">
        <f>'1 forduló'!$D176</f>
        <v>0</v>
      </c>
      <c r="O184" s="18" t="b">
        <f>'2 forduló'!$D176</f>
        <v>0</v>
      </c>
      <c r="P184" s="18" t="b">
        <f>'3 forduló'!$D176</f>
        <v>0</v>
      </c>
      <c r="Q184" s="18" t="b">
        <f>'4 forduló'!$D176</f>
        <v>0</v>
      </c>
      <c r="R184" s="18" t="b">
        <f>'5 forduló'!$D176</f>
        <v>0</v>
      </c>
      <c r="S184" s="18" t="b">
        <f>'6 forduló'!$D176</f>
        <v>0</v>
      </c>
      <c r="T184" s="18" t="b">
        <f>'7 forduló'!$D176</f>
        <v>0</v>
      </c>
      <c r="U184" s="18" t="b">
        <f>'8 forduló'!$D176</f>
        <v>0</v>
      </c>
      <c r="V184" s="18" t="b">
        <f>'9 forduló'!$D176</f>
        <v>0</v>
      </c>
      <c r="W184" s="18" t="b">
        <f>'10 forduló'!$D176</f>
        <v>0</v>
      </c>
      <c r="X184" s="18" t="b">
        <f>'11 forduló'!$D176</f>
        <v>0</v>
      </c>
      <c r="Y184" s="20"/>
      <c r="Z184" s="29">
        <f t="shared" si="1155"/>
        <v>0</v>
      </c>
      <c r="AA184" s="378"/>
      <c r="AC184" s="207"/>
      <c r="AD184" s="209" t="str">
        <f>M316</f>
        <v>20_8</v>
      </c>
      <c r="AE184" s="209" t="b">
        <f t="shared" ref="AE184:AP184" si="1158">N316</f>
        <v>0</v>
      </c>
      <c r="AF184" s="209" t="b">
        <f t="shared" si="1158"/>
        <v>0</v>
      </c>
      <c r="AG184" s="209" t="b">
        <f t="shared" si="1158"/>
        <v>0</v>
      </c>
      <c r="AH184" s="209" t="b">
        <f t="shared" si="1158"/>
        <v>0</v>
      </c>
      <c r="AI184" s="209" t="b">
        <f t="shared" si="1158"/>
        <v>0</v>
      </c>
      <c r="AJ184" s="209" t="b">
        <f t="shared" si="1158"/>
        <v>0</v>
      </c>
      <c r="AK184" s="209" t="b">
        <f t="shared" si="1158"/>
        <v>0</v>
      </c>
      <c r="AL184" s="209" t="b">
        <f t="shared" si="1158"/>
        <v>0</v>
      </c>
      <c r="AM184" s="209" t="b">
        <f t="shared" si="1158"/>
        <v>0</v>
      </c>
      <c r="AN184" s="209" t="b">
        <f t="shared" si="1158"/>
        <v>0</v>
      </c>
      <c r="AO184" s="209" t="b">
        <f t="shared" si="1158"/>
        <v>0</v>
      </c>
      <c r="AP184" s="209">
        <f t="shared" si="1158"/>
        <v>0</v>
      </c>
      <c r="AQ184" s="62">
        <f t="shared" si="1117"/>
        <v>0</v>
      </c>
      <c r="AR184" s="390"/>
      <c r="AS184" s="90">
        <f t="shared" si="1134"/>
        <v>1.6200000000000013E-8</v>
      </c>
      <c r="AT184" s="75" t="str">
        <f t="shared" si="1131"/>
        <v>20_8</v>
      </c>
      <c r="AU184" s="173" t="str">
        <f t="shared" si="1073"/>
        <v>20cs</v>
      </c>
      <c r="AV184"/>
      <c r="AW184" s="76">
        <f t="shared" si="1135"/>
        <v>20</v>
      </c>
      <c r="AX184" s="76" t="s">
        <v>43</v>
      </c>
      <c r="AY184" s="179" t="str">
        <f t="shared" si="1136"/>
        <v>20_8</v>
      </c>
      <c r="AZ184" s="179">
        <f t="shared" si="1137"/>
        <v>1.6200000000000013E-8</v>
      </c>
      <c r="BA184" s="179" t="str">
        <f t="shared" si="1138"/>
        <v>20cs</v>
      </c>
      <c r="BB184" t="str">
        <f t="shared" si="1129"/>
        <v>0</v>
      </c>
    </row>
    <row r="185" spans="1:54" ht="12.75" customHeight="1" thickTop="1" thickBot="1" x14ac:dyDescent="0.25">
      <c r="A185" s="381"/>
      <c r="B185" s="2" t="s">
        <v>6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97" t="s">
        <v>167</v>
      </c>
      <c r="N185" s="18" t="b">
        <f>'1 forduló'!$D177</f>
        <v>0</v>
      </c>
      <c r="O185" s="18" t="b">
        <f>'2 forduló'!$D177</f>
        <v>0</v>
      </c>
      <c r="P185" s="18" t="b">
        <f>'3 forduló'!$D177</f>
        <v>0</v>
      </c>
      <c r="Q185" s="18" t="b">
        <f>'4 forduló'!$D177</f>
        <v>0</v>
      </c>
      <c r="R185" s="18" t="b">
        <f>'5 forduló'!$D177</f>
        <v>0</v>
      </c>
      <c r="S185" s="18" t="b">
        <f>'6 forduló'!$D177</f>
        <v>0</v>
      </c>
      <c r="T185" s="18" t="b">
        <f>'7 forduló'!$D177</f>
        <v>0</v>
      </c>
      <c r="U185" s="18" t="b">
        <f>'8 forduló'!$D177</f>
        <v>0</v>
      </c>
      <c r="V185" s="18" t="b">
        <f>'9 forduló'!$D177</f>
        <v>0</v>
      </c>
      <c r="W185" s="18" t="b">
        <f>'10 forduló'!$D177</f>
        <v>0</v>
      </c>
      <c r="X185" s="18" t="b">
        <f>'11 forduló'!$D177</f>
        <v>0</v>
      </c>
      <c r="Y185" s="20"/>
      <c r="Z185" s="29">
        <f t="shared" si="1155"/>
        <v>0</v>
      </c>
      <c r="AA185" s="378"/>
      <c r="AC185" s="207" t="s">
        <v>176</v>
      </c>
      <c r="AD185" s="209" t="b">
        <f>M13</f>
        <v>0</v>
      </c>
      <c r="AE185" s="209">
        <f t="shared" ref="AE185:AP185" si="1159">N13</f>
        <v>0</v>
      </c>
      <c r="AF185" s="209">
        <f t="shared" si="1159"/>
        <v>0</v>
      </c>
      <c r="AG185" s="209">
        <f t="shared" si="1159"/>
        <v>1</v>
      </c>
      <c r="AH185" s="209">
        <f t="shared" si="1159"/>
        <v>0</v>
      </c>
      <c r="AI185" s="209">
        <f t="shared" si="1159"/>
        <v>0</v>
      </c>
      <c r="AJ185" s="209">
        <f t="shared" si="1159"/>
        <v>0</v>
      </c>
      <c r="AK185" s="209">
        <f t="shared" si="1159"/>
        <v>0</v>
      </c>
      <c r="AL185" s="209">
        <f t="shared" si="1159"/>
        <v>0</v>
      </c>
      <c r="AM185" s="209">
        <f t="shared" si="1159"/>
        <v>1</v>
      </c>
      <c r="AN185" s="209" t="b">
        <f t="shared" si="1159"/>
        <v>0</v>
      </c>
      <c r="AO185" s="209" t="b">
        <f t="shared" si="1159"/>
        <v>0</v>
      </c>
      <c r="AP185" s="209">
        <f t="shared" si="1159"/>
        <v>0</v>
      </c>
      <c r="AQ185" s="62">
        <f t="shared" si="1117"/>
        <v>2</v>
      </c>
      <c r="AR185" s="388" t="s">
        <v>176</v>
      </c>
      <c r="AS185" s="86">
        <f>AQ185+(AD3/10000)</f>
        <v>2.00300002</v>
      </c>
      <c r="AT185" s="54" t="b">
        <f t="shared" si="1131"/>
        <v>0</v>
      </c>
      <c r="AU185" s="210" t="str">
        <f>AU165</f>
        <v>Nyírbátor SE</v>
      </c>
      <c r="AV185"/>
      <c r="AW185" s="76">
        <f>_xlfn.RANK.EQ(AS185,$AS$185:$AS$204,0)</f>
        <v>9</v>
      </c>
      <c r="AX185" s="76" t="s">
        <v>13</v>
      </c>
      <c r="AY185" s="179" t="b">
        <f>IF($AW$185=(AL3+1),$AT$185,IF($AW$186=(AL3+1),$AT$186,IF($AW$187=(AL3+1),$AT$187,IF($AW$188=(AL3+1),$AT$188,IF($AW$189=(AL3+1),$AT$189,IF($AW$190=(AL3+1),$AT$190,IF($AW$191=(AL3+1),$AT$191,IF($AW$192=(AL3+1),$AT$192,IF($AW$193=(AL3+1),$AT$193,IF($AW$194=(AL3+1),$AT$194,IF($AW$195=(AL3+1),$AT$195,IF($AW$196=(AL3+1),$AT$196,IF($AW$197=(AL3+1),$AT$197,IF($AW$198=(AL3+1),$AT$198,IF($AW$199=(AL3+1),$AT$199,IF($AW$200=(AL3+1),$AT$200,IF($AW$201=(AL3+1),$AT$201,IF($AW$202=(AL3+1),$AT$202,IF($AW$203=(AL3+1),$AT$203,IF($AW$204=(AL3+1),$AT$204))))))))))))))))))))</f>
        <v>0</v>
      </c>
      <c r="AZ185" s="179">
        <f>IF($AW$185=(AP3+1),$AS$185,IF($AW$186=(AP3+1),$AS$186,IF($AW$187=(AP3+1),$AS$187,IF($AW$188=(AP3+1),$AS$188,IF($AW$189=(AP3+1),$AS$189,IF($AW$190=(AP3+1),$AS$190,IF($AW$191=(AP3+1),$AS$191,IF($AW$192=(AP3+1),$AS$192,IF($AW$193=(AP3+1),$AS$193,IF($AW$194=(AP3+1),$AS$194,IF($AW$195=(AL3+1),$AS$195,IF($AW$196=(AL3+1),$AS$196,IF($AW$197=(AL3+1),$AS$197,IF($AW$198=(AL3+1),$AS$198,IF($AW$199=(AL3+1),$AS$199,IF($AW$200=(AL3+1),$AS$200,IF($AW$201=(AL3+1),$AS$201,IF($AW$202=(AL3+1),$AS$202,IF($AW$203=(AL3+1),$AS$203,IF($AW$204=(AL3+1),$AS$204))))))))))))))))))))</f>
        <v>7.0059000190000003</v>
      </c>
      <c r="BA185" s="179" t="str">
        <f>IF($AW$185=(AP3+1),$AU$185,IF($AW$186=(AP3+1),$AU$186,IF($AW$187=(AP3+1),$AU$187,IF($AW$188=(AP3+1),$AU$188,IF($AW$189=(AP3+1),$AU$189,IF($AW$190=(AP3+1),$AU$190,IF($AW$191=(AP3+1),$AU$191,IF($AW$192=(AP3+1),$AU$192,IF($AW$193=(AP3+1),$AU$193,IF($AW$194=(AP3+1),$AU$194,IF($AW$195=(AP3+1),$AU$195,IF($AW$196=(AP3+1),$AU$196,IF($AW$197=(AP3+1),$AU$197,IF($AW$198=(AP3+1),$AU$198,IF($AW$199=(AP3+1),$AU$199,IF($AW$200=(AP3+1),$AU$200,IF($AW$201=(AP3+1),$AU$201,IF($AW$202=(AP3+1),$AU$202,IF($AW$203=(AP3+1),$AU$203,IF($AW$204=(AP3+1),$AU$204))))))))))))))))))))</f>
        <v>Piremon SE</v>
      </c>
      <c r="BB185" t="str">
        <f t="shared" ref="BB185:BB204" si="1160">IF(AY185&lt;&gt;AY186,"0","Ellenőrizd le a sorrendet!!! De a gép hozzáadja a csapat eredményt")</f>
        <v>Ellenőrizd le a sorrendet!!! De a gép hozzáadja a csapat eredményt</v>
      </c>
    </row>
    <row r="186" spans="1:54" ht="13.5" customHeight="1" thickTop="1" thickBot="1" x14ac:dyDescent="0.25">
      <c r="A186" s="381"/>
      <c r="B186" s="2" t="s">
        <v>7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97" t="s">
        <v>168</v>
      </c>
      <c r="N186" s="18" t="b">
        <f>'1 forduló'!$D178</f>
        <v>0</v>
      </c>
      <c r="O186" s="18" t="b">
        <f>'2 forduló'!$D178</f>
        <v>0</v>
      </c>
      <c r="P186" s="18" t="b">
        <f>'3 forduló'!$D178</f>
        <v>0</v>
      </c>
      <c r="Q186" s="18" t="b">
        <f>'4 forduló'!$D178</f>
        <v>0</v>
      </c>
      <c r="R186" s="18" t="b">
        <f>'5 forduló'!$D178</f>
        <v>0</v>
      </c>
      <c r="S186" s="18" t="b">
        <f>'6 forduló'!$D178</f>
        <v>0</v>
      </c>
      <c r="T186" s="18" t="b">
        <f>'7 forduló'!$D178</f>
        <v>0</v>
      </c>
      <c r="U186" s="18" t="b">
        <f>'8 forduló'!$D178</f>
        <v>0</v>
      </c>
      <c r="V186" s="18" t="b">
        <f>'9 forduló'!$D178</f>
        <v>0</v>
      </c>
      <c r="W186" s="18" t="b">
        <f>'10 forduló'!$D178</f>
        <v>0</v>
      </c>
      <c r="X186" s="18" t="b">
        <f>'11 forduló'!$D178</f>
        <v>0</v>
      </c>
      <c r="Y186" s="20"/>
      <c r="Z186" s="29">
        <f t="shared" si="1155"/>
        <v>0</v>
      </c>
      <c r="AA186" s="378"/>
      <c r="AC186" s="207"/>
      <c r="AD186" s="209" t="b">
        <f>M29</f>
        <v>0</v>
      </c>
      <c r="AE186" s="209">
        <f t="shared" ref="AE186:AP186" si="1161">N29</f>
        <v>1</v>
      </c>
      <c r="AF186" s="209">
        <f t="shared" si="1161"/>
        <v>1</v>
      </c>
      <c r="AG186" s="209">
        <f t="shared" si="1161"/>
        <v>0</v>
      </c>
      <c r="AH186" s="209">
        <f t="shared" si="1161"/>
        <v>1</v>
      </c>
      <c r="AI186" s="209">
        <f t="shared" si="1161"/>
        <v>0</v>
      </c>
      <c r="AJ186" s="209">
        <f t="shared" si="1161"/>
        <v>0</v>
      </c>
      <c r="AK186" s="209">
        <f t="shared" si="1161"/>
        <v>0.5</v>
      </c>
      <c r="AL186" s="209">
        <f t="shared" si="1161"/>
        <v>0</v>
      </c>
      <c r="AM186" s="209">
        <f t="shared" si="1161"/>
        <v>1</v>
      </c>
      <c r="AN186" s="209" t="b">
        <f t="shared" si="1161"/>
        <v>0</v>
      </c>
      <c r="AO186" s="209" t="b">
        <f t="shared" si="1161"/>
        <v>0</v>
      </c>
      <c r="AP186" s="209">
        <f t="shared" si="1161"/>
        <v>0</v>
      </c>
      <c r="AQ186" s="62">
        <f t="shared" si="1117"/>
        <v>4.5</v>
      </c>
      <c r="AR186" s="389"/>
      <c r="AS186" s="86">
        <f t="shared" ref="AS186:AS204" si="1162">AQ186+(AD4/10000)</f>
        <v>4.5066000197999996</v>
      </c>
      <c r="AT186" s="55" t="b">
        <f t="shared" si="1131"/>
        <v>0</v>
      </c>
      <c r="AU186" s="210" t="str">
        <f t="shared" si="1073"/>
        <v>Refi SC</v>
      </c>
      <c r="AV186"/>
      <c r="AW186" s="76">
        <f t="shared" ref="AW186:AW204" si="1163">_xlfn.RANK.EQ(AS186,$AS$185:$AS$204,0)</f>
        <v>5</v>
      </c>
      <c r="AX186" s="76" t="s">
        <v>14</v>
      </c>
      <c r="AY186" s="179" t="b">
        <f t="shared" ref="AY186:AY204" si="1164">IF($AW$185=(AL4+1),$AT$185,IF($AW$186=(AL4+1),$AT$186,IF($AW$187=(AL4+1),$AT$187,IF($AW$188=(AL4+1),$AT$188,IF($AW$189=(AL4+1),$AT$189,IF($AW$190=(AL4+1),$AT$190,IF($AW$191=(AL4+1),$AT$191,IF($AW$192=(AL4+1),$AT$192,IF($AW$193=(AL4+1),$AT$193,IF($AW$194=(AL4+1),$AT$194,IF($AW$195=(AL4+1),$AT$195,IF($AW$196=(AL4+1),$AT$196,IF($AW$197=(AL4+1),$AT$197,IF($AW$198=(AL4+1),$AT$198,IF($AW$199=(AL4+1),$AT$199,IF($AW$200=(AL4+1),$AT$200,IF($AW$201=(AL4+1),$AT$201,IF($AW$202=(AL4+1),$AT$202,IF($AW$203=(AL4+1),$AT$203,IF($AW$204=(AL4+1),$AT$204))))))))))))))))))))</f>
        <v>0</v>
      </c>
      <c r="AZ186" s="179">
        <f t="shared" ref="AZ186:AZ204" si="1165">IF($AW$185=(AP4+1),$AS$185,IF($AW$186=(AP4+1),$AS$186,IF($AW$187=(AP4+1),$AS$187,IF($AW$188=(AP4+1),$AS$188,IF($AW$189=(AP4+1),$AS$189,IF($AW$190=(AP4+1),$AS$190,IF($AW$191=(AP4+1),$AS$191,IF($AW$192=(AP4+1),$AS$192,IF($AW$193=(AP4+1),$AS$193,IF($AW$194=(AP4+1),$AS$194,IF($AW$195=(AL4+1),$AS$195,IF($AW$196=(AL4+1),$AS$196,IF($AW$197=(AL4+1),$AS$197,IF($AW$198=(AL4+1),$AS$198,IF($AW$199=(AL4+1),$AS$199,IF($AW$200=(AL4+1),$AS$200,IF($AW$201=(AL4+1),$AS$201,IF($AW$202=(AL4+1),$AS$202,IF($AW$203=(AL4+1),$AS$203,IF($AW$204=(AL4+1),$AS$204))))))))))))))))))))</f>
        <v>7.0054000183999996</v>
      </c>
      <c r="BA186" s="179" t="str">
        <f t="shared" ref="BA186:BA204" si="1166">IF($AW$185=(AP4+1),$AU$185,IF($AW$186=(AP4+1),$AU$186,IF($AW$187=(AP4+1),$AU$187,IF($AW$188=(AP4+1),$AU$188,IF($AW$189=(AP4+1),$AU$189,IF($AW$190=(AP4+1),$AU$190,IF($AW$191=(AP4+1),$AU$191,IF($AW$192=(AP4+1),$AU$192,IF($AW$193=(AP4+1),$AU$193,IF($AW$194=(AP4+1),$AU$194,IF($AW$195=(AP4+1),$AU$195,IF($AW$196=(AP4+1),$AU$196,IF($AW$197=(AP4+1),$AU$197,IF($AW$198=(AP4+1),$AU$198,IF($AW$199=(AP4+1),$AU$199,IF($AW$200=(AP4+1),$AU$200,IF($AW$201=(AP4+1),$AU$201,IF($AW$202=(AP4+1),$AU$202,IF($AW$203=(AP4+1),$AU$203,IF($AW$204=(AP4+1),$AU$204))))))))))))))))))))</f>
        <v>Nyh. Sakkiskola SE</v>
      </c>
      <c r="BB186" t="str">
        <f t="shared" si="1160"/>
        <v>Ellenőrizd le a sorrendet!!! De a gép hozzáadja a csapat eredményt</v>
      </c>
    </row>
    <row r="187" spans="1:54" ht="14.25" thickTop="1" thickBot="1" x14ac:dyDescent="0.25">
      <c r="A187" s="381"/>
      <c r="B187" s="2" t="s">
        <v>79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97" t="s">
        <v>169</v>
      </c>
      <c r="N187" s="18" t="b">
        <f>'1 forduló'!$D179</f>
        <v>0</v>
      </c>
      <c r="O187" s="18" t="b">
        <f>'2 forduló'!$D179</f>
        <v>0</v>
      </c>
      <c r="P187" s="18" t="b">
        <f>'3 forduló'!$D179</f>
        <v>0</v>
      </c>
      <c r="Q187" s="18" t="b">
        <f>'4 forduló'!$D179</f>
        <v>0</v>
      </c>
      <c r="R187" s="18" t="b">
        <f>'5 forduló'!$D179</f>
        <v>0</v>
      </c>
      <c r="S187" s="18" t="b">
        <f>'6 forduló'!$D179</f>
        <v>0</v>
      </c>
      <c r="T187" s="18" t="b">
        <f>'7 forduló'!$D179</f>
        <v>0</v>
      </c>
      <c r="U187" s="18" t="b">
        <f>'8 forduló'!$D179</f>
        <v>0</v>
      </c>
      <c r="V187" s="18" t="b">
        <f>'9 forduló'!$D179</f>
        <v>0</v>
      </c>
      <c r="W187" s="18" t="b">
        <f>'10 forduló'!$D179</f>
        <v>0</v>
      </c>
      <c r="X187" s="18" t="b">
        <f>'11 forduló'!$D179</f>
        <v>0</v>
      </c>
      <c r="Y187" s="20"/>
      <c r="Z187" s="29">
        <f t="shared" si="1155"/>
        <v>0</v>
      </c>
      <c r="AA187" s="378"/>
      <c r="AC187" s="207"/>
      <c r="AD187" s="209" t="b">
        <f>M45</f>
        <v>0</v>
      </c>
      <c r="AE187" s="209">
        <f t="shared" ref="AE187:AP187" si="1167">N45</f>
        <v>0</v>
      </c>
      <c r="AF187" s="209">
        <f t="shared" si="1167"/>
        <v>0</v>
      </c>
      <c r="AG187" s="209">
        <f t="shared" si="1167"/>
        <v>0</v>
      </c>
      <c r="AH187" s="209">
        <f t="shared" si="1167"/>
        <v>0</v>
      </c>
      <c r="AI187" s="209">
        <f t="shared" si="1167"/>
        <v>0</v>
      </c>
      <c r="AJ187" s="209">
        <f t="shared" si="1167"/>
        <v>0</v>
      </c>
      <c r="AK187" s="209">
        <f t="shared" si="1167"/>
        <v>0.5</v>
      </c>
      <c r="AL187" s="209">
        <f t="shared" si="1167"/>
        <v>0</v>
      </c>
      <c r="AM187" s="209">
        <f t="shared" si="1167"/>
        <v>1</v>
      </c>
      <c r="AN187" s="209" t="b">
        <f t="shared" si="1167"/>
        <v>0</v>
      </c>
      <c r="AO187" s="209" t="b">
        <f t="shared" si="1167"/>
        <v>0</v>
      </c>
      <c r="AP187" s="209">
        <f t="shared" si="1167"/>
        <v>0</v>
      </c>
      <c r="AQ187" s="62">
        <f t="shared" si="1117"/>
        <v>1.5</v>
      </c>
      <c r="AR187" s="389"/>
      <c r="AS187" s="86">
        <f t="shared" si="1162"/>
        <v>1.5044500195999999</v>
      </c>
      <c r="AT187" s="55" t="b">
        <f t="shared" si="1131"/>
        <v>0</v>
      </c>
      <c r="AU187" s="210" t="str">
        <f t="shared" si="1073"/>
        <v>Fehérgyarmat SE</v>
      </c>
      <c r="AV187"/>
      <c r="AW187" s="76">
        <f t="shared" si="1163"/>
        <v>10</v>
      </c>
      <c r="AX187" s="76" t="s">
        <v>15</v>
      </c>
      <c r="AY187" s="179" t="b">
        <f t="shared" si="1164"/>
        <v>0</v>
      </c>
      <c r="AZ187" s="179">
        <f t="shared" si="1165"/>
        <v>5.5027500182000004</v>
      </c>
      <c r="BA187" s="179" t="str">
        <f t="shared" si="1166"/>
        <v>Nagyhalászi SE</v>
      </c>
      <c r="BB187" t="str">
        <f t="shared" si="1160"/>
        <v>Ellenőrizd le a sorrendet!!! De a gép hozzáadja a csapat eredményt</v>
      </c>
    </row>
    <row r="188" spans="1:54" ht="14.25" thickTop="1" thickBot="1" x14ac:dyDescent="0.25">
      <c r="A188" s="381"/>
      <c r="B188" s="2" t="s">
        <v>80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97" t="s">
        <v>170</v>
      </c>
      <c r="N188" s="18" t="b">
        <f>'1 forduló'!$D180</f>
        <v>0</v>
      </c>
      <c r="O188" s="18" t="b">
        <f>'2 forduló'!$D180</f>
        <v>0</v>
      </c>
      <c r="P188" s="18" t="b">
        <f>'3 forduló'!$D180</f>
        <v>0</v>
      </c>
      <c r="Q188" s="18" t="b">
        <f>'4 forduló'!$D180</f>
        <v>0</v>
      </c>
      <c r="R188" s="18" t="b">
        <f>'5 forduló'!$D180</f>
        <v>0</v>
      </c>
      <c r="S188" s="18" t="b">
        <f>'6 forduló'!$D180</f>
        <v>0</v>
      </c>
      <c r="T188" s="18" t="b">
        <f>'7 forduló'!$D180</f>
        <v>0</v>
      </c>
      <c r="U188" s="18" t="b">
        <f>'8 forduló'!$D180</f>
        <v>0</v>
      </c>
      <c r="V188" s="18" t="b">
        <f>'9 forduló'!$D180</f>
        <v>0</v>
      </c>
      <c r="W188" s="18" t="b">
        <f>'10 forduló'!$D180</f>
        <v>0</v>
      </c>
      <c r="X188" s="18" t="b">
        <f>'11 forduló'!$D180</f>
        <v>0</v>
      </c>
      <c r="Y188" s="20"/>
      <c r="Z188" s="29">
        <f t="shared" si="1155"/>
        <v>0</v>
      </c>
      <c r="AA188" s="378"/>
      <c r="AC188" s="207"/>
      <c r="AD188" s="209" t="b">
        <f>M61</f>
        <v>0</v>
      </c>
      <c r="AE188" s="209">
        <f t="shared" ref="AE188:AP188" si="1168">N61</f>
        <v>1</v>
      </c>
      <c r="AF188" s="209">
        <f t="shared" si="1168"/>
        <v>0</v>
      </c>
      <c r="AG188" s="209">
        <f t="shared" si="1168"/>
        <v>0</v>
      </c>
      <c r="AH188" s="209">
        <f t="shared" si="1168"/>
        <v>1</v>
      </c>
      <c r="AI188" s="209">
        <f t="shared" si="1168"/>
        <v>1</v>
      </c>
      <c r="AJ188" s="209">
        <f t="shared" si="1168"/>
        <v>1</v>
      </c>
      <c r="AK188" s="209">
        <f t="shared" si="1168"/>
        <v>0</v>
      </c>
      <c r="AL188" s="209">
        <f t="shared" si="1168"/>
        <v>1</v>
      </c>
      <c r="AM188" s="209">
        <f t="shared" si="1168"/>
        <v>0</v>
      </c>
      <c r="AN188" s="209" t="b">
        <f t="shared" si="1168"/>
        <v>0</v>
      </c>
      <c r="AO188" s="209" t="b">
        <f t="shared" si="1168"/>
        <v>0</v>
      </c>
      <c r="AP188" s="209">
        <f t="shared" si="1168"/>
        <v>0</v>
      </c>
      <c r="AQ188" s="62">
        <f t="shared" si="1117"/>
        <v>5</v>
      </c>
      <c r="AR188" s="389"/>
      <c r="AS188" s="86">
        <f t="shared" si="1162"/>
        <v>5.0047500194000003</v>
      </c>
      <c r="AT188" s="55" t="b">
        <f t="shared" si="1131"/>
        <v>0</v>
      </c>
      <c r="AU188" s="210" t="str">
        <f t="shared" si="1073"/>
        <v>Dávid SC</v>
      </c>
      <c r="AV188"/>
      <c r="AW188" s="76">
        <f t="shared" si="1163"/>
        <v>4</v>
      </c>
      <c r="AX188" s="76" t="s">
        <v>17</v>
      </c>
      <c r="AY188" s="179" t="b">
        <f t="shared" si="1164"/>
        <v>0</v>
      </c>
      <c r="AZ188" s="179">
        <f t="shared" si="1165"/>
        <v>5.0047500194000003</v>
      </c>
      <c r="BA188" s="179" t="str">
        <f t="shared" si="1166"/>
        <v>Dávid SC</v>
      </c>
      <c r="BB188" t="str">
        <f t="shared" si="1160"/>
        <v>Ellenőrizd le a sorrendet!!! De a gép hozzáadja a csapat eredményt</v>
      </c>
    </row>
    <row r="189" spans="1:54" ht="14.25" thickTop="1" thickBot="1" x14ac:dyDescent="0.25">
      <c r="A189" s="381"/>
      <c r="B189" s="2" t="s">
        <v>81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97" t="s">
        <v>171</v>
      </c>
      <c r="N189" s="18" t="b">
        <f>'1 forduló'!$D181</f>
        <v>0</v>
      </c>
      <c r="O189" s="18" t="b">
        <f>'2 forduló'!$D181</f>
        <v>0</v>
      </c>
      <c r="P189" s="18" t="b">
        <f>'3 forduló'!$D181</f>
        <v>0</v>
      </c>
      <c r="Q189" s="18" t="b">
        <f>'4 forduló'!$D181</f>
        <v>0</v>
      </c>
      <c r="R189" s="18" t="b">
        <f>'5 forduló'!$D181</f>
        <v>0</v>
      </c>
      <c r="S189" s="18" t="b">
        <f>'6 forduló'!$D181</f>
        <v>0</v>
      </c>
      <c r="T189" s="18" t="b">
        <f>'7 forduló'!$D181</f>
        <v>0</v>
      </c>
      <c r="U189" s="18" t="b">
        <f>'8 forduló'!$D181</f>
        <v>0</v>
      </c>
      <c r="V189" s="18" t="b">
        <f>'9 forduló'!$D181</f>
        <v>0</v>
      </c>
      <c r="W189" s="18" t="b">
        <f>'10 forduló'!$D181</f>
        <v>0</v>
      </c>
      <c r="X189" s="18" t="b">
        <f>'11 forduló'!$D181</f>
        <v>0</v>
      </c>
      <c r="Y189" s="20"/>
      <c r="Z189" s="29">
        <f t="shared" si="1155"/>
        <v>0</v>
      </c>
      <c r="AA189" s="378"/>
      <c r="AC189" s="207"/>
      <c r="AD189" s="209" t="b">
        <f>M77</f>
        <v>0</v>
      </c>
      <c r="AE189" s="209">
        <f t="shared" ref="AE189:AP189" si="1169">N77</f>
        <v>0</v>
      </c>
      <c r="AF189" s="209">
        <f t="shared" si="1169"/>
        <v>0.5</v>
      </c>
      <c r="AG189" s="209">
        <f t="shared" si="1169"/>
        <v>1</v>
      </c>
      <c r="AH189" s="209">
        <f t="shared" si="1169"/>
        <v>0</v>
      </c>
      <c r="AI189" s="209">
        <f t="shared" si="1169"/>
        <v>1</v>
      </c>
      <c r="AJ189" s="209">
        <f t="shared" si="1169"/>
        <v>1</v>
      </c>
      <c r="AK189" s="209">
        <f t="shared" si="1169"/>
        <v>0.5</v>
      </c>
      <c r="AL189" s="209">
        <f t="shared" si="1169"/>
        <v>0</v>
      </c>
      <c r="AM189" s="209">
        <f t="shared" si="1169"/>
        <v>0</v>
      </c>
      <c r="AN189" s="209" t="b">
        <f t="shared" si="1169"/>
        <v>0</v>
      </c>
      <c r="AO189" s="209" t="b">
        <f t="shared" si="1169"/>
        <v>0</v>
      </c>
      <c r="AP189" s="209">
        <f t="shared" si="1169"/>
        <v>0</v>
      </c>
      <c r="AQ189" s="62">
        <f t="shared" si="1117"/>
        <v>4</v>
      </c>
      <c r="AR189" s="389"/>
      <c r="AS189" s="86">
        <f t="shared" si="1162"/>
        <v>4.0053000191999999</v>
      </c>
      <c r="AT189" s="55" t="b">
        <f t="shared" si="1131"/>
        <v>0</v>
      </c>
      <c r="AU189" s="210" t="str">
        <f t="shared" si="1073"/>
        <v>Fetivíz SE</v>
      </c>
      <c r="AV189"/>
      <c r="AW189" s="76">
        <f t="shared" si="1163"/>
        <v>7</v>
      </c>
      <c r="AX189" s="76" t="s">
        <v>18</v>
      </c>
      <c r="AY189" s="179" t="b">
        <f t="shared" si="1164"/>
        <v>0</v>
      </c>
      <c r="AZ189" s="179">
        <f t="shared" si="1165"/>
        <v>4.5066000197999996</v>
      </c>
      <c r="BA189" s="179" t="str">
        <f t="shared" si="1166"/>
        <v>Refi SC</v>
      </c>
      <c r="BB189" t="str">
        <f t="shared" si="1160"/>
        <v>Ellenőrizd le a sorrendet!!! De a gép hozzáadja a csapat eredményt</v>
      </c>
    </row>
    <row r="190" spans="1:54" ht="16.5" customHeight="1" thickTop="1" thickBot="1" x14ac:dyDescent="0.25">
      <c r="A190" s="381"/>
      <c r="B190" s="2" t="s">
        <v>82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97" t="s">
        <v>172</v>
      </c>
      <c r="N190" s="18" t="b">
        <f>'1 forduló'!$D182</f>
        <v>0</v>
      </c>
      <c r="O190" s="18" t="b">
        <f>'2 forduló'!$D182</f>
        <v>0</v>
      </c>
      <c r="P190" s="18" t="b">
        <f>'3 forduló'!$D182</f>
        <v>0</v>
      </c>
      <c r="Q190" s="18" t="b">
        <f>'4 forduló'!$D182</f>
        <v>0</v>
      </c>
      <c r="R190" s="18" t="b">
        <f>'5 forduló'!$D182</f>
        <v>0</v>
      </c>
      <c r="S190" s="18" t="b">
        <f>'6 forduló'!$D182</f>
        <v>0</v>
      </c>
      <c r="T190" s="18" t="b">
        <f>'7 forduló'!$D182</f>
        <v>0</v>
      </c>
      <c r="U190" s="18" t="b">
        <f>'8 forduló'!$D182</f>
        <v>0</v>
      </c>
      <c r="V190" s="18" t="b">
        <f>'9 forduló'!$D182</f>
        <v>0</v>
      </c>
      <c r="W190" s="18" t="b">
        <f>'10 forduló'!$D182</f>
        <v>0</v>
      </c>
      <c r="X190" s="18" t="b">
        <f>'11 forduló'!$D182</f>
        <v>0</v>
      </c>
      <c r="Y190" s="20"/>
      <c r="Z190" s="29">
        <f t="shared" si="1155"/>
        <v>0</v>
      </c>
      <c r="AA190" s="378"/>
      <c r="AC190" s="207"/>
      <c r="AD190" s="209" t="b">
        <f>M93</f>
        <v>0</v>
      </c>
      <c r="AE190" s="209">
        <f t="shared" ref="AE190:AP190" si="1170">N93</f>
        <v>1</v>
      </c>
      <c r="AF190" s="209">
        <f t="shared" si="1170"/>
        <v>1</v>
      </c>
      <c r="AG190" s="209">
        <f t="shared" si="1170"/>
        <v>0.5</v>
      </c>
      <c r="AH190" s="209">
        <f t="shared" si="1170"/>
        <v>1</v>
      </c>
      <c r="AI190" s="209">
        <f t="shared" si="1170"/>
        <v>0</v>
      </c>
      <c r="AJ190" s="209">
        <f t="shared" si="1170"/>
        <v>1</v>
      </c>
      <c r="AK190" s="209">
        <f t="shared" si="1170"/>
        <v>0.5</v>
      </c>
      <c r="AL190" s="209">
        <f t="shared" si="1170"/>
        <v>1</v>
      </c>
      <c r="AM190" s="209">
        <f t="shared" si="1170"/>
        <v>1</v>
      </c>
      <c r="AN190" s="209" t="b">
        <f t="shared" si="1170"/>
        <v>0</v>
      </c>
      <c r="AO190" s="209" t="b">
        <f t="shared" si="1170"/>
        <v>0</v>
      </c>
      <c r="AP190" s="209">
        <f t="shared" si="1170"/>
        <v>0</v>
      </c>
      <c r="AQ190" s="62">
        <f t="shared" si="1117"/>
        <v>7</v>
      </c>
      <c r="AR190" s="389"/>
      <c r="AS190" s="86">
        <f t="shared" si="1162"/>
        <v>7.0059000190000003</v>
      </c>
      <c r="AT190" s="55" t="b">
        <f t="shared" si="1131"/>
        <v>0</v>
      </c>
      <c r="AU190" s="210" t="str">
        <f t="shared" ref="AU190:AU224" si="1171">AU170</f>
        <v>Piremon SE</v>
      </c>
      <c r="AV190"/>
      <c r="AW190" s="76">
        <f t="shared" si="1163"/>
        <v>1</v>
      </c>
      <c r="AX190" s="76" t="s">
        <v>21</v>
      </c>
      <c r="AY190" s="179" t="b">
        <f t="shared" si="1164"/>
        <v>0</v>
      </c>
      <c r="AZ190" s="179">
        <f t="shared" si="1165"/>
        <v>4.5029500188</v>
      </c>
      <c r="BA190" s="179" t="str">
        <f t="shared" si="1166"/>
        <v>Balkány SE</v>
      </c>
      <c r="BB190" t="str">
        <f t="shared" si="1160"/>
        <v>Ellenőrizd le a sorrendet!!! De a gép hozzáadja a csapat eredményt</v>
      </c>
    </row>
    <row r="191" spans="1:54" ht="13.5" customHeight="1" thickTop="1" thickBot="1" x14ac:dyDescent="0.25">
      <c r="A191" s="382"/>
      <c r="B191" s="2" t="s">
        <v>85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97" t="s">
        <v>173</v>
      </c>
      <c r="N191" s="18"/>
      <c r="O191" s="19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14">
        <f>SUM(N191:Y191)</f>
        <v>0</v>
      </c>
      <c r="AA191" s="379"/>
      <c r="AC191" s="207"/>
      <c r="AD191" s="209" t="b">
        <f>M109</f>
        <v>0</v>
      </c>
      <c r="AE191" s="209">
        <f t="shared" ref="AE191:AP191" si="1172">N109</f>
        <v>0</v>
      </c>
      <c r="AF191" s="209">
        <f t="shared" si="1172"/>
        <v>0.5</v>
      </c>
      <c r="AG191" s="209">
        <f t="shared" si="1172"/>
        <v>0.5</v>
      </c>
      <c r="AH191" s="209">
        <f t="shared" si="1172"/>
        <v>1</v>
      </c>
      <c r="AI191" s="209">
        <f t="shared" si="1172"/>
        <v>0.5</v>
      </c>
      <c r="AJ191" s="209">
        <f t="shared" si="1172"/>
        <v>0</v>
      </c>
      <c r="AK191" s="209">
        <f t="shared" si="1172"/>
        <v>1</v>
      </c>
      <c r="AL191" s="209">
        <f t="shared" si="1172"/>
        <v>1</v>
      </c>
      <c r="AM191" s="209">
        <f t="shared" si="1172"/>
        <v>0</v>
      </c>
      <c r="AN191" s="209" t="b">
        <f t="shared" si="1172"/>
        <v>0</v>
      </c>
      <c r="AO191" s="209" t="b">
        <f t="shared" si="1172"/>
        <v>0</v>
      </c>
      <c r="AP191" s="209">
        <f t="shared" si="1172"/>
        <v>0</v>
      </c>
      <c r="AQ191" s="62">
        <f t="shared" si="1117"/>
        <v>4.5</v>
      </c>
      <c r="AR191" s="389"/>
      <c r="AS191" s="86">
        <f t="shared" si="1162"/>
        <v>4.5029500188</v>
      </c>
      <c r="AT191" s="55" t="b">
        <f t="shared" si="1131"/>
        <v>0</v>
      </c>
      <c r="AU191" s="210" t="str">
        <f t="shared" si="1171"/>
        <v>Balkány SE</v>
      </c>
      <c r="AV191"/>
      <c r="AW191" s="76">
        <f t="shared" si="1163"/>
        <v>6</v>
      </c>
      <c r="AX191" s="76" t="s">
        <v>22</v>
      </c>
      <c r="AY191" s="179" t="b">
        <f t="shared" si="1164"/>
        <v>0</v>
      </c>
      <c r="AZ191" s="179">
        <f t="shared" si="1165"/>
        <v>4.0053000191999999</v>
      </c>
      <c r="BA191" s="179" t="str">
        <f t="shared" si="1166"/>
        <v>Fetivíz SE</v>
      </c>
      <c r="BB191" t="str">
        <f t="shared" si="1160"/>
        <v>Ellenőrizd le a sorrendet!!! De a gép hozzáadja a csapat eredményt</v>
      </c>
    </row>
    <row r="192" spans="1:54" ht="12.75" customHeight="1" thickTop="1" thickBot="1" x14ac:dyDescent="0.25">
      <c r="N192" s="16">
        <f t="shared" ref="N192:X192" si="1173">SUM(N181:N191)</f>
        <v>0</v>
      </c>
      <c r="O192" s="16">
        <f t="shared" si="1173"/>
        <v>0</v>
      </c>
      <c r="P192" s="16">
        <f t="shared" si="1173"/>
        <v>0</v>
      </c>
      <c r="Q192" s="16">
        <f t="shared" si="1173"/>
        <v>0</v>
      </c>
      <c r="R192" s="16">
        <f t="shared" si="1173"/>
        <v>0</v>
      </c>
      <c r="S192" s="16">
        <f t="shared" si="1173"/>
        <v>0</v>
      </c>
      <c r="T192" s="16">
        <f t="shared" si="1173"/>
        <v>0</v>
      </c>
      <c r="U192" s="16">
        <f t="shared" si="1173"/>
        <v>0</v>
      </c>
      <c r="V192" s="16">
        <f t="shared" si="1173"/>
        <v>0</v>
      </c>
      <c r="W192" s="16">
        <f t="shared" si="1173"/>
        <v>0</v>
      </c>
      <c r="X192" s="16">
        <f t="shared" si="1173"/>
        <v>0</v>
      </c>
      <c r="Y192" s="16"/>
      <c r="AC192" s="207"/>
      <c r="AD192" s="209" t="b">
        <f>M125</f>
        <v>0</v>
      </c>
      <c r="AE192" s="209">
        <f t="shared" ref="AE192:AP192" si="1174">N125</f>
        <v>1</v>
      </c>
      <c r="AF192" s="209">
        <f t="shared" si="1174"/>
        <v>1</v>
      </c>
      <c r="AG192" s="209">
        <f t="shared" si="1174"/>
        <v>0</v>
      </c>
      <c r="AH192" s="209">
        <f t="shared" si="1174"/>
        <v>0</v>
      </c>
      <c r="AI192" s="209">
        <f t="shared" si="1174"/>
        <v>0.5</v>
      </c>
      <c r="AJ192" s="209">
        <f t="shared" si="1174"/>
        <v>0.5</v>
      </c>
      <c r="AK192" s="209">
        <f t="shared" si="1174"/>
        <v>0</v>
      </c>
      <c r="AL192" s="209">
        <f t="shared" si="1174"/>
        <v>1</v>
      </c>
      <c r="AM192" s="209">
        <f t="shared" si="1174"/>
        <v>0</v>
      </c>
      <c r="AN192" s="209" t="b">
        <f t="shared" si="1174"/>
        <v>0</v>
      </c>
      <c r="AO192" s="209" t="b">
        <f t="shared" si="1174"/>
        <v>0</v>
      </c>
      <c r="AP192" s="209">
        <f t="shared" si="1174"/>
        <v>0</v>
      </c>
      <c r="AQ192" s="62">
        <f t="shared" si="1117"/>
        <v>4</v>
      </c>
      <c r="AR192" s="389"/>
      <c r="AS192" s="86">
        <f t="shared" si="1162"/>
        <v>4.0039000186000004</v>
      </c>
      <c r="AT192" s="55" t="b">
        <f t="shared" si="1131"/>
        <v>0</v>
      </c>
      <c r="AU192" s="210" t="str">
        <f t="shared" si="1171"/>
        <v>II. Rákóczi SE Vaja</v>
      </c>
      <c r="AV192"/>
      <c r="AW192" s="76">
        <f t="shared" si="1163"/>
        <v>8</v>
      </c>
      <c r="AX192" s="76" t="s">
        <v>25</v>
      </c>
      <c r="AY192" s="179" t="b">
        <f t="shared" si="1164"/>
        <v>0</v>
      </c>
      <c r="AZ192" s="179">
        <f t="shared" si="1165"/>
        <v>4.0039000186000004</v>
      </c>
      <c r="BA192" s="179" t="str">
        <f t="shared" si="1166"/>
        <v>II. Rákóczi SE Vaja</v>
      </c>
      <c r="BB192" t="str">
        <f t="shared" si="1160"/>
        <v>Ellenőrizd le a sorrendet!!! De a gép hozzáadja a csapat eredményt</v>
      </c>
    </row>
    <row r="193" spans="1:54" ht="12.75" customHeight="1" thickTop="1" thickBot="1" x14ac:dyDescent="0.25"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AC193" s="207"/>
      <c r="AD193" s="209" t="b">
        <f>M141</f>
        <v>0</v>
      </c>
      <c r="AE193" s="209">
        <f t="shared" ref="AE193:AP193" si="1175">N141</f>
        <v>0</v>
      </c>
      <c r="AF193" s="209">
        <f t="shared" si="1175"/>
        <v>1</v>
      </c>
      <c r="AG193" s="209">
        <f t="shared" si="1175"/>
        <v>1</v>
      </c>
      <c r="AH193" s="209">
        <f t="shared" si="1175"/>
        <v>1</v>
      </c>
      <c r="AI193" s="209">
        <f t="shared" si="1175"/>
        <v>1</v>
      </c>
      <c r="AJ193" s="209">
        <f t="shared" si="1175"/>
        <v>1</v>
      </c>
      <c r="AK193" s="209">
        <f t="shared" si="1175"/>
        <v>1</v>
      </c>
      <c r="AL193" s="209">
        <f t="shared" si="1175"/>
        <v>1</v>
      </c>
      <c r="AM193" s="209">
        <f t="shared" si="1175"/>
        <v>0</v>
      </c>
      <c r="AN193" s="209" t="b">
        <f t="shared" si="1175"/>
        <v>0</v>
      </c>
      <c r="AO193" s="209" t="b">
        <f t="shared" si="1175"/>
        <v>0</v>
      </c>
      <c r="AP193" s="209">
        <f t="shared" si="1175"/>
        <v>0</v>
      </c>
      <c r="AQ193" s="62">
        <f t="shared" si="1117"/>
        <v>7</v>
      </c>
      <c r="AR193" s="389"/>
      <c r="AS193" s="86">
        <f t="shared" si="1162"/>
        <v>7.0054000183999996</v>
      </c>
      <c r="AT193" s="55" t="b">
        <f t="shared" si="1131"/>
        <v>0</v>
      </c>
      <c r="AU193" s="210" t="str">
        <f t="shared" si="1171"/>
        <v>Nyh. Sakkiskola SE</v>
      </c>
      <c r="AV193"/>
      <c r="AW193" s="76">
        <f t="shared" si="1163"/>
        <v>2</v>
      </c>
      <c r="AX193" s="76" t="s">
        <v>26</v>
      </c>
      <c r="AY193" s="179" t="b">
        <f t="shared" si="1164"/>
        <v>0</v>
      </c>
      <c r="AZ193" s="179">
        <f t="shared" si="1165"/>
        <v>2.00300002</v>
      </c>
      <c r="BA193" s="179" t="str">
        <f t="shared" si="1166"/>
        <v>Nyírbátor SE</v>
      </c>
      <c r="BB193" t="str">
        <f t="shared" si="1160"/>
        <v>Ellenőrizd le a sorrendet!!! De a gép hozzáadja a csapat eredményt</v>
      </c>
    </row>
    <row r="194" spans="1:54" ht="12.75" customHeight="1" thickTop="1" thickBot="1" x14ac:dyDescent="0.25">
      <c r="AC194" s="207"/>
      <c r="AD194" s="209" t="b">
        <f>M157</f>
        <v>0</v>
      </c>
      <c r="AE194" s="209">
        <f t="shared" ref="AE194:AP194" si="1176">N157</f>
        <v>1</v>
      </c>
      <c r="AF194" s="209">
        <f t="shared" si="1176"/>
        <v>0</v>
      </c>
      <c r="AG194" s="209">
        <f t="shared" si="1176"/>
        <v>1</v>
      </c>
      <c r="AH194" s="209">
        <f t="shared" si="1176"/>
        <v>0</v>
      </c>
      <c r="AI194" s="209">
        <f t="shared" si="1176"/>
        <v>1</v>
      </c>
      <c r="AJ194" s="209">
        <f t="shared" si="1176"/>
        <v>0.5</v>
      </c>
      <c r="AK194" s="209">
        <f t="shared" si="1176"/>
        <v>1</v>
      </c>
      <c r="AL194" s="209">
        <f t="shared" si="1176"/>
        <v>0</v>
      </c>
      <c r="AM194" s="209">
        <f t="shared" si="1176"/>
        <v>1</v>
      </c>
      <c r="AN194" s="209" t="b">
        <f t="shared" si="1176"/>
        <v>0</v>
      </c>
      <c r="AO194" s="209" t="b">
        <f t="shared" si="1176"/>
        <v>0</v>
      </c>
      <c r="AP194" s="209">
        <f t="shared" si="1176"/>
        <v>0</v>
      </c>
      <c r="AQ194" s="62">
        <f t="shared" si="1117"/>
        <v>5.5</v>
      </c>
      <c r="AR194" s="389"/>
      <c r="AS194" s="86">
        <f t="shared" si="1162"/>
        <v>5.5027500182000004</v>
      </c>
      <c r="AT194" s="55" t="b">
        <f t="shared" si="1131"/>
        <v>0</v>
      </c>
      <c r="AU194" s="210" t="str">
        <f t="shared" si="1171"/>
        <v>Nagyhalászi SE</v>
      </c>
      <c r="AV194"/>
      <c r="AW194" s="76">
        <f t="shared" si="1163"/>
        <v>3</v>
      </c>
      <c r="AX194" s="76" t="s">
        <v>33</v>
      </c>
      <c r="AY194" s="179" t="b">
        <f t="shared" si="1164"/>
        <v>0</v>
      </c>
      <c r="AZ194" s="179">
        <f t="shared" si="1165"/>
        <v>1.5044500195999999</v>
      </c>
      <c r="BA194" s="179" t="str">
        <f t="shared" si="1166"/>
        <v>Fehérgyarmat SE</v>
      </c>
      <c r="BB194" t="str">
        <f t="shared" si="1160"/>
        <v>Ellenőrizd le a sorrendet!!! De a gép hozzáadja a csapat eredményt</v>
      </c>
    </row>
    <row r="195" spans="1:54" ht="12.75" customHeight="1" thickTop="1" thickBot="1" x14ac:dyDescent="0.3">
      <c r="A195" s="383" t="s">
        <v>0</v>
      </c>
      <c r="B195" s="384"/>
      <c r="C195" s="244"/>
      <c r="D195" s="244"/>
      <c r="E195" s="244"/>
      <c r="F195" s="244"/>
      <c r="G195" s="244"/>
      <c r="H195" s="244"/>
      <c r="I195" s="244"/>
      <c r="J195" s="244"/>
      <c r="K195" s="244"/>
      <c r="L195" s="244"/>
      <c r="M195" s="194" t="s">
        <v>54</v>
      </c>
      <c r="N195" s="385" t="s">
        <v>12</v>
      </c>
      <c r="O195" s="386"/>
      <c r="P195" s="387"/>
      <c r="Q195" s="387"/>
      <c r="R195" s="387"/>
      <c r="S195" s="387"/>
      <c r="T195" s="387"/>
      <c r="U195" s="387"/>
      <c r="V195" s="387"/>
      <c r="W195" s="387"/>
      <c r="X195" s="387"/>
      <c r="Y195" s="387"/>
      <c r="Z195" s="13" t="s">
        <v>16</v>
      </c>
      <c r="AA195" s="377">
        <f>SUM(N208:Y208)</f>
        <v>0</v>
      </c>
      <c r="AC195" s="207"/>
      <c r="AD195" s="209" t="b">
        <f>M173</f>
        <v>0</v>
      </c>
      <c r="AE195" s="209" t="b">
        <f t="shared" ref="AE195:AP195" si="1177">N173</f>
        <v>0</v>
      </c>
      <c r="AF195" s="209" t="b">
        <f t="shared" si="1177"/>
        <v>0</v>
      </c>
      <c r="AG195" s="209" t="b">
        <f t="shared" si="1177"/>
        <v>0</v>
      </c>
      <c r="AH195" s="209" t="b">
        <f t="shared" si="1177"/>
        <v>0</v>
      </c>
      <c r="AI195" s="209" t="b">
        <f t="shared" si="1177"/>
        <v>0</v>
      </c>
      <c r="AJ195" s="209" t="b">
        <f t="shared" si="1177"/>
        <v>0</v>
      </c>
      <c r="AK195" s="209" t="b">
        <f t="shared" si="1177"/>
        <v>0</v>
      </c>
      <c r="AL195" s="209" t="b">
        <f t="shared" si="1177"/>
        <v>0</v>
      </c>
      <c r="AM195" s="209" t="b">
        <f t="shared" si="1177"/>
        <v>0</v>
      </c>
      <c r="AN195" s="209" t="b">
        <f t="shared" si="1177"/>
        <v>0</v>
      </c>
      <c r="AO195" s="209" t="b">
        <f t="shared" si="1177"/>
        <v>0</v>
      </c>
      <c r="AP195" s="209">
        <f t="shared" si="1177"/>
        <v>0</v>
      </c>
      <c r="AQ195" s="62">
        <f t="shared" si="1117"/>
        <v>0</v>
      </c>
      <c r="AR195" s="389"/>
      <c r="AS195" s="86">
        <f t="shared" si="1162"/>
        <v>1.8000000000000006E-8</v>
      </c>
      <c r="AT195" s="55" t="b">
        <f t="shared" si="1131"/>
        <v>0</v>
      </c>
      <c r="AU195" s="210">
        <f t="shared" si="1171"/>
        <v>0</v>
      </c>
      <c r="AV195"/>
      <c r="AW195" s="76">
        <f t="shared" si="1163"/>
        <v>11</v>
      </c>
      <c r="AX195" s="76" t="s">
        <v>34</v>
      </c>
      <c r="AY195" s="179" t="b">
        <f t="shared" si="1164"/>
        <v>0</v>
      </c>
      <c r="AZ195" s="179">
        <f t="shared" si="1165"/>
        <v>1.8000000000000006E-8</v>
      </c>
      <c r="BA195" s="179">
        <f t="shared" si="1166"/>
        <v>0</v>
      </c>
      <c r="BB195" t="str">
        <f t="shared" si="1160"/>
        <v>0</v>
      </c>
    </row>
    <row r="196" spans="1:54" ht="12.75" customHeight="1" thickTop="1" thickBot="1" x14ac:dyDescent="0.25">
      <c r="A196" s="380">
        <v>13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96" t="s">
        <v>1</v>
      </c>
      <c r="N196" s="21" t="s">
        <v>13</v>
      </c>
      <c r="O196" s="22" t="s">
        <v>14</v>
      </c>
      <c r="P196" s="22" t="s">
        <v>15</v>
      </c>
      <c r="Q196" s="22" t="s">
        <v>17</v>
      </c>
      <c r="R196" s="22" t="s">
        <v>18</v>
      </c>
      <c r="S196" s="22" t="s">
        <v>21</v>
      </c>
      <c r="T196" s="22" t="s">
        <v>22</v>
      </c>
      <c r="U196" s="22" t="s">
        <v>25</v>
      </c>
      <c r="V196" s="22" t="s">
        <v>26</v>
      </c>
      <c r="W196" s="22" t="s">
        <v>33</v>
      </c>
      <c r="X196" s="22" t="s">
        <v>34</v>
      </c>
      <c r="Y196" s="22" t="s">
        <v>35</v>
      </c>
      <c r="Z196" s="28"/>
      <c r="AA196" s="378"/>
      <c r="AC196" s="207"/>
      <c r="AD196" s="209" t="str">
        <f>M189</f>
        <v>12_9</v>
      </c>
      <c r="AE196" s="209" t="b">
        <f t="shared" ref="AE196:AP196" si="1178">N189</f>
        <v>0</v>
      </c>
      <c r="AF196" s="209" t="b">
        <f t="shared" si="1178"/>
        <v>0</v>
      </c>
      <c r="AG196" s="209" t="b">
        <f t="shared" si="1178"/>
        <v>0</v>
      </c>
      <c r="AH196" s="209" t="b">
        <f t="shared" si="1178"/>
        <v>0</v>
      </c>
      <c r="AI196" s="209" t="b">
        <f t="shared" si="1178"/>
        <v>0</v>
      </c>
      <c r="AJ196" s="209" t="b">
        <f t="shared" si="1178"/>
        <v>0</v>
      </c>
      <c r="AK196" s="209" t="b">
        <f t="shared" si="1178"/>
        <v>0</v>
      </c>
      <c r="AL196" s="209" t="b">
        <f t="shared" si="1178"/>
        <v>0</v>
      </c>
      <c r="AM196" s="209" t="b">
        <f t="shared" si="1178"/>
        <v>0</v>
      </c>
      <c r="AN196" s="209" t="b">
        <f t="shared" si="1178"/>
        <v>0</v>
      </c>
      <c r="AO196" s="209" t="b">
        <f t="shared" si="1178"/>
        <v>0</v>
      </c>
      <c r="AP196" s="209">
        <f t="shared" si="1178"/>
        <v>0</v>
      </c>
      <c r="AQ196" s="62">
        <f t="shared" si="1117"/>
        <v>0</v>
      </c>
      <c r="AR196" s="389"/>
      <c r="AS196" s="86">
        <f t="shared" si="1162"/>
        <v>1.7800000000000007E-8</v>
      </c>
      <c r="AT196" s="55" t="str">
        <f t="shared" si="1131"/>
        <v>12_9</v>
      </c>
      <c r="AU196" s="210">
        <f t="shared" si="1171"/>
        <v>0</v>
      </c>
      <c r="AV196"/>
      <c r="AW196" s="76">
        <f t="shared" si="1163"/>
        <v>12</v>
      </c>
      <c r="AX196" s="76" t="s">
        <v>35</v>
      </c>
      <c r="AY196" s="179" t="str">
        <f t="shared" si="1164"/>
        <v>12_9</v>
      </c>
      <c r="AZ196" s="179">
        <f t="shared" si="1165"/>
        <v>1.7800000000000007E-8</v>
      </c>
      <c r="BA196" s="179">
        <f t="shared" si="1166"/>
        <v>0</v>
      </c>
      <c r="BB196" t="str">
        <f t="shared" si="1160"/>
        <v>0</v>
      </c>
    </row>
    <row r="197" spans="1:54" ht="13.5" customHeight="1" thickTop="1" thickBot="1" x14ac:dyDescent="0.25">
      <c r="A197" s="381"/>
      <c r="B197" s="2" t="s">
        <v>2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97" t="s">
        <v>86</v>
      </c>
      <c r="N197" s="18" t="b">
        <f>'1 forduló'!$D$188</f>
        <v>0</v>
      </c>
      <c r="O197" s="18" t="b">
        <f>'1 forduló'!$D$188</f>
        <v>0</v>
      </c>
      <c r="P197" s="18" t="b">
        <f>'1 forduló'!$D$188</f>
        <v>0</v>
      </c>
      <c r="Q197" s="18" t="b">
        <f>'1 forduló'!$D$188</f>
        <v>0</v>
      </c>
      <c r="R197" s="18" t="b">
        <f>'1 forduló'!$D$188</f>
        <v>0</v>
      </c>
      <c r="S197" s="18" t="b">
        <f>'1 forduló'!$D$188</f>
        <v>0</v>
      </c>
      <c r="T197" s="18" t="b">
        <f>'1 forduló'!$D$188</f>
        <v>0</v>
      </c>
      <c r="U197" s="18" t="b">
        <f>'1 forduló'!$D$188</f>
        <v>0</v>
      </c>
      <c r="V197" s="18" t="b">
        <f>'1 forduló'!$D$188</f>
        <v>0</v>
      </c>
      <c r="W197" s="18" t="b">
        <f>'1 forduló'!$D$188</f>
        <v>0</v>
      </c>
      <c r="X197" s="18" t="b">
        <f>'1 forduló'!$D$188</f>
        <v>0</v>
      </c>
      <c r="Y197" s="20"/>
      <c r="Z197" s="29">
        <f>SUM(N197:Y197)</f>
        <v>0</v>
      </c>
      <c r="AA197" s="378"/>
      <c r="AC197" s="207"/>
      <c r="AD197" s="209" t="str">
        <f>M205</f>
        <v>13_9</v>
      </c>
      <c r="AE197" s="209" t="b">
        <f t="shared" ref="AE197:AP197" si="1179">N205</f>
        <v>0</v>
      </c>
      <c r="AF197" s="209" t="b">
        <f t="shared" si="1179"/>
        <v>0</v>
      </c>
      <c r="AG197" s="209" t="b">
        <f t="shared" si="1179"/>
        <v>0</v>
      </c>
      <c r="AH197" s="209" t="b">
        <f t="shared" si="1179"/>
        <v>0</v>
      </c>
      <c r="AI197" s="209" t="b">
        <f t="shared" si="1179"/>
        <v>0</v>
      </c>
      <c r="AJ197" s="209" t="b">
        <f t="shared" si="1179"/>
        <v>0</v>
      </c>
      <c r="AK197" s="209" t="b">
        <f t="shared" si="1179"/>
        <v>0</v>
      </c>
      <c r="AL197" s="209" t="b">
        <f t="shared" si="1179"/>
        <v>0</v>
      </c>
      <c r="AM197" s="209" t="b">
        <f t="shared" si="1179"/>
        <v>0</v>
      </c>
      <c r="AN197" s="209" t="b">
        <f t="shared" si="1179"/>
        <v>0</v>
      </c>
      <c r="AO197" s="209" t="b">
        <f t="shared" si="1179"/>
        <v>0</v>
      </c>
      <c r="AP197" s="209">
        <f t="shared" si="1179"/>
        <v>0</v>
      </c>
      <c r="AQ197" s="62">
        <f t="shared" si="1117"/>
        <v>0</v>
      </c>
      <c r="AR197" s="389"/>
      <c r="AS197" s="86">
        <f t="shared" si="1162"/>
        <v>1.7600000000000009E-8</v>
      </c>
      <c r="AT197" s="55" t="str">
        <f t="shared" si="1131"/>
        <v>13_9</v>
      </c>
      <c r="AU197" s="210" t="str">
        <f t="shared" si="1171"/>
        <v>13cs</v>
      </c>
      <c r="AV197"/>
      <c r="AW197" s="76">
        <f t="shared" si="1163"/>
        <v>13</v>
      </c>
      <c r="AX197" s="76" t="s">
        <v>36</v>
      </c>
      <c r="AY197" s="179" t="str">
        <f t="shared" si="1164"/>
        <v>13_9</v>
      </c>
      <c r="AZ197" s="179">
        <f t="shared" si="1165"/>
        <v>1.7600000000000009E-8</v>
      </c>
      <c r="BA197" s="179" t="str">
        <f t="shared" si="1166"/>
        <v>13cs</v>
      </c>
      <c r="BB197" t="str">
        <f t="shared" si="1160"/>
        <v>0</v>
      </c>
    </row>
    <row r="198" spans="1:54" ht="14.25" thickTop="1" thickBot="1" x14ac:dyDescent="0.25">
      <c r="A198" s="381"/>
      <c r="B198" s="2" t="s">
        <v>3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97" t="s">
        <v>87</v>
      </c>
      <c r="N198" s="18" t="b">
        <f>'1 forduló'!$D$188</f>
        <v>0</v>
      </c>
      <c r="O198" s="18" t="b">
        <f>'1 forduló'!$D$188</f>
        <v>0</v>
      </c>
      <c r="P198" s="18" t="b">
        <f>'1 forduló'!$D$188</f>
        <v>0</v>
      </c>
      <c r="Q198" s="18" t="b">
        <f>'1 forduló'!$D$188</f>
        <v>0</v>
      </c>
      <c r="R198" s="18" t="b">
        <f>'1 forduló'!$D$188</f>
        <v>0</v>
      </c>
      <c r="S198" s="18" t="b">
        <f>'1 forduló'!$D$188</f>
        <v>0</v>
      </c>
      <c r="T198" s="18" t="b">
        <f>'1 forduló'!$D$188</f>
        <v>0</v>
      </c>
      <c r="U198" s="18" t="b">
        <f>'1 forduló'!$D$188</f>
        <v>0</v>
      </c>
      <c r="V198" s="18" t="b">
        <f>'1 forduló'!$D$188</f>
        <v>0</v>
      </c>
      <c r="W198" s="18" t="b">
        <f>'1 forduló'!$D$188</f>
        <v>0</v>
      </c>
      <c r="X198" s="18" t="b">
        <f>'1 forduló'!$D$188</f>
        <v>0</v>
      </c>
      <c r="Y198" s="20"/>
      <c r="Z198" s="29">
        <f t="shared" ref="Z198:Z207" si="1180">SUM(N198:Y198)</f>
        <v>0</v>
      </c>
      <c r="AA198" s="378"/>
      <c r="AC198" s="207"/>
      <c r="AD198" s="209" t="str">
        <f>M221</f>
        <v>14_9</v>
      </c>
      <c r="AE198" s="209" t="b">
        <f t="shared" ref="AE198:AP198" si="1181">N221</f>
        <v>0</v>
      </c>
      <c r="AF198" s="209" t="b">
        <f t="shared" si="1181"/>
        <v>0</v>
      </c>
      <c r="AG198" s="209" t="b">
        <f t="shared" si="1181"/>
        <v>0</v>
      </c>
      <c r="AH198" s="209" t="b">
        <f t="shared" si="1181"/>
        <v>0</v>
      </c>
      <c r="AI198" s="209" t="b">
        <f t="shared" si="1181"/>
        <v>0</v>
      </c>
      <c r="AJ198" s="209" t="b">
        <f t="shared" si="1181"/>
        <v>0</v>
      </c>
      <c r="AK198" s="209" t="b">
        <f t="shared" si="1181"/>
        <v>0</v>
      </c>
      <c r="AL198" s="209" t="b">
        <f t="shared" si="1181"/>
        <v>0</v>
      </c>
      <c r="AM198" s="209" t="b">
        <f t="shared" si="1181"/>
        <v>0</v>
      </c>
      <c r="AN198" s="209" t="b">
        <f t="shared" si="1181"/>
        <v>0</v>
      </c>
      <c r="AO198" s="209" t="b">
        <f t="shared" si="1181"/>
        <v>0</v>
      </c>
      <c r="AP198" s="209">
        <f t="shared" si="1181"/>
        <v>0</v>
      </c>
      <c r="AQ198" s="62">
        <f t="shared" si="1117"/>
        <v>0</v>
      </c>
      <c r="AR198" s="389"/>
      <c r="AS198" s="86">
        <f t="shared" si="1162"/>
        <v>1.7400000000000007E-8</v>
      </c>
      <c r="AT198" s="55" t="str">
        <f t="shared" si="1131"/>
        <v>14_9</v>
      </c>
      <c r="AU198" s="210" t="str">
        <f t="shared" si="1171"/>
        <v>14cs</v>
      </c>
      <c r="AV198"/>
      <c r="AW198" s="76">
        <f t="shared" si="1163"/>
        <v>14</v>
      </c>
      <c r="AX198" s="76" t="s">
        <v>37</v>
      </c>
      <c r="AY198" s="179" t="str">
        <f t="shared" si="1164"/>
        <v>14_9</v>
      </c>
      <c r="AZ198" s="179">
        <f t="shared" si="1165"/>
        <v>1.7400000000000007E-8</v>
      </c>
      <c r="BA198" s="179" t="str">
        <f t="shared" si="1166"/>
        <v>14cs</v>
      </c>
      <c r="BB198" t="str">
        <f t="shared" si="1160"/>
        <v>0</v>
      </c>
    </row>
    <row r="199" spans="1:54" ht="14.25" thickTop="1" thickBot="1" x14ac:dyDescent="0.25">
      <c r="A199" s="381"/>
      <c r="B199" s="2" t="s">
        <v>84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97" t="s">
        <v>88</v>
      </c>
      <c r="N199" s="18" t="b">
        <f>'1 forduló'!$D$188</f>
        <v>0</v>
      </c>
      <c r="O199" s="18" t="b">
        <f>'1 forduló'!$D$188</f>
        <v>0</v>
      </c>
      <c r="P199" s="18" t="b">
        <f>'1 forduló'!$D$188</f>
        <v>0</v>
      </c>
      <c r="Q199" s="18" t="b">
        <f>'1 forduló'!$D$188</f>
        <v>0</v>
      </c>
      <c r="R199" s="18" t="b">
        <f>'1 forduló'!$D$188</f>
        <v>0</v>
      </c>
      <c r="S199" s="18" t="b">
        <f>'1 forduló'!$D$188</f>
        <v>0</v>
      </c>
      <c r="T199" s="18" t="b">
        <f>'1 forduló'!$D$188</f>
        <v>0</v>
      </c>
      <c r="U199" s="18" t="b">
        <f>'1 forduló'!$D$188</f>
        <v>0</v>
      </c>
      <c r="V199" s="18" t="b">
        <f>'1 forduló'!$D$188</f>
        <v>0</v>
      </c>
      <c r="W199" s="18" t="b">
        <f>'1 forduló'!$D$188</f>
        <v>0</v>
      </c>
      <c r="X199" s="18" t="b">
        <f>'1 forduló'!$D$188</f>
        <v>0</v>
      </c>
      <c r="Y199" s="20"/>
      <c r="Z199" s="29">
        <f t="shared" si="1180"/>
        <v>0</v>
      </c>
      <c r="AA199" s="378"/>
      <c r="AC199" s="207"/>
      <c r="AD199" s="209" t="str">
        <f>M237</f>
        <v>15_9</v>
      </c>
      <c r="AE199" s="209" t="b">
        <f t="shared" ref="AE199:AP199" si="1182">N237</f>
        <v>0</v>
      </c>
      <c r="AF199" s="209" t="b">
        <f t="shared" si="1182"/>
        <v>0</v>
      </c>
      <c r="AG199" s="209" t="b">
        <f t="shared" si="1182"/>
        <v>0</v>
      </c>
      <c r="AH199" s="209" t="b">
        <f t="shared" si="1182"/>
        <v>0</v>
      </c>
      <c r="AI199" s="209" t="b">
        <f t="shared" si="1182"/>
        <v>0</v>
      </c>
      <c r="AJ199" s="209" t="b">
        <f t="shared" si="1182"/>
        <v>0</v>
      </c>
      <c r="AK199" s="209" t="b">
        <f t="shared" si="1182"/>
        <v>0</v>
      </c>
      <c r="AL199" s="209" t="b">
        <f t="shared" si="1182"/>
        <v>0</v>
      </c>
      <c r="AM199" s="209" t="b">
        <f t="shared" si="1182"/>
        <v>0</v>
      </c>
      <c r="AN199" s="209" t="b">
        <f t="shared" si="1182"/>
        <v>0</v>
      </c>
      <c r="AO199" s="209" t="b">
        <f t="shared" si="1182"/>
        <v>0</v>
      </c>
      <c r="AP199" s="209">
        <f t="shared" si="1182"/>
        <v>0</v>
      </c>
      <c r="AQ199" s="62">
        <f t="shared" si="1117"/>
        <v>0</v>
      </c>
      <c r="AR199" s="389"/>
      <c r="AS199" s="86">
        <f t="shared" si="1162"/>
        <v>1.7200000000000008E-8</v>
      </c>
      <c r="AT199" s="55" t="str">
        <f t="shared" si="1131"/>
        <v>15_9</v>
      </c>
      <c r="AU199" s="210" t="str">
        <f t="shared" si="1171"/>
        <v>15cs</v>
      </c>
      <c r="AV199"/>
      <c r="AW199" s="76">
        <f t="shared" si="1163"/>
        <v>15</v>
      </c>
      <c r="AX199" s="76" t="s">
        <v>38</v>
      </c>
      <c r="AY199" s="179" t="str">
        <f t="shared" si="1164"/>
        <v>15_9</v>
      </c>
      <c r="AZ199" s="179">
        <f t="shared" si="1165"/>
        <v>1.7200000000000008E-8</v>
      </c>
      <c r="BA199" s="179" t="str">
        <f t="shared" si="1166"/>
        <v>15cs</v>
      </c>
      <c r="BB199" t="str">
        <f t="shared" si="1160"/>
        <v>0</v>
      </c>
    </row>
    <row r="200" spans="1:54" ht="14.25" thickTop="1" thickBot="1" x14ac:dyDescent="0.25">
      <c r="A200" s="381"/>
      <c r="B200" s="2" t="s">
        <v>5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97" t="s">
        <v>89</v>
      </c>
      <c r="N200" s="18" t="b">
        <f>'1 forduló'!$D$188</f>
        <v>0</v>
      </c>
      <c r="O200" s="18" t="b">
        <f>'1 forduló'!$D$188</f>
        <v>0</v>
      </c>
      <c r="P200" s="18" t="b">
        <f>'1 forduló'!$D$188</f>
        <v>0</v>
      </c>
      <c r="Q200" s="18" t="b">
        <f>'1 forduló'!$D$188</f>
        <v>0</v>
      </c>
      <c r="R200" s="18" t="b">
        <f>'1 forduló'!$D$188</f>
        <v>0</v>
      </c>
      <c r="S200" s="18" t="b">
        <f>'1 forduló'!$D$188</f>
        <v>0</v>
      </c>
      <c r="T200" s="18" t="b">
        <f>'1 forduló'!$D$188</f>
        <v>0</v>
      </c>
      <c r="U200" s="18" t="b">
        <f>'1 forduló'!$D$188</f>
        <v>0</v>
      </c>
      <c r="V200" s="18" t="b">
        <f>'1 forduló'!$D$188</f>
        <v>0</v>
      </c>
      <c r="W200" s="18" t="b">
        <f>'1 forduló'!$D$188</f>
        <v>0</v>
      </c>
      <c r="X200" s="18" t="b">
        <f>'1 forduló'!$D$188</f>
        <v>0</v>
      </c>
      <c r="Y200" s="20"/>
      <c r="Z200" s="29">
        <f t="shared" si="1180"/>
        <v>0</v>
      </c>
      <c r="AA200" s="378"/>
      <c r="AC200" s="207"/>
      <c r="AD200" s="209" t="str">
        <f>M253</f>
        <v>16_9</v>
      </c>
      <c r="AE200" s="209" t="b">
        <f t="shared" ref="AE200:AP200" si="1183">N253</f>
        <v>0</v>
      </c>
      <c r="AF200" s="209" t="b">
        <f t="shared" si="1183"/>
        <v>0</v>
      </c>
      <c r="AG200" s="209" t="b">
        <f t="shared" si="1183"/>
        <v>0</v>
      </c>
      <c r="AH200" s="209" t="b">
        <f t="shared" si="1183"/>
        <v>0</v>
      </c>
      <c r="AI200" s="209" t="b">
        <f t="shared" si="1183"/>
        <v>0</v>
      </c>
      <c r="AJ200" s="209" t="b">
        <f t="shared" si="1183"/>
        <v>0</v>
      </c>
      <c r="AK200" s="209" t="b">
        <f t="shared" si="1183"/>
        <v>0</v>
      </c>
      <c r="AL200" s="209" t="b">
        <f t="shared" si="1183"/>
        <v>0</v>
      </c>
      <c r="AM200" s="209" t="b">
        <f t="shared" si="1183"/>
        <v>0</v>
      </c>
      <c r="AN200" s="209" t="b">
        <f t="shared" si="1183"/>
        <v>0</v>
      </c>
      <c r="AO200" s="209" t="b">
        <f t="shared" si="1183"/>
        <v>0</v>
      </c>
      <c r="AP200" s="209">
        <f t="shared" si="1183"/>
        <v>0</v>
      </c>
      <c r="AQ200" s="62">
        <f t="shared" si="1117"/>
        <v>0</v>
      </c>
      <c r="AR200" s="389"/>
      <c r="AS200" s="86">
        <f t="shared" si="1162"/>
        <v>1.700000000000001E-8</v>
      </c>
      <c r="AT200" s="55" t="str">
        <f t="shared" si="1131"/>
        <v>16_9</v>
      </c>
      <c r="AU200" s="210" t="str">
        <f t="shared" si="1171"/>
        <v>16cs</v>
      </c>
      <c r="AV200"/>
      <c r="AW200" s="76">
        <f t="shared" si="1163"/>
        <v>16</v>
      </c>
      <c r="AX200" s="76" t="s">
        <v>39</v>
      </c>
      <c r="AY200" s="179" t="str">
        <f t="shared" si="1164"/>
        <v>16_9</v>
      </c>
      <c r="AZ200" s="179">
        <f t="shared" si="1165"/>
        <v>1.700000000000001E-8</v>
      </c>
      <c r="BA200" s="179" t="str">
        <f t="shared" si="1166"/>
        <v>16cs</v>
      </c>
      <c r="BB200" t="str">
        <f t="shared" si="1160"/>
        <v>0</v>
      </c>
    </row>
    <row r="201" spans="1:54" ht="16.5" customHeight="1" thickTop="1" thickBot="1" x14ac:dyDescent="0.25">
      <c r="A201" s="381"/>
      <c r="B201" s="2" t="s">
        <v>6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97" t="s">
        <v>90</v>
      </c>
      <c r="N201" s="18" t="b">
        <f>'1 forduló'!$D$188</f>
        <v>0</v>
      </c>
      <c r="O201" s="18" t="b">
        <f>'1 forduló'!$D$188</f>
        <v>0</v>
      </c>
      <c r="P201" s="18" t="b">
        <f>'1 forduló'!$D$188</f>
        <v>0</v>
      </c>
      <c r="Q201" s="18" t="b">
        <f>'1 forduló'!$D$188</f>
        <v>0</v>
      </c>
      <c r="R201" s="18" t="b">
        <f>'1 forduló'!$D$188</f>
        <v>0</v>
      </c>
      <c r="S201" s="18" t="b">
        <f>'1 forduló'!$D$188</f>
        <v>0</v>
      </c>
      <c r="T201" s="18" t="b">
        <f>'1 forduló'!$D$188</f>
        <v>0</v>
      </c>
      <c r="U201" s="18" t="b">
        <f>'1 forduló'!$D$188</f>
        <v>0</v>
      </c>
      <c r="V201" s="18" t="b">
        <f>'1 forduló'!$D$188</f>
        <v>0</v>
      </c>
      <c r="W201" s="18" t="b">
        <f>'1 forduló'!$D$188</f>
        <v>0</v>
      </c>
      <c r="X201" s="18" t="b">
        <f>'1 forduló'!$D$188</f>
        <v>0</v>
      </c>
      <c r="Y201" s="20"/>
      <c r="Z201" s="29">
        <f t="shared" si="1180"/>
        <v>0</v>
      </c>
      <c r="AA201" s="378"/>
      <c r="AC201" s="207"/>
      <c r="AD201" s="209" t="str">
        <f>M269</f>
        <v>17_9</v>
      </c>
      <c r="AE201" s="209" t="b">
        <f t="shared" ref="AE201:AP201" si="1184">N269</f>
        <v>0</v>
      </c>
      <c r="AF201" s="209" t="b">
        <f t="shared" si="1184"/>
        <v>0</v>
      </c>
      <c r="AG201" s="209" t="b">
        <f t="shared" si="1184"/>
        <v>0</v>
      </c>
      <c r="AH201" s="209" t="b">
        <f t="shared" si="1184"/>
        <v>0</v>
      </c>
      <c r="AI201" s="209" t="b">
        <f t="shared" si="1184"/>
        <v>0</v>
      </c>
      <c r="AJ201" s="209" t="b">
        <f t="shared" si="1184"/>
        <v>0</v>
      </c>
      <c r="AK201" s="209" t="b">
        <f t="shared" si="1184"/>
        <v>0</v>
      </c>
      <c r="AL201" s="209" t="b">
        <f t="shared" si="1184"/>
        <v>0</v>
      </c>
      <c r="AM201" s="209" t="b">
        <f t="shared" si="1184"/>
        <v>0</v>
      </c>
      <c r="AN201" s="209" t="b">
        <f t="shared" si="1184"/>
        <v>0</v>
      </c>
      <c r="AO201" s="209" t="b">
        <f t="shared" si="1184"/>
        <v>0</v>
      </c>
      <c r="AP201" s="209">
        <f t="shared" si="1184"/>
        <v>0</v>
      </c>
      <c r="AQ201" s="62">
        <f t="shared" si="1117"/>
        <v>0</v>
      </c>
      <c r="AR201" s="389"/>
      <c r="AS201" s="86">
        <f t="shared" si="1162"/>
        <v>1.6800000000000011E-8</v>
      </c>
      <c r="AT201" s="55" t="str">
        <f t="shared" si="1131"/>
        <v>17_9</v>
      </c>
      <c r="AU201" s="210" t="str">
        <f t="shared" si="1171"/>
        <v>17cs</v>
      </c>
      <c r="AV201"/>
      <c r="AW201" s="76">
        <f t="shared" si="1163"/>
        <v>17</v>
      </c>
      <c r="AX201" s="76" t="s">
        <v>40</v>
      </c>
      <c r="AY201" s="179" t="str">
        <f t="shared" si="1164"/>
        <v>17_9</v>
      </c>
      <c r="AZ201" s="179">
        <f t="shared" si="1165"/>
        <v>1.6800000000000011E-8</v>
      </c>
      <c r="BA201" s="179" t="str">
        <f t="shared" si="1166"/>
        <v>17cs</v>
      </c>
      <c r="BB201" t="str">
        <f t="shared" si="1160"/>
        <v>0</v>
      </c>
    </row>
    <row r="202" spans="1:54" ht="13.5" customHeight="1" thickTop="1" thickBot="1" x14ac:dyDescent="0.25">
      <c r="A202" s="381"/>
      <c r="B202" s="2" t="s">
        <v>7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97" t="s">
        <v>91</v>
      </c>
      <c r="N202" s="18" t="b">
        <f>'1 forduló'!$D$188</f>
        <v>0</v>
      </c>
      <c r="O202" s="18" t="b">
        <f>'1 forduló'!$D$188</f>
        <v>0</v>
      </c>
      <c r="P202" s="18" t="b">
        <f>'1 forduló'!$D$188</f>
        <v>0</v>
      </c>
      <c r="Q202" s="18" t="b">
        <f>'1 forduló'!$D$188</f>
        <v>0</v>
      </c>
      <c r="R202" s="18" t="b">
        <f>'1 forduló'!$D$188</f>
        <v>0</v>
      </c>
      <c r="S202" s="18" t="b">
        <f>'1 forduló'!$D$188</f>
        <v>0</v>
      </c>
      <c r="T202" s="18" t="b">
        <f>'1 forduló'!$D$188</f>
        <v>0</v>
      </c>
      <c r="U202" s="18" t="b">
        <f>'1 forduló'!$D$188</f>
        <v>0</v>
      </c>
      <c r="V202" s="18" t="b">
        <f>'1 forduló'!$D$188</f>
        <v>0</v>
      </c>
      <c r="W202" s="18" t="b">
        <f>'1 forduló'!$D$188</f>
        <v>0</v>
      </c>
      <c r="X202" s="18" t="b">
        <f>'1 forduló'!$D$188</f>
        <v>0</v>
      </c>
      <c r="Y202" s="20"/>
      <c r="Z202" s="29">
        <f t="shared" si="1180"/>
        <v>0</v>
      </c>
      <c r="AA202" s="378"/>
      <c r="AC202" s="207"/>
      <c r="AD202" s="209" t="str">
        <f>M285</f>
        <v>18_9</v>
      </c>
      <c r="AE202" s="209" t="b">
        <f t="shared" ref="AE202:AP202" si="1185">N285</f>
        <v>0</v>
      </c>
      <c r="AF202" s="209" t="b">
        <f t="shared" si="1185"/>
        <v>0</v>
      </c>
      <c r="AG202" s="209" t="b">
        <f t="shared" si="1185"/>
        <v>0</v>
      </c>
      <c r="AH202" s="209" t="b">
        <f t="shared" si="1185"/>
        <v>0</v>
      </c>
      <c r="AI202" s="209" t="b">
        <f t="shared" si="1185"/>
        <v>0</v>
      </c>
      <c r="AJ202" s="209" t="b">
        <f t="shared" si="1185"/>
        <v>0</v>
      </c>
      <c r="AK202" s="209" t="b">
        <f t="shared" si="1185"/>
        <v>0</v>
      </c>
      <c r="AL202" s="209" t="b">
        <f t="shared" si="1185"/>
        <v>0</v>
      </c>
      <c r="AM202" s="209" t="b">
        <f t="shared" si="1185"/>
        <v>0</v>
      </c>
      <c r="AN202" s="209" t="b">
        <f t="shared" si="1185"/>
        <v>0</v>
      </c>
      <c r="AO202" s="209" t="b">
        <f t="shared" si="1185"/>
        <v>0</v>
      </c>
      <c r="AP202" s="209">
        <f t="shared" si="1185"/>
        <v>0</v>
      </c>
      <c r="AQ202" s="62">
        <f t="shared" si="1117"/>
        <v>0</v>
      </c>
      <c r="AR202" s="389"/>
      <c r="AS202" s="86">
        <f t="shared" si="1162"/>
        <v>1.660000000000001E-8</v>
      </c>
      <c r="AT202" s="55" t="str">
        <f t="shared" si="1131"/>
        <v>18_9</v>
      </c>
      <c r="AU202" s="210" t="str">
        <f t="shared" si="1171"/>
        <v>18cs</v>
      </c>
      <c r="AV202"/>
      <c r="AW202" s="76">
        <f t="shared" si="1163"/>
        <v>18</v>
      </c>
      <c r="AX202" s="76" t="s">
        <v>41</v>
      </c>
      <c r="AY202" s="179" t="str">
        <f t="shared" si="1164"/>
        <v>18_9</v>
      </c>
      <c r="AZ202" s="179">
        <f t="shared" si="1165"/>
        <v>1.660000000000001E-8</v>
      </c>
      <c r="BA202" s="179" t="str">
        <f t="shared" si="1166"/>
        <v>18cs</v>
      </c>
      <c r="BB202" t="str">
        <f t="shared" si="1160"/>
        <v>0</v>
      </c>
    </row>
    <row r="203" spans="1:54" ht="12.75" customHeight="1" thickTop="1" thickBot="1" x14ac:dyDescent="0.25">
      <c r="A203" s="381"/>
      <c r="B203" s="2" t="s">
        <v>79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97" t="s">
        <v>92</v>
      </c>
      <c r="N203" s="18" t="b">
        <f>'1 forduló'!$D$188</f>
        <v>0</v>
      </c>
      <c r="O203" s="18" t="b">
        <f>'1 forduló'!$D$188</f>
        <v>0</v>
      </c>
      <c r="P203" s="18" t="b">
        <f>'1 forduló'!$D$188</f>
        <v>0</v>
      </c>
      <c r="Q203" s="18" t="b">
        <f>'1 forduló'!$D$188</f>
        <v>0</v>
      </c>
      <c r="R203" s="18" t="b">
        <f>'1 forduló'!$D$188</f>
        <v>0</v>
      </c>
      <c r="S203" s="18" t="b">
        <f>'1 forduló'!$D$188</f>
        <v>0</v>
      </c>
      <c r="T203" s="18" t="b">
        <f>'1 forduló'!$D$188</f>
        <v>0</v>
      </c>
      <c r="U203" s="18" t="b">
        <f>'1 forduló'!$D$188</f>
        <v>0</v>
      </c>
      <c r="V203" s="18" t="b">
        <f>'1 forduló'!$D$188</f>
        <v>0</v>
      </c>
      <c r="W203" s="18" t="b">
        <f>'1 forduló'!$D$188</f>
        <v>0</v>
      </c>
      <c r="X203" s="18" t="b">
        <f>'1 forduló'!$D$188</f>
        <v>0</v>
      </c>
      <c r="Y203" s="20"/>
      <c r="Z203" s="29">
        <f t="shared" si="1180"/>
        <v>0</v>
      </c>
      <c r="AA203" s="378"/>
      <c r="AC203" s="207"/>
      <c r="AD203" s="209" t="str">
        <f>M301</f>
        <v>19_9</v>
      </c>
      <c r="AE203" s="209" t="b">
        <f t="shared" ref="AE203:AP203" si="1186">N301</f>
        <v>0</v>
      </c>
      <c r="AF203" s="209" t="b">
        <f t="shared" si="1186"/>
        <v>0</v>
      </c>
      <c r="AG203" s="209" t="b">
        <f t="shared" si="1186"/>
        <v>0</v>
      </c>
      <c r="AH203" s="209" t="b">
        <f t="shared" si="1186"/>
        <v>0</v>
      </c>
      <c r="AI203" s="209" t="b">
        <f t="shared" si="1186"/>
        <v>0</v>
      </c>
      <c r="AJ203" s="209" t="b">
        <f t="shared" si="1186"/>
        <v>0</v>
      </c>
      <c r="AK203" s="209" t="b">
        <f t="shared" si="1186"/>
        <v>0</v>
      </c>
      <c r="AL203" s="209" t="b">
        <f t="shared" si="1186"/>
        <v>0</v>
      </c>
      <c r="AM203" s="209" t="b">
        <f t="shared" si="1186"/>
        <v>0</v>
      </c>
      <c r="AN203" s="209" t="b">
        <f t="shared" si="1186"/>
        <v>0</v>
      </c>
      <c r="AO203" s="209" t="b">
        <f t="shared" si="1186"/>
        <v>0</v>
      </c>
      <c r="AP203" s="209">
        <f t="shared" si="1186"/>
        <v>0</v>
      </c>
      <c r="AQ203" s="62">
        <f t="shared" si="1117"/>
        <v>0</v>
      </c>
      <c r="AR203" s="389"/>
      <c r="AS203" s="86">
        <f t="shared" si="1162"/>
        <v>1.6400000000000011E-8</v>
      </c>
      <c r="AT203" s="55" t="str">
        <f t="shared" si="1131"/>
        <v>19_9</v>
      </c>
      <c r="AU203" s="210" t="str">
        <f t="shared" si="1171"/>
        <v>19cs</v>
      </c>
      <c r="AV203"/>
      <c r="AW203" s="76">
        <f t="shared" si="1163"/>
        <v>19</v>
      </c>
      <c r="AX203" s="76" t="s">
        <v>42</v>
      </c>
      <c r="AY203" s="179" t="str">
        <f t="shared" si="1164"/>
        <v>19_9</v>
      </c>
      <c r="AZ203" s="179">
        <f t="shared" si="1165"/>
        <v>1.6400000000000011E-8</v>
      </c>
      <c r="BA203" s="179" t="str">
        <f t="shared" si="1166"/>
        <v>19cs</v>
      </c>
      <c r="BB203" t="str">
        <f t="shared" si="1160"/>
        <v>0</v>
      </c>
    </row>
    <row r="204" spans="1:54" ht="12.75" customHeight="1" thickTop="1" thickBot="1" x14ac:dyDescent="0.25">
      <c r="A204" s="381"/>
      <c r="B204" s="2" t="s">
        <v>80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97" t="s">
        <v>93</v>
      </c>
      <c r="N204" s="18" t="b">
        <f>'1 forduló'!$D$188</f>
        <v>0</v>
      </c>
      <c r="O204" s="18" t="b">
        <f>'1 forduló'!$D$188</f>
        <v>0</v>
      </c>
      <c r="P204" s="18" t="b">
        <f>'1 forduló'!$D$188</f>
        <v>0</v>
      </c>
      <c r="Q204" s="18" t="b">
        <f>'1 forduló'!$D$188</f>
        <v>0</v>
      </c>
      <c r="R204" s="18" t="b">
        <f>'1 forduló'!$D$188</f>
        <v>0</v>
      </c>
      <c r="S204" s="18" t="b">
        <f>'1 forduló'!$D$188</f>
        <v>0</v>
      </c>
      <c r="T204" s="18" t="b">
        <f>'1 forduló'!$D$188</f>
        <v>0</v>
      </c>
      <c r="U204" s="18" t="b">
        <f>'1 forduló'!$D$188</f>
        <v>0</v>
      </c>
      <c r="V204" s="18" t="b">
        <f>'1 forduló'!$D$188</f>
        <v>0</v>
      </c>
      <c r="W204" s="18" t="b">
        <f>'1 forduló'!$D$188</f>
        <v>0</v>
      </c>
      <c r="X204" s="18" t="b">
        <f>'1 forduló'!$D$188</f>
        <v>0</v>
      </c>
      <c r="Y204" s="20"/>
      <c r="Z204" s="29">
        <f t="shared" si="1180"/>
        <v>0</v>
      </c>
      <c r="AA204" s="378"/>
      <c r="AC204" s="207"/>
      <c r="AD204" s="209" t="str">
        <f>M317</f>
        <v>20_9</v>
      </c>
      <c r="AE204" s="209" t="b">
        <f t="shared" ref="AE204:AP204" si="1187">N317</f>
        <v>0</v>
      </c>
      <c r="AF204" s="209" t="b">
        <f t="shared" si="1187"/>
        <v>0</v>
      </c>
      <c r="AG204" s="209" t="b">
        <f t="shared" si="1187"/>
        <v>0</v>
      </c>
      <c r="AH204" s="209" t="b">
        <f t="shared" si="1187"/>
        <v>0</v>
      </c>
      <c r="AI204" s="209" t="b">
        <f t="shared" si="1187"/>
        <v>0</v>
      </c>
      <c r="AJ204" s="209" t="b">
        <f t="shared" si="1187"/>
        <v>0</v>
      </c>
      <c r="AK204" s="209" t="b">
        <f t="shared" si="1187"/>
        <v>0</v>
      </c>
      <c r="AL204" s="209" t="b">
        <f t="shared" si="1187"/>
        <v>0</v>
      </c>
      <c r="AM204" s="209" t="b">
        <f t="shared" si="1187"/>
        <v>0</v>
      </c>
      <c r="AN204" s="209" t="b">
        <f t="shared" si="1187"/>
        <v>0</v>
      </c>
      <c r="AO204" s="209" t="b">
        <f t="shared" si="1187"/>
        <v>0</v>
      </c>
      <c r="AP204" s="209">
        <f t="shared" si="1187"/>
        <v>0</v>
      </c>
      <c r="AQ204" s="62">
        <f t="shared" si="1117"/>
        <v>0</v>
      </c>
      <c r="AR204" s="390"/>
      <c r="AS204" s="86">
        <f t="shared" si="1162"/>
        <v>1.6200000000000013E-8</v>
      </c>
      <c r="AT204" s="67" t="str">
        <f t="shared" si="1131"/>
        <v>20_9</v>
      </c>
      <c r="AU204" s="210" t="str">
        <f t="shared" si="1171"/>
        <v>20cs</v>
      </c>
      <c r="AV204"/>
      <c r="AW204" s="76">
        <f t="shared" si="1163"/>
        <v>20</v>
      </c>
      <c r="AX204" s="76" t="s">
        <v>43</v>
      </c>
      <c r="AY204" s="179" t="str">
        <f t="shared" si="1164"/>
        <v>20_9</v>
      </c>
      <c r="AZ204" s="179">
        <f t="shared" si="1165"/>
        <v>1.6200000000000013E-8</v>
      </c>
      <c r="BA204" s="179" t="str">
        <f t="shared" si="1166"/>
        <v>20cs</v>
      </c>
      <c r="BB204" t="str">
        <f t="shared" si="1160"/>
        <v>0</v>
      </c>
    </row>
    <row r="205" spans="1:54" ht="12.75" customHeight="1" thickTop="1" thickBot="1" x14ac:dyDescent="0.25">
      <c r="A205" s="381"/>
      <c r="B205" s="2" t="s">
        <v>81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97" t="s">
        <v>94</v>
      </c>
      <c r="N205" s="18" t="b">
        <f>'1 forduló'!$D$188</f>
        <v>0</v>
      </c>
      <c r="O205" s="18" t="b">
        <f>'1 forduló'!$D$188</f>
        <v>0</v>
      </c>
      <c r="P205" s="18" t="b">
        <f>'1 forduló'!$D$188</f>
        <v>0</v>
      </c>
      <c r="Q205" s="18" t="b">
        <f>'1 forduló'!$D$188</f>
        <v>0</v>
      </c>
      <c r="R205" s="18" t="b">
        <f>'1 forduló'!$D$188</f>
        <v>0</v>
      </c>
      <c r="S205" s="18" t="b">
        <f>'1 forduló'!$D$188</f>
        <v>0</v>
      </c>
      <c r="T205" s="18" t="b">
        <f>'1 forduló'!$D$188</f>
        <v>0</v>
      </c>
      <c r="U205" s="18" t="b">
        <f>'1 forduló'!$D$188</f>
        <v>0</v>
      </c>
      <c r="V205" s="18" t="b">
        <f>'1 forduló'!$D$188</f>
        <v>0</v>
      </c>
      <c r="W205" s="18" t="b">
        <f>'1 forduló'!$D$188</f>
        <v>0</v>
      </c>
      <c r="X205" s="18" t="b">
        <f>'1 forduló'!$D$188</f>
        <v>0</v>
      </c>
      <c r="Y205" s="20"/>
      <c r="Z205" s="29">
        <f t="shared" si="1180"/>
        <v>0</v>
      </c>
      <c r="AA205" s="378"/>
      <c r="AC205" s="207" t="s">
        <v>177</v>
      </c>
      <c r="AD205" s="209" t="b">
        <f>M14</f>
        <v>0</v>
      </c>
      <c r="AE205" s="209">
        <f t="shared" ref="AE205:AP205" si="1188">N14</f>
        <v>0</v>
      </c>
      <c r="AF205" s="209">
        <f t="shared" si="1188"/>
        <v>0</v>
      </c>
      <c r="AG205" s="209">
        <f t="shared" si="1188"/>
        <v>0</v>
      </c>
      <c r="AH205" s="209">
        <f t="shared" si="1188"/>
        <v>0</v>
      </c>
      <c r="AI205" s="209">
        <f t="shared" si="1188"/>
        <v>0</v>
      </c>
      <c r="AJ205" s="209">
        <f t="shared" si="1188"/>
        <v>0</v>
      </c>
      <c r="AK205" s="209">
        <f t="shared" si="1188"/>
        <v>0</v>
      </c>
      <c r="AL205" s="209">
        <f t="shared" si="1188"/>
        <v>0</v>
      </c>
      <c r="AM205" s="209">
        <f t="shared" si="1188"/>
        <v>0</v>
      </c>
      <c r="AN205" s="209" t="b">
        <f t="shared" si="1188"/>
        <v>0</v>
      </c>
      <c r="AO205" s="209" t="b">
        <f t="shared" si="1188"/>
        <v>0</v>
      </c>
      <c r="AP205" s="209">
        <f t="shared" si="1188"/>
        <v>0</v>
      </c>
      <c r="AQ205" s="62">
        <f t="shared" si="1117"/>
        <v>0</v>
      </c>
      <c r="AR205" s="388" t="s">
        <v>177</v>
      </c>
      <c r="AS205" s="90">
        <f>AQ205+(AD3/10000)</f>
        <v>3.0000199999999999E-3</v>
      </c>
      <c r="AT205" s="73" t="b">
        <f t="shared" ref="AT205:AT224" si="1189">AD205</f>
        <v>0</v>
      </c>
      <c r="AU205" s="173" t="str">
        <f>AU185</f>
        <v>Nyírbátor SE</v>
      </c>
      <c r="AV205"/>
      <c r="AW205" s="76">
        <f>_xlfn.RANK.EQ(AS205,$AS$205:$AS$224,0)</f>
        <v>10</v>
      </c>
      <c r="AX205" s="76" t="s">
        <v>13</v>
      </c>
      <c r="AY205" s="179" t="b">
        <f>IF($AW$205=(AL3+1),$AT$205,IF($AW$206=(AL3+1),$AT$206,IF($AW$207=(AL3+1),$AT$207,IF($AW$208=(AL3+1),$AT$208,IF($AW$209=(AL3+1),$AT$209,IF($AW$210=(AL3+1),$AT$210,IF($AW$211=(AL3+1),$AT$211,IF($AW$212=(AL3+1),$AT$212,IF($AW$213=(AL3+1),$AT$213,IF($AW$214=(AL3+1),$AT$214,IF($AW$215=(AL3+1),$AT$215,IF($AW$216=(AL3+1),$AT$216,IF($AW$217=(AL3+1),$AT$217,IF($AW$218=(AL3+1),$AT$218,IF($AW$219=(AL3+1),$AT$219,IF($AW$220=(AL3+1),$AT$220,IF($AW$221=(AL3+1),$AT$221,IF($AW$222=(AL3+1),$AT$222,IF($AW$223=(AL3+1),$AT$223,IF($AW$224=(AL3+1),$AT$224))))))))))))))))))))</f>
        <v>0</v>
      </c>
      <c r="AZ205" s="179">
        <f>IF($AW$205=(AP3+1),$AS$205,IF($AW$206=(AP3+1),$AS$206,IF($AW$207=(AP3+1),$AS$207,IF($AW$208=(AP3+1),$AS$208,IF($AW$209=(AP3+1),$AS$209,IF($AW$210=(AP3+1),$AS$210,IF($AW$211=(AP3+1),$AS$211,IF($AW$212=(AP3+1),$AS$212,IF($AW$213=(AP3+1),$AS$213,IF($AW$214=(AP3+1),$AS$214,IF($AW$215=(AL3+1),$AS$215,IF($AW$216=(AL3+1),$AS$216,IF($AW$217=(AL3+1),$AS$217,IF($AW$218=(AL3+1),$AS$218,IF($AW$219=(AL3+1),$AS$219,IF($AW$220=(AL3+1),$AS$220,IF($AW$221=(AL3+1),$AS$221,IF($AW$222=(AL3+1),$AS$222,IF($AW$223=(AL3+1),$AS$223,IF($AW$224=(AL3+1),$AS$224))))))))))))))))))))</f>
        <v>8.0047500193999994</v>
      </c>
      <c r="BA205" s="179" t="str">
        <f>IF($AW$205=(AP3+1),$AU$205,IF($AW$206=(AP3+1),$AU$206,IF($AW$207=(AP3+1),$AU$207,IF($AW$208=(AP3+1),$AU$208,IF($AW$209=(AP3+1),$AU$209,IF($AW$210=(AP3+1),$AU$210,IF($AW$211=(AP3+1),$AU$211,IF($AW$212=(AP3+1),$AU$212,IF($AW$213=(AP3+1),$AU$213,IF($AW$214=(AP3+1),$AU$214,IF($AW$215=(AP3+1),$AU$215,IF($AW$216=(AP3+1),$AU$216,IF($AW$217=(AP3+1),$AU$217,IF($AW$218=(AP3+1),$AU$218,IF($AW$219=(AP3+1),$AU$219,IF($AW$220=(AP3+1),$AU$220,IF($AW$221=(AP3+1),$AU$221,IF($AW$222=(AP3+1),$AU$222,IF($AW$223=(AP3+1),$AU$223,IF($AW$224=(AP3+1),$AU$224))))))))))))))))))))</f>
        <v>Dávid SC</v>
      </c>
      <c r="BB205" t="str">
        <f t="shared" ref="BB205:BB224" si="1190">IF(AY205&lt;&gt;AY206,"0","Ellenőrizd le a sorrendet!!! De a gép hozzáadja a csapat eredményt")</f>
        <v>Ellenőrizd le a sorrendet!!! De a gép hozzáadja a csapat eredményt</v>
      </c>
    </row>
    <row r="206" spans="1:54" ht="12.75" customHeight="1" thickTop="1" thickBot="1" x14ac:dyDescent="0.25">
      <c r="A206" s="381"/>
      <c r="B206" s="2" t="s">
        <v>82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97" t="s">
        <v>95</v>
      </c>
      <c r="N206" s="18" t="b">
        <f>'1 forduló'!$D$188</f>
        <v>0</v>
      </c>
      <c r="O206" s="18" t="b">
        <f>'1 forduló'!$D$188</f>
        <v>0</v>
      </c>
      <c r="P206" s="18" t="b">
        <f>'1 forduló'!$D$188</f>
        <v>0</v>
      </c>
      <c r="Q206" s="18" t="b">
        <f>'1 forduló'!$D$188</f>
        <v>0</v>
      </c>
      <c r="R206" s="18" t="b">
        <f>'1 forduló'!$D$188</f>
        <v>0</v>
      </c>
      <c r="S206" s="18" t="b">
        <f>'1 forduló'!$D$188</f>
        <v>0</v>
      </c>
      <c r="T206" s="18" t="b">
        <f>'1 forduló'!$D$188</f>
        <v>0</v>
      </c>
      <c r="U206" s="18" t="b">
        <f>'1 forduló'!$D$188</f>
        <v>0</v>
      </c>
      <c r="V206" s="18" t="b">
        <f>'1 forduló'!$D$188</f>
        <v>0</v>
      </c>
      <c r="W206" s="18" t="b">
        <f>'1 forduló'!$D$188</f>
        <v>0</v>
      </c>
      <c r="X206" s="18" t="b">
        <f>'1 forduló'!$D$188</f>
        <v>0</v>
      </c>
      <c r="Y206" s="20"/>
      <c r="Z206" s="29">
        <f t="shared" si="1180"/>
        <v>0</v>
      </c>
      <c r="AA206" s="378"/>
      <c r="AC206" s="207"/>
      <c r="AD206" s="209" t="b">
        <f>M30</f>
        <v>0</v>
      </c>
      <c r="AE206" s="209">
        <f t="shared" ref="AE206:AP206" si="1191">N30</f>
        <v>0.5</v>
      </c>
      <c r="AF206" s="209">
        <f t="shared" si="1191"/>
        <v>1</v>
      </c>
      <c r="AG206" s="209">
        <f t="shared" si="1191"/>
        <v>1</v>
      </c>
      <c r="AH206" s="209">
        <f t="shared" si="1191"/>
        <v>1</v>
      </c>
      <c r="AI206" s="209">
        <f t="shared" si="1191"/>
        <v>1</v>
      </c>
      <c r="AJ206" s="209">
        <f t="shared" si="1191"/>
        <v>0.5</v>
      </c>
      <c r="AK206" s="209">
        <f t="shared" si="1191"/>
        <v>0.5</v>
      </c>
      <c r="AL206" s="209">
        <f t="shared" si="1191"/>
        <v>1</v>
      </c>
      <c r="AM206" s="209">
        <f t="shared" si="1191"/>
        <v>1</v>
      </c>
      <c r="AN206" s="209" t="b">
        <f t="shared" si="1191"/>
        <v>0</v>
      </c>
      <c r="AO206" s="209" t="b">
        <f t="shared" si="1191"/>
        <v>0</v>
      </c>
      <c r="AP206" s="209">
        <f t="shared" si="1191"/>
        <v>0</v>
      </c>
      <c r="AQ206" s="62">
        <f t="shared" si="1117"/>
        <v>7.5</v>
      </c>
      <c r="AR206" s="389"/>
      <c r="AS206" s="90">
        <f t="shared" ref="AS206:AS224" si="1192">AQ206+(AD4/10000)</f>
        <v>7.5066000197999996</v>
      </c>
      <c r="AT206" s="60" t="b">
        <f t="shared" si="1189"/>
        <v>0</v>
      </c>
      <c r="AU206" s="173" t="str">
        <f t="shared" si="1171"/>
        <v>Refi SC</v>
      </c>
      <c r="AV206"/>
      <c r="AW206" s="76">
        <f t="shared" ref="AW206:AW224" si="1193">_xlfn.RANK.EQ(AS206,$AS$205:$AS$224,0)</f>
        <v>2</v>
      </c>
      <c r="AX206" s="76" t="s">
        <v>14</v>
      </c>
      <c r="AY206" s="179" t="b">
        <f t="shared" ref="AY206:AY224" si="1194">IF($AW$205=(AL4+1),$AT$205,IF($AW$206=(AL4+1),$AT$206,IF($AW$207=(AL4+1),$AT$207,IF($AW$208=(AL4+1),$AT$208,IF($AW$209=(AL4+1),$AT$209,IF($AW$210=(AL4+1),$AT$210,IF($AW$211=(AL4+1),$AT$211,IF($AW$212=(AL4+1),$AT$212,IF($AW$213=(AL4+1),$AT$213,IF($AW$214=(AL4+1),$AT$214,IF($AW$215=(AL4+1),$AT$215,IF($AW$216=(AL4+1),$AT$216,IF($AW$217=(AL4+1),$AT$217,IF($AW$218=(AL4+1),$AT$218,IF($AW$219=(AL4+1),$AT$219,IF($AW$220=(AL4+1),$AT$220,IF($AW$221=(AL4+1),$AT$221,IF($AW$222=(AL4+1),$AT$222,IF($AW$223=(AL4+1),$AT$223,IF($AW$224=(AL4+1),$AT$224))))))))))))))))))))</f>
        <v>0</v>
      </c>
      <c r="AZ206" s="179">
        <f t="shared" ref="AZ206:AZ224" si="1195">IF($AW$205=(AP4+1),$AS$205,IF($AW$206=(AP4+1),$AS$206,IF($AW$207=(AP4+1),$AS$207,IF($AW$208=(AP4+1),$AS$208,IF($AW$209=(AP4+1),$AS$209,IF($AW$210=(AP4+1),$AS$210,IF($AW$211=(AP4+1),$AS$211,IF($AW$212=(AP4+1),$AS$212,IF($AW$213=(AP4+1),$AS$213,IF($AW$214=(AP4+1),$AS$214,IF($AW$215=(AL4+1),$AS$215,IF($AW$216=(AL4+1),$AS$216,IF($AW$217=(AL4+1),$AS$217,IF($AW$218=(AL4+1),$AS$218,IF($AW$219=(AL4+1),$AS$219,IF($AW$220=(AL4+1),$AS$220,IF($AW$221=(AL4+1),$AS$221,IF($AW$222=(AL4+1),$AS$222,IF($AW$223=(AL4+1),$AS$223,IF($AW$224=(AL4+1),$AS$224))))))))))))))))))))</f>
        <v>7.5066000197999996</v>
      </c>
      <c r="BA206" s="179" t="str">
        <f t="shared" ref="BA206:BA224" si="1196">IF($AW$205=(AP4+1),$AU$205,IF($AW$206=(AP4+1),$AU$206,IF($AW$207=(AP4+1),$AU$207,IF($AW$208=(AP4+1),$AU$208,IF($AW$209=(AP4+1),$AU$209,IF($AW$210=(AP4+1),$AU$210,IF($AW$211=(AP4+1),$AU$211,IF($AW$212=(AP4+1),$AU$212,IF($AW$213=(AP4+1),$AU$213,IF($AW$214=(AP4+1),$AU$214,IF($AW$215=(AP4+1),$AU$215,IF($AW$216=(AP4+1),$AU$216,IF($AW$217=(AP4+1),$AU$217,IF($AW$218=(AP4+1),$AU$218,IF($AW$219=(AP4+1),$AU$219,IF($AW$220=(AP4+1),$AU$220,IF($AW$221=(AP4+1),$AU$221,IF($AW$222=(AP4+1),$AU$222,IF($AW$223=(AP4+1),$AU$223,IF($AW$224=(AP4+1),$AU$224))))))))))))))))))))</f>
        <v>Refi SC</v>
      </c>
      <c r="BB206" t="str">
        <f t="shared" si="1190"/>
        <v>Ellenőrizd le a sorrendet!!! De a gép hozzáadja a csapat eredményt</v>
      </c>
    </row>
    <row r="207" spans="1:54" ht="12.75" customHeight="1" thickTop="1" thickBot="1" x14ac:dyDescent="0.25">
      <c r="A207" s="382"/>
      <c r="B207" s="2" t="s">
        <v>85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97" t="s">
        <v>96</v>
      </c>
      <c r="N207" s="18"/>
      <c r="O207" s="19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9">
        <f t="shared" si="1180"/>
        <v>0</v>
      </c>
      <c r="AA207" s="379"/>
      <c r="AC207" s="207"/>
      <c r="AD207" s="209" t="b">
        <f>M46</f>
        <v>0</v>
      </c>
      <c r="AE207" s="209">
        <f t="shared" ref="AE207:AP207" si="1197">N46</f>
        <v>0</v>
      </c>
      <c r="AF207" s="209">
        <f t="shared" si="1197"/>
        <v>0</v>
      </c>
      <c r="AG207" s="209">
        <f t="shared" si="1197"/>
        <v>1</v>
      </c>
      <c r="AH207" s="209">
        <f t="shared" si="1197"/>
        <v>0</v>
      </c>
      <c r="AI207" s="209">
        <f t="shared" si="1197"/>
        <v>1</v>
      </c>
      <c r="AJ207" s="209">
        <f t="shared" si="1197"/>
        <v>0</v>
      </c>
      <c r="AK207" s="209">
        <f t="shared" si="1197"/>
        <v>0</v>
      </c>
      <c r="AL207" s="209">
        <f t="shared" si="1197"/>
        <v>0</v>
      </c>
      <c r="AM207" s="209">
        <f t="shared" si="1197"/>
        <v>1</v>
      </c>
      <c r="AN207" s="209" t="b">
        <f t="shared" si="1197"/>
        <v>0</v>
      </c>
      <c r="AO207" s="209" t="b">
        <f t="shared" si="1197"/>
        <v>0</v>
      </c>
      <c r="AP207" s="209">
        <f t="shared" si="1197"/>
        <v>0</v>
      </c>
      <c r="AQ207" s="62">
        <f t="shared" si="1117"/>
        <v>3</v>
      </c>
      <c r="AR207" s="389"/>
      <c r="AS207" s="90">
        <f t="shared" si="1192"/>
        <v>3.0044500196000001</v>
      </c>
      <c r="AT207" s="60" t="b">
        <f t="shared" si="1189"/>
        <v>0</v>
      </c>
      <c r="AU207" s="173" t="str">
        <f t="shared" si="1171"/>
        <v>Fehérgyarmat SE</v>
      </c>
      <c r="AV207"/>
      <c r="AW207" s="76">
        <f t="shared" si="1193"/>
        <v>6</v>
      </c>
      <c r="AX207" s="76" t="s">
        <v>15</v>
      </c>
      <c r="AY207" s="179" t="b">
        <f t="shared" si="1194"/>
        <v>0</v>
      </c>
      <c r="AZ207" s="179">
        <f t="shared" si="1195"/>
        <v>6.5059000190000003</v>
      </c>
      <c r="BA207" s="179" t="str">
        <f t="shared" si="1196"/>
        <v>Piremon SE</v>
      </c>
      <c r="BB207" t="str">
        <f t="shared" si="1190"/>
        <v>Ellenőrizd le a sorrendet!!! De a gép hozzáadja a csapat eredményt</v>
      </c>
    </row>
    <row r="208" spans="1:54" ht="13.5" customHeight="1" thickTop="1" thickBot="1" x14ac:dyDescent="0.25">
      <c r="N208" s="16">
        <f t="shared" ref="N208:X208" si="1198">SUM(N197:N207)</f>
        <v>0</v>
      </c>
      <c r="O208" s="16">
        <f t="shared" si="1198"/>
        <v>0</v>
      </c>
      <c r="P208" s="16">
        <f t="shared" si="1198"/>
        <v>0</v>
      </c>
      <c r="Q208" s="16">
        <f t="shared" si="1198"/>
        <v>0</v>
      </c>
      <c r="R208" s="16">
        <f t="shared" si="1198"/>
        <v>0</v>
      </c>
      <c r="S208" s="16">
        <f t="shared" si="1198"/>
        <v>0</v>
      </c>
      <c r="T208" s="16">
        <f t="shared" si="1198"/>
        <v>0</v>
      </c>
      <c r="U208" s="16">
        <f t="shared" si="1198"/>
        <v>0</v>
      </c>
      <c r="V208" s="16">
        <f t="shared" si="1198"/>
        <v>0</v>
      </c>
      <c r="W208" s="16">
        <f t="shared" si="1198"/>
        <v>0</v>
      </c>
      <c r="X208" s="16">
        <f t="shared" si="1198"/>
        <v>0</v>
      </c>
      <c r="Y208" s="16"/>
      <c r="AC208" s="207"/>
      <c r="AD208" s="209" t="b">
        <f>M62</f>
        <v>0</v>
      </c>
      <c r="AE208" s="209">
        <f t="shared" ref="AE208:AP208" si="1199">N62</f>
        <v>1</v>
      </c>
      <c r="AF208" s="209">
        <f t="shared" si="1199"/>
        <v>1</v>
      </c>
      <c r="AG208" s="209">
        <f t="shared" si="1199"/>
        <v>1</v>
      </c>
      <c r="AH208" s="209">
        <f t="shared" si="1199"/>
        <v>1</v>
      </c>
      <c r="AI208" s="209">
        <f t="shared" si="1199"/>
        <v>0</v>
      </c>
      <c r="AJ208" s="209">
        <f t="shared" si="1199"/>
        <v>1</v>
      </c>
      <c r="AK208" s="209">
        <f t="shared" si="1199"/>
        <v>1</v>
      </c>
      <c r="AL208" s="209">
        <f t="shared" si="1199"/>
        <v>1</v>
      </c>
      <c r="AM208" s="209">
        <f t="shared" si="1199"/>
        <v>1</v>
      </c>
      <c r="AN208" s="209" t="b">
        <f t="shared" si="1199"/>
        <v>0</v>
      </c>
      <c r="AO208" s="209" t="b">
        <f t="shared" si="1199"/>
        <v>0</v>
      </c>
      <c r="AP208" s="209">
        <f t="shared" si="1199"/>
        <v>0</v>
      </c>
      <c r="AQ208" s="62">
        <f t="shared" si="1117"/>
        <v>8</v>
      </c>
      <c r="AR208" s="389"/>
      <c r="AS208" s="90">
        <f t="shared" si="1192"/>
        <v>8.0047500193999994</v>
      </c>
      <c r="AT208" s="60" t="b">
        <f t="shared" si="1189"/>
        <v>0</v>
      </c>
      <c r="AU208" s="173" t="str">
        <f t="shared" si="1171"/>
        <v>Dávid SC</v>
      </c>
      <c r="AV208"/>
      <c r="AW208" s="76">
        <f t="shared" si="1193"/>
        <v>1</v>
      </c>
      <c r="AX208" s="76" t="s">
        <v>17</v>
      </c>
      <c r="AY208" s="179" t="b">
        <f t="shared" ref="AY208" si="1200">IF($AW$205=(AL6+1),$AT$205,IF($AW$206=(AL6+1),$AT$206,IF($AW$207=(AL6+1),$AT$207,IF($AW$208=(AL6+1),$AT$208,IF($AW$209=(AL6+1),$AT$209,IF($AW$210=(AL6+1),$AT$210,IF($AW$211=(AL6+1),$AT$211,IF($AW$212=(AL6+1),$AT$212,IF($AW$213=(AL6+1),$AT$213,IF($AW$214=(AL6+1),$AT$214,IF($AW$215=(AL6+1),$AT$215,IF($AW$216=(AL6+1),$AT$216,IF($AW$217=(AL6+1),$AT$217,IF($AW$218=(AL6+1),$AT$218,IF($AW$219=(AL6+1),$AT$219,IF($AW$220=(AL6+1),$AT$220,IF($AW$221=(AL6+1),$AT$221,IF($AW$222=(AL6+1),$AT$222,IF($AW$223=(AL6+1),$AT$223,IF($AW$224=(AL6+1),$AT$224))))))))))))))))))))</f>
        <v>0</v>
      </c>
      <c r="AZ208" s="179">
        <f t="shared" ref="AZ208" si="1201">IF($AW$205=(AP6+1),$AS$205,IF($AW$206=(AP6+1),$AS$206,IF($AW$207=(AP6+1),$AS$207,IF($AW$208=(AP6+1),$AS$208,IF($AW$209=(AP6+1),$AS$209,IF($AW$210=(AP6+1),$AS$210,IF($AW$211=(AP6+1),$AS$211,IF($AW$212=(AP6+1),$AS$212,IF($AW$213=(AP6+1),$AS$213,IF($AW$214=(AP6+1),$AS$214,IF($AW$215=(AL6+1),$AS$215,IF($AW$216=(AL6+1),$AS$216,IF($AW$217=(AL6+1),$AS$217,IF($AW$218=(AL6+1),$AS$218,IF($AW$219=(AL6+1),$AS$219,IF($AW$220=(AL6+1),$AS$220,IF($AW$221=(AL6+1),$AS$221,IF($AW$222=(AL6+1),$AS$222,IF($AW$223=(AL6+1),$AS$223,IF($AW$224=(AL6+1),$AS$224))))))))))))))))))))</f>
        <v>6.0053000191999999</v>
      </c>
      <c r="BA208" s="179" t="str">
        <f t="shared" ref="BA208" si="1202">IF($AW$205=(AP6+1),$AU$205,IF($AW$206=(AP6+1),$AU$206,IF($AW$207=(AP6+1),$AU$207,IF($AW$208=(AP6+1),$AU$208,IF($AW$209=(AP6+1),$AU$209,IF($AW$210=(AP6+1),$AU$210,IF($AW$211=(AP6+1),$AU$211,IF($AW$212=(AP6+1),$AU$212,IF($AW$213=(AP6+1),$AU$213,IF($AW$214=(AP6+1),$AU$214,IF($AW$215=(AP6+1),$AU$215,IF($AW$216=(AP6+1),$AU$216,IF($AW$217=(AP6+1),$AU$217,IF($AW$218=(AP6+1),$AU$218,IF($AW$219=(AP6+1),$AU$219,IF($AW$220=(AP6+1),$AU$220,IF($AW$221=(AP6+1),$AU$221,IF($AW$222=(AP6+1),$AU$222,IF($AW$223=(AP6+1),$AU$223,IF($AW$224=(AP6+1),$AU$224))))))))))))))))))))</f>
        <v>Fetivíz SE</v>
      </c>
      <c r="BB208" t="str">
        <f t="shared" si="1190"/>
        <v>Ellenőrizd le a sorrendet!!! De a gép hozzáadja a csapat eredményt</v>
      </c>
    </row>
    <row r="209" spans="1:54" ht="14.25" thickTop="1" thickBot="1" x14ac:dyDescent="0.25"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AC209" s="207"/>
      <c r="AD209" s="209" t="b">
        <f>M78</f>
        <v>0</v>
      </c>
      <c r="AE209" s="209">
        <f t="shared" ref="AE209:AP209" si="1203">N78</f>
        <v>0</v>
      </c>
      <c r="AF209" s="209">
        <f t="shared" si="1203"/>
        <v>0.5</v>
      </c>
      <c r="AG209" s="209">
        <f t="shared" si="1203"/>
        <v>1</v>
      </c>
      <c r="AH209" s="209">
        <f t="shared" si="1203"/>
        <v>1</v>
      </c>
      <c r="AI209" s="209">
        <f t="shared" si="1203"/>
        <v>1</v>
      </c>
      <c r="AJ209" s="209">
        <f t="shared" si="1203"/>
        <v>0.5</v>
      </c>
      <c r="AK209" s="209">
        <f t="shared" si="1203"/>
        <v>1</v>
      </c>
      <c r="AL209" s="209">
        <f t="shared" si="1203"/>
        <v>0</v>
      </c>
      <c r="AM209" s="209">
        <f t="shared" si="1203"/>
        <v>1</v>
      </c>
      <c r="AN209" s="209" t="b">
        <f t="shared" si="1203"/>
        <v>0</v>
      </c>
      <c r="AO209" s="209" t="b">
        <f t="shared" si="1203"/>
        <v>0</v>
      </c>
      <c r="AP209" s="209">
        <f t="shared" si="1203"/>
        <v>0</v>
      </c>
      <c r="AQ209" s="62">
        <f t="shared" si="1117"/>
        <v>6</v>
      </c>
      <c r="AR209" s="389"/>
      <c r="AS209" s="90">
        <f t="shared" si="1192"/>
        <v>6.0053000191999999</v>
      </c>
      <c r="AT209" s="60" t="b">
        <f t="shared" si="1189"/>
        <v>0</v>
      </c>
      <c r="AU209" s="173" t="str">
        <f t="shared" si="1171"/>
        <v>Fetivíz SE</v>
      </c>
      <c r="AV209"/>
      <c r="AW209" s="76">
        <f t="shared" si="1193"/>
        <v>4</v>
      </c>
      <c r="AX209" s="76" t="s">
        <v>18</v>
      </c>
      <c r="AY209" s="179" t="b">
        <f t="shared" si="1194"/>
        <v>0</v>
      </c>
      <c r="AZ209" s="179">
        <f t="shared" si="1195"/>
        <v>5.5054000183999996</v>
      </c>
      <c r="BA209" s="179" t="str">
        <f t="shared" si="1196"/>
        <v>Nyh. Sakkiskola SE</v>
      </c>
      <c r="BB209" t="str">
        <f t="shared" si="1190"/>
        <v>Ellenőrizd le a sorrendet!!! De a gép hozzáadja a csapat eredményt</v>
      </c>
    </row>
    <row r="210" spans="1:54" ht="14.25" thickTop="1" thickBot="1" x14ac:dyDescent="0.25">
      <c r="AC210" s="207"/>
      <c r="AD210" s="209" t="b">
        <f>M94</f>
        <v>0</v>
      </c>
      <c r="AE210" s="209">
        <f t="shared" ref="AE210:AP210" si="1204">N94</f>
        <v>1</v>
      </c>
      <c r="AF210" s="209">
        <f t="shared" si="1204"/>
        <v>1</v>
      </c>
      <c r="AG210" s="209">
        <f t="shared" si="1204"/>
        <v>1</v>
      </c>
      <c r="AH210" s="209">
        <f t="shared" si="1204"/>
        <v>1</v>
      </c>
      <c r="AI210" s="209">
        <f t="shared" si="1204"/>
        <v>0</v>
      </c>
      <c r="AJ210" s="209">
        <f t="shared" si="1204"/>
        <v>1</v>
      </c>
      <c r="AK210" s="209">
        <f t="shared" si="1204"/>
        <v>0.5</v>
      </c>
      <c r="AL210" s="209">
        <f t="shared" si="1204"/>
        <v>1</v>
      </c>
      <c r="AM210" s="209">
        <f t="shared" si="1204"/>
        <v>0</v>
      </c>
      <c r="AN210" s="209" t="b">
        <f t="shared" si="1204"/>
        <v>0</v>
      </c>
      <c r="AO210" s="209" t="b">
        <f t="shared" si="1204"/>
        <v>0</v>
      </c>
      <c r="AP210" s="209">
        <f t="shared" si="1204"/>
        <v>0</v>
      </c>
      <c r="AQ210" s="62">
        <f t="shared" si="1117"/>
        <v>6.5</v>
      </c>
      <c r="AR210" s="389"/>
      <c r="AS210" s="90">
        <f t="shared" si="1192"/>
        <v>6.5059000190000003</v>
      </c>
      <c r="AT210" s="60" t="b">
        <f t="shared" si="1189"/>
        <v>0</v>
      </c>
      <c r="AU210" s="173" t="str">
        <f t="shared" si="1171"/>
        <v>Piremon SE</v>
      </c>
      <c r="AV210"/>
      <c r="AW210" s="76">
        <f t="shared" si="1193"/>
        <v>3</v>
      </c>
      <c r="AX210" s="76" t="s">
        <v>21</v>
      </c>
      <c r="AY210" s="179" t="b">
        <f t="shared" si="1194"/>
        <v>0</v>
      </c>
      <c r="AZ210" s="179">
        <f t="shared" si="1195"/>
        <v>3.0044500196000001</v>
      </c>
      <c r="BA210" s="179" t="str">
        <f t="shared" si="1196"/>
        <v>Fehérgyarmat SE</v>
      </c>
      <c r="BB210" t="str">
        <f t="shared" si="1190"/>
        <v>Ellenőrizd le a sorrendet!!! De a gép hozzáadja a csapat eredményt</v>
      </c>
    </row>
    <row r="211" spans="1:54" ht="17.25" thickTop="1" thickBot="1" x14ac:dyDescent="0.3">
      <c r="A211" s="383" t="s">
        <v>0</v>
      </c>
      <c r="B211" s="384"/>
      <c r="C211" s="244"/>
      <c r="D211" s="244"/>
      <c r="E211" s="244"/>
      <c r="F211" s="244"/>
      <c r="G211" s="244"/>
      <c r="H211" s="244"/>
      <c r="I211" s="244"/>
      <c r="J211" s="244"/>
      <c r="K211" s="244"/>
      <c r="L211" s="244"/>
      <c r="M211" s="194" t="s">
        <v>53</v>
      </c>
      <c r="N211" s="385" t="s">
        <v>12</v>
      </c>
      <c r="O211" s="386"/>
      <c r="P211" s="387"/>
      <c r="Q211" s="387"/>
      <c r="R211" s="387"/>
      <c r="S211" s="387"/>
      <c r="T211" s="387"/>
      <c r="U211" s="387"/>
      <c r="V211" s="387"/>
      <c r="W211" s="387"/>
      <c r="X211" s="387"/>
      <c r="Y211" s="387"/>
      <c r="Z211" s="13" t="s">
        <v>16</v>
      </c>
      <c r="AA211" s="377">
        <f>SUM(N224:Y224)</f>
        <v>0</v>
      </c>
      <c r="AC211" s="207"/>
      <c r="AD211" s="209" t="b">
        <f>M110</f>
        <v>0</v>
      </c>
      <c r="AE211" s="209">
        <f t="shared" ref="AE211:AP211" si="1205">N110</f>
        <v>0</v>
      </c>
      <c r="AF211" s="209">
        <f t="shared" si="1205"/>
        <v>0.5</v>
      </c>
      <c r="AG211" s="209">
        <f t="shared" si="1205"/>
        <v>0</v>
      </c>
      <c r="AH211" s="209">
        <f t="shared" si="1205"/>
        <v>0</v>
      </c>
      <c r="AI211" s="209">
        <f t="shared" si="1205"/>
        <v>1</v>
      </c>
      <c r="AJ211" s="209">
        <f t="shared" si="1205"/>
        <v>0</v>
      </c>
      <c r="AK211" s="209">
        <f t="shared" si="1205"/>
        <v>1</v>
      </c>
      <c r="AL211" s="209">
        <f t="shared" si="1205"/>
        <v>0</v>
      </c>
      <c r="AM211" s="209">
        <f t="shared" si="1205"/>
        <v>0</v>
      </c>
      <c r="AN211" s="209" t="b">
        <f t="shared" si="1205"/>
        <v>0</v>
      </c>
      <c r="AO211" s="209" t="b">
        <f t="shared" si="1205"/>
        <v>0</v>
      </c>
      <c r="AP211" s="209">
        <f t="shared" si="1205"/>
        <v>0</v>
      </c>
      <c r="AQ211" s="62">
        <f t="shared" si="1117"/>
        <v>2.5</v>
      </c>
      <c r="AR211" s="389"/>
      <c r="AS211" s="90">
        <f t="shared" si="1192"/>
        <v>2.5029500188</v>
      </c>
      <c r="AT211" s="60" t="b">
        <f t="shared" si="1189"/>
        <v>0</v>
      </c>
      <c r="AU211" s="173" t="str">
        <f t="shared" si="1171"/>
        <v>Balkány SE</v>
      </c>
      <c r="AV211"/>
      <c r="AW211" s="76">
        <f t="shared" si="1193"/>
        <v>9</v>
      </c>
      <c r="AX211" s="76" t="s">
        <v>22</v>
      </c>
      <c r="AY211" s="179" t="b">
        <f t="shared" si="1194"/>
        <v>0</v>
      </c>
      <c r="AZ211" s="179">
        <f t="shared" si="1195"/>
        <v>3.0039000186</v>
      </c>
      <c r="BA211" s="179" t="str">
        <f t="shared" si="1196"/>
        <v>II. Rákóczi SE Vaja</v>
      </c>
      <c r="BB211" t="str">
        <f t="shared" si="1190"/>
        <v>Ellenőrizd le a sorrendet!!! De a gép hozzáadja a csapat eredményt</v>
      </c>
    </row>
    <row r="212" spans="1:54" ht="16.5" customHeight="1" thickTop="1" thickBot="1" x14ac:dyDescent="0.25">
      <c r="A212" s="380">
        <v>14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96" t="s">
        <v>1</v>
      </c>
      <c r="N212" s="21" t="s">
        <v>13</v>
      </c>
      <c r="O212" s="22" t="s">
        <v>14</v>
      </c>
      <c r="P212" s="22" t="s">
        <v>15</v>
      </c>
      <c r="Q212" s="22" t="s">
        <v>17</v>
      </c>
      <c r="R212" s="22" t="s">
        <v>18</v>
      </c>
      <c r="S212" s="22" t="s">
        <v>21</v>
      </c>
      <c r="T212" s="22" t="s">
        <v>22</v>
      </c>
      <c r="U212" s="22" t="s">
        <v>25</v>
      </c>
      <c r="V212" s="22" t="s">
        <v>26</v>
      </c>
      <c r="W212" s="22" t="s">
        <v>33</v>
      </c>
      <c r="X212" s="22" t="s">
        <v>34</v>
      </c>
      <c r="Y212" s="22" t="s">
        <v>35</v>
      </c>
      <c r="Z212" s="28"/>
      <c r="AA212" s="378"/>
      <c r="AC212" s="207"/>
      <c r="AD212" s="209" t="b">
        <f>M126</f>
        <v>0</v>
      </c>
      <c r="AE212" s="209">
        <f t="shared" ref="AE212:AP212" si="1206">N126</f>
        <v>1</v>
      </c>
      <c r="AF212" s="209">
        <f t="shared" si="1206"/>
        <v>0</v>
      </c>
      <c r="AG212" s="209">
        <f t="shared" si="1206"/>
        <v>0</v>
      </c>
      <c r="AH212" s="209">
        <f t="shared" si="1206"/>
        <v>0</v>
      </c>
      <c r="AI212" s="209">
        <f t="shared" si="1206"/>
        <v>0</v>
      </c>
      <c r="AJ212" s="209">
        <f t="shared" si="1206"/>
        <v>1</v>
      </c>
      <c r="AK212" s="209">
        <f t="shared" si="1206"/>
        <v>0</v>
      </c>
      <c r="AL212" s="209">
        <f t="shared" si="1206"/>
        <v>1</v>
      </c>
      <c r="AM212" s="209">
        <f t="shared" si="1206"/>
        <v>0</v>
      </c>
      <c r="AN212" s="209" t="b">
        <f t="shared" si="1206"/>
        <v>0</v>
      </c>
      <c r="AO212" s="209" t="b">
        <f t="shared" si="1206"/>
        <v>0</v>
      </c>
      <c r="AP212" s="209">
        <f t="shared" si="1206"/>
        <v>0</v>
      </c>
      <c r="AQ212" s="62">
        <f t="shared" si="1117"/>
        <v>3</v>
      </c>
      <c r="AR212" s="389"/>
      <c r="AS212" s="90">
        <f t="shared" si="1192"/>
        <v>3.0039000186</v>
      </c>
      <c r="AT212" s="60" t="b">
        <f t="shared" si="1189"/>
        <v>0</v>
      </c>
      <c r="AU212" s="173" t="str">
        <f t="shared" si="1171"/>
        <v>II. Rákóczi SE Vaja</v>
      </c>
      <c r="AV212"/>
      <c r="AW212" s="76">
        <f t="shared" si="1193"/>
        <v>7</v>
      </c>
      <c r="AX212" s="76" t="s">
        <v>25</v>
      </c>
      <c r="AY212" s="179" t="b">
        <f t="shared" si="1194"/>
        <v>0</v>
      </c>
      <c r="AZ212" s="179">
        <f t="shared" si="1195"/>
        <v>3.0027500182</v>
      </c>
      <c r="BA212" s="179" t="str">
        <f t="shared" si="1196"/>
        <v>Nagyhalászi SE</v>
      </c>
      <c r="BB212" t="str">
        <f t="shared" si="1190"/>
        <v>Ellenőrizd le a sorrendet!!! De a gép hozzáadja a csapat eredményt</v>
      </c>
    </row>
    <row r="213" spans="1:54" ht="13.5" customHeight="1" thickTop="1" thickBot="1" x14ac:dyDescent="0.25">
      <c r="A213" s="381"/>
      <c r="B213" s="2" t="s">
        <v>2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97" t="s">
        <v>97</v>
      </c>
      <c r="N213" s="18" t="b">
        <f>'1 forduló'!$D$203</f>
        <v>0</v>
      </c>
      <c r="O213" s="18" t="b">
        <f>'1 forduló'!$D$203</f>
        <v>0</v>
      </c>
      <c r="P213" s="18" t="b">
        <f>'1 forduló'!$D$203</f>
        <v>0</v>
      </c>
      <c r="Q213" s="18" t="b">
        <f>'1 forduló'!$D$203</f>
        <v>0</v>
      </c>
      <c r="R213" s="18" t="b">
        <f>'1 forduló'!$D$203</f>
        <v>0</v>
      </c>
      <c r="S213" s="18" t="b">
        <f>'1 forduló'!$D$203</f>
        <v>0</v>
      </c>
      <c r="T213" s="18" t="b">
        <f>'1 forduló'!$D$203</f>
        <v>0</v>
      </c>
      <c r="U213" s="18" t="b">
        <f>'1 forduló'!$D$203</f>
        <v>0</v>
      </c>
      <c r="V213" s="18" t="b">
        <f>'1 forduló'!$D$203</f>
        <v>0</v>
      </c>
      <c r="W213" s="18" t="b">
        <f>'1 forduló'!$D$203</f>
        <v>0</v>
      </c>
      <c r="X213" s="18" t="b">
        <f>'1 forduló'!$D$203</f>
        <v>0</v>
      </c>
      <c r="Y213" s="20"/>
      <c r="Z213" s="29">
        <f>SUM(N213:Y213)</f>
        <v>0</v>
      </c>
      <c r="AA213" s="378"/>
      <c r="AC213" s="207"/>
      <c r="AD213" s="209" t="b">
        <f>M142</f>
        <v>0</v>
      </c>
      <c r="AE213" s="209">
        <f t="shared" ref="AE213:AP213" si="1207">N142</f>
        <v>0.5</v>
      </c>
      <c r="AF213" s="209">
        <f t="shared" si="1207"/>
        <v>1</v>
      </c>
      <c r="AG213" s="209">
        <f t="shared" si="1207"/>
        <v>0</v>
      </c>
      <c r="AH213" s="209">
        <f t="shared" si="1207"/>
        <v>0</v>
      </c>
      <c r="AI213" s="209">
        <f t="shared" si="1207"/>
        <v>1</v>
      </c>
      <c r="AJ213" s="209">
        <f t="shared" si="1207"/>
        <v>1</v>
      </c>
      <c r="AK213" s="209">
        <f t="shared" si="1207"/>
        <v>1</v>
      </c>
      <c r="AL213" s="209">
        <f t="shared" si="1207"/>
        <v>0</v>
      </c>
      <c r="AM213" s="209">
        <f t="shared" si="1207"/>
        <v>1</v>
      </c>
      <c r="AN213" s="209" t="b">
        <f t="shared" si="1207"/>
        <v>0</v>
      </c>
      <c r="AO213" s="209" t="b">
        <f t="shared" si="1207"/>
        <v>0</v>
      </c>
      <c r="AP213" s="209">
        <f t="shared" si="1207"/>
        <v>0</v>
      </c>
      <c r="AQ213" s="62">
        <f t="shared" si="1117"/>
        <v>5.5</v>
      </c>
      <c r="AR213" s="389"/>
      <c r="AS213" s="90">
        <f t="shared" si="1192"/>
        <v>5.5054000183999996</v>
      </c>
      <c r="AT213" s="60" t="b">
        <f t="shared" si="1189"/>
        <v>0</v>
      </c>
      <c r="AU213" s="173" t="str">
        <f t="shared" si="1171"/>
        <v>Nyh. Sakkiskola SE</v>
      </c>
      <c r="AV213"/>
      <c r="AW213" s="76">
        <f t="shared" si="1193"/>
        <v>5</v>
      </c>
      <c r="AX213" s="76" t="s">
        <v>26</v>
      </c>
      <c r="AY213" s="179" t="b">
        <f t="shared" si="1194"/>
        <v>0</v>
      </c>
      <c r="AZ213" s="179">
        <f t="shared" si="1195"/>
        <v>2.5029500188</v>
      </c>
      <c r="BA213" s="179" t="str">
        <f t="shared" si="1196"/>
        <v>Balkány SE</v>
      </c>
      <c r="BB213" t="str">
        <f t="shared" si="1190"/>
        <v>Ellenőrizd le a sorrendet!!! De a gép hozzáadja a csapat eredményt</v>
      </c>
    </row>
    <row r="214" spans="1:54" ht="12.75" customHeight="1" thickTop="1" thickBot="1" x14ac:dyDescent="0.25">
      <c r="A214" s="381"/>
      <c r="B214" s="2" t="s">
        <v>3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97" t="s">
        <v>98</v>
      </c>
      <c r="N214" s="18" t="b">
        <f>'1 forduló'!$D$203</f>
        <v>0</v>
      </c>
      <c r="O214" s="18" t="b">
        <f>'1 forduló'!$D$203</f>
        <v>0</v>
      </c>
      <c r="P214" s="18" t="b">
        <f>'1 forduló'!$D$203</f>
        <v>0</v>
      </c>
      <c r="Q214" s="18" t="b">
        <f>'1 forduló'!$D$203</f>
        <v>0</v>
      </c>
      <c r="R214" s="18" t="b">
        <f>'1 forduló'!$D$203</f>
        <v>0</v>
      </c>
      <c r="S214" s="18" t="b">
        <f>'1 forduló'!$D$203</f>
        <v>0</v>
      </c>
      <c r="T214" s="18" t="b">
        <f>'1 forduló'!$D$203</f>
        <v>0</v>
      </c>
      <c r="U214" s="18" t="b">
        <f>'1 forduló'!$D$203</f>
        <v>0</v>
      </c>
      <c r="V214" s="18" t="b">
        <f>'1 forduló'!$D$203</f>
        <v>0</v>
      </c>
      <c r="W214" s="18" t="b">
        <f>'1 forduló'!$D$203</f>
        <v>0</v>
      </c>
      <c r="X214" s="18" t="b">
        <f>'1 forduló'!$D$203</f>
        <v>0</v>
      </c>
      <c r="Y214" s="20"/>
      <c r="Z214" s="29">
        <f t="shared" ref="Z214:Z223" si="1208">SUM(N214:Y214)</f>
        <v>0</v>
      </c>
      <c r="AA214" s="378"/>
      <c r="AC214" s="207"/>
      <c r="AD214" s="209" t="b">
        <f>M158</f>
        <v>0</v>
      </c>
      <c r="AE214" s="209">
        <f t="shared" ref="AE214:AP214" si="1209">N158</f>
        <v>1</v>
      </c>
      <c r="AF214" s="209">
        <f t="shared" si="1209"/>
        <v>0</v>
      </c>
      <c r="AG214" s="209">
        <f t="shared" si="1209"/>
        <v>0</v>
      </c>
      <c r="AH214" s="209">
        <f t="shared" si="1209"/>
        <v>1</v>
      </c>
      <c r="AI214" s="209">
        <f t="shared" si="1209"/>
        <v>0</v>
      </c>
      <c r="AJ214" s="209">
        <f t="shared" si="1209"/>
        <v>0</v>
      </c>
      <c r="AK214" s="209">
        <f t="shared" si="1209"/>
        <v>0</v>
      </c>
      <c r="AL214" s="209">
        <f t="shared" si="1209"/>
        <v>1</v>
      </c>
      <c r="AM214" s="209">
        <f t="shared" si="1209"/>
        <v>0</v>
      </c>
      <c r="AN214" s="209" t="b">
        <f t="shared" si="1209"/>
        <v>0</v>
      </c>
      <c r="AO214" s="209" t="b">
        <f t="shared" si="1209"/>
        <v>0</v>
      </c>
      <c r="AP214" s="209">
        <f t="shared" si="1209"/>
        <v>0</v>
      </c>
      <c r="AQ214" s="62">
        <f t="shared" si="1117"/>
        <v>3</v>
      </c>
      <c r="AR214" s="389"/>
      <c r="AS214" s="90">
        <f t="shared" si="1192"/>
        <v>3.0027500182</v>
      </c>
      <c r="AT214" s="60" t="b">
        <f t="shared" si="1189"/>
        <v>0</v>
      </c>
      <c r="AU214" s="173" t="str">
        <f t="shared" si="1171"/>
        <v>Nagyhalászi SE</v>
      </c>
      <c r="AV214"/>
      <c r="AW214" s="76">
        <f t="shared" si="1193"/>
        <v>8</v>
      </c>
      <c r="AX214" s="76" t="s">
        <v>33</v>
      </c>
      <c r="AY214" s="179" t="b">
        <f t="shared" si="1194"/>
        <v>0</v>
      </c>
      <c r="AZ214" s="179">
        <f t="shared" si="1195"/>
        <v>3.0000199999999999E-3</v>
      </c>
      <c r="BA214" s="179" t="str">
        <f t="shared" si="1196"/>
        <v>Nyírbátor SE</v>
      </c>
      <c r="BB214" t="str">
        <f t="shared" si="1190"/>
        <v>Ellenőrizd le a sorrendet!!! De a gép hozzáadja a csapat eredményt</v>
      </c>
    </row>
    <row r="215" spans="1:54" ht="12.75" customHeight="1" thickTop="1" thickBot="1" x14ac:dyDescent="0.25">
      <c r="A215" s="381"/>
      <c r="B215" s="2" t="s">
        <v>84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97" t="s">
        <v>99</v>
      </c>
      <c r="N215" s="18" t="b">
        <f>'1 forduló'!$D$203</f>
        <v>0</v>
      </c>
      <c r="O215" s="18" t="b">
        <f>'1 forduló'!$D$203</f>
        <v>0</v>
      </c>
      <c r="P215" s="18" t="b">
        <f>'1 forduló'!$D$203</f>
        <v>0</v>
      </c>
      <c r="Q215" s="18" t="b">
        <f>'1 forduló'!$D$203</f>
        <v>0</v>
      </c>
      <c r="R215" s="18" t="b">
        <f>'1 forduló'!$D$203</f>
        <v>0</v>
      </c>
      <c r="S215" s="18" t="b">
        <f>'1 forduló'!$D$203</f>
        <v>0</v>
      </c>
      <c r="T215" s="18" t="b">
        <f>'1 forduló'!$D$203</f>
        <v>0</v>
      </c>
      <c r="U215" s="18" t="b">
        <f>'1 forduló'!$D$203</f>
        <v>0</v>
      </c>
      <c r="V215" s="18" t="b">
        <f>'1 forduló'!$D$203</f>
        <v>0</v>
      </c>
      <c r="W215" s="18" t="b">
        <f>'1 forduló'!$D$203</f>
        <v>0</v>
      </c>
      <c r="X215" s="18" t="b">
        <f>'1 forduló'!$D$203</f>
        <v>0</v>
      </c>
      <c r="Y215" s="20"/>
      <c r="Z215" s="29">
        <f t="shared" si="1208"/>
        <v>0</v>
      </c>
      <c r="AA215" s="378"/>
      <c r="AC215" s="207"/>
      <c r="AD215" s="209" t="b">
        <f>M174</f>
        <v>0</v>
      </c>
      <c r="AE215" s="209" t="b">
        <f t="shared" ref="AE215:AP215" si="1210">N174</f>
        <v>0</v>
      </c>
      <c r="AF215" s="209" t="b">
        <f t="shared" si="1210"/>
        <v>0</v>
      </c>
      <c r="AG215" s="209" t="b">
        <f t="shared" si="1210"/>
        <v>0</v>
      </c>
      <c r="AH215" s="209" t="b">
        <f t="shared" si="1210"/>
        <v>0</v>
      </c>
      <c r="AI215" s="209" t="b">
        <f t="shared" si="1210"/>
        <v>0</v>
      </c>
      <c r="AJ215" s="209" t="b">
        <f t="shared" si="1210"/>
        <v>0</v>
      </c>
      <c r="AK215" s="209" t="b">
        <f t="shared" si="1210"/>
        <v>0</v>
      </c>
      <c r="AL215" s="209" t="b">
        <f t="shared" si="1210"/>
        <v>0</v>
      </c>
      <c r="AM215" s="209" t="b">
        <f t="shared" si="1210"/>
        <v>0</v>
      </c>
      <c r="AN215" s="209" t="b">
        <f t="shared" si="1210"/>
        <v>0</v>
      </c>
      <c r="AO215" s="209" t="b">
        <f t="shared" si="1210"/>
        <v>0</v>
      </c>
      <c r="AP215" s="209">
        <f t="shared" si="1210"/>
        <v>0</v>
      </c>
      <c r="AQ215" s="62">
        <f t="shared" si="1117"/>
        <v>0</v>
      </c>
      <c r="AR215" s="389"/>
      <c r="AS215" s="90">
        <f t="shared" si="1192"/>
        <v>1.8000000000000006E-8</v>
      </c>
      <c r="AT215" s="60" t="b">
        <f t="shared" si="1189"/>
        <v>0</v>
      </c>
      <c r="AU215" s="173">
        <f t="shared" si="1171"/>
        <v>0</v>
      </c>
      <c r="AV215"/>
      <c r="AW215" s="76">
        <f t="shared" si="1193"/>
        <v>11</v>
      </c>
      <c r="AX215" s="76" t="s">
        <v>34</v>
      </c>
      <c r="AY215" s="179" t="b">
        <f t="shared" si="1194"/>
        <v>0</v>
      </c>
      <c r="AZ215" s="179">
        <f t="shared" si="1195"/>
        <v>1.8000000000000006E-8</v>
      </c>
      <c r="BA215" s="179">
        <f t="shared" si="1196"/>
        <v>0</v>
      </c>
      <c r="BB215" t="str">
        <f t="shared" si="1190"/>
        <v>0</v>
      </c>
    </row>
    <row r="216" spans="1:54" ht="12.75" customHeight="1" thickTop="1" thickBot="1" x14ac:dyDescent="0.25">
      <c r="A216" s="381"/>
      <c r="B216" s="2" t="s">
        <v>5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97" t="s">
        <v>100</v>
      </c>
      <c r="N216" s="18" t="b">
        <f>'1 forduló'!$D$203</f>
        <v>0</v>
      </c>
      <c r="O216" s="18" t="b">
        <f>'1 forduló'!$D$203</f>
        <v>0</v>
      </c>
      <c r="P216" s="18" t="b">
        <f>'1 forduló'!$D$203</f>
        <v>0</v>
      </c>
      <c r="Q216" s="18" t="b">
        <f>'1 forduló'!$D$203</f>
        <v>0</v>
      </c>
      <c r="R216" s="18" t="b">
        <f>'1 forduló'!$D$203</f>
        <v>0</v>
      </c>
      <c r="S216" s="18" t="b">
        <f>'1 forduló'!$D$203</f>
        <v>0</v>
      </c>
      <c r="T216" s="18" t="b">
        <f>'1 forduló'!$D$203</f>
        <v>0</v>
      </c>
      <c r="U216" s="18" t="b">
        <f>'1 forduló'!$D$203</f>
        <v>0</v>
      </c>
      <c r="V216" s="18" t="b">
        <f>'1 forduló'!$D$203</f>
        <v>0</v>
      </c>
      <c r="W216" s="18" t="b">
        <f>'1 forduló'!$D$203</f>
        <v>0</v>
      </c>
      <c r="X216" s="18" t="b">
        <f>'1 forduló'!$D$203</f>
        <v>0</v>
      </c>
      <c r="Y216" s="20"/>
      <c r="Z216" s="29">
        <f t="shared" si="1208"/>
        <v>0</v>
      </c>
      <c r="AA216" s="378"/>
      <c r="AC216" s="207"/>
      <c r="AD216" s="209" t="str">
        <f>M190</f>
        <v>12_10</v>
      </c>
      <c r="AE216" s="209" t="b">
        <f t="shared" ref="AE216:AP216" si="1211">N190</f>
        <v>0</v>
      </c>
      <c r="AF216" s="209" t="b">
        <f t="shared" si="1211"/>
        <v>0</v>
      </c>
      <c r="AG216" s="209" t="b">
        <f t="shared" si="1211"/>
        <v>0</v>
      </c>
      <c r="AH216" s="209" t="b">
        <f t="shared" si="1211"/>
        <v>0</v>
      </c>
      <c r="AI216" s="209" t="b">
        <f t="shared" si="1211"/>
        <v>0</v>
      </c>
      <c r="AJ216" s="209" t="b">
        <f t="shared" si="1211"/>
        <v>0</v>
      </c>
      <c r="AK216" s="209" t="b">
        <f t="shared" si="1211"/>
        <v>0</v>
      </c>
      <c r="AL216" s="209" t="b">
        <f t="shared" si="1211"/>
        <v>0</v>
      </c>
      <c r="AM216" s="209" t="b">
        <f t="shared" si="1211"/>
        <v>0</v>
      </c>
      <c r="AN216" s="209" t="b">
        <f t="shared" si="1211"/>
        <v>0</v>
      </c>
      <c r="AO216" s="209" t="b">
        <f t="shared" si="1211"/>
        <v>0</v>
      </c>
      <c r="AP216" s="209">
        <f t="shared" si="1211"/>
        <v>0</v>
      </c>
      <c r="AQ216" s="62">
        <f t="shared" si="1117"/>
        <v>0</v>
      </c>
      <c r="AR216" s="389"/>
      <c r="AS216" s="90">
        <f t="shared" si="1192"/>
        <v>1.7800000000000007E-8</v>
      </c>
      <c r="AT216" s="60" t="str">
        <f t="shared" si="1189"/>
        <v>12_10</v>
      </c>
      <c r="AU216" s="173">
        <f t="shared" si="1171"/>
        <v>0</v>
      </c>
      <c r="AV216"/>
      <c r="AW216" s="76">
        <f t="shared" si="1193"/>
        <v>12</v>
      </c>
      <c r="AX216" s="76" t="s">
        <v>35</v>
      </c>
      <c r="AY216" s="179" t="str">
        <f t="shared" si="1194"/>
        <v>12_10</v>
      </c>
      <c r="AZ216" s="179">
        <f t="shared" si="1195"/>
        <v>1.7800000000000007E-8</v>
      </c>
      <c r="BA216" s="179">
        <f t="shared" si="1196"/>
        <v>0</v>
      </c>
      <c r="BB216" t="str">
        <f t="shared" si="1190"/>
        <v>0</v>
      </c>
    </row>
    <row r="217" spans="1:54" ht="12.75" customHeight="1" thickTop="1" thickBot="1" x14ac:dyDescent="0.25">
      <c r="A217" s="381"/>
      <c r="B217" s="2" t="s">
        <v>6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97" t="s">
        <v>101</v>
      </c>
      <c r="N217" s="18" t="b">
        <f>'1 forduló'!$D$203</f>
        <v>0</v>
      </c>
      <c r="O217" s="18" t="b">
        <f>'1 forduló'!$D$203</f>
        <v>0</v>
      </c>
      <c r="P217" s="18" t="b">
        <f>'1 forduló'!$D$203</f>
        <v>0</v>
      </c>
      <c r="Q217" s="18" t="b">
        <f>'1 forduló'!$D$203</f>
        <v>0</v>
      </c>
      <c r="R217" s="18" t="b">
        <f>'1 forduló'!$D$203</f>
        <v>0</v>
      </c>
      <c r="S217" s="18" t="b">
        <f>'1 forduló'!$D$203</f>
        <v>0</v>
      </c>
      <c r="T217" s="18" t="b">
        <f>'1 forduló'!$D$203</f>
        <v>0</v>
      </c>
      <c r="U217" s="18" t="b">
        <f>'1 forduló'!$D$203</f>
        <v>0</v>
      </c>
      <c r="V217" s="18" t="b">
        <f>'1 forduló'!$D$203</f>
        <v>0</v>
      </c>
      <c r="W217" s="18" t="b">
        <f>'1 forduló'!$D$203</f>
        <v>0</v>
      </c>
      <c r="X217" s="18" t="b">
        <f>'1 forduló'!$D$203</f>
        <v>0</v>
      </c>
      <c r="Y217" s="20"/>
      <c r="Z217" s="29">
        <f t="shared" si="1208"/>
        <v>0</v>
      </c>
      <c r="AA217" s="378"/>
      <c r="AC217" s="207"/>
      <c r="AD217" s="209" t="str">
        <f>M206</f>
        <v>13_10</v>
      </c>
      <c r="AE217" s="209" t="b">
        <f t="shared" ref="AE217:AP217" si="1212">N206</f>
        <v>0</v>
      </c>
      <c r="AF217" s="209" t="b">
        <f t="shared" si="1212"/>
        <v>0</v>
      </c>
      <c r="AG217" s="209" t="b">
        <f t="shared" si="1212"/>
        <v>0</v>
      </c>
      <c r="AH217" s="209" t="b">
        <f t="shared" si="1212"/>
        <v>0</v>
      </c>
      <c r="AI217" s="209" t="b">
        <f t="shared" si="1212"/>
        <v>0</v>
      </c>
      <c r="AJ217" s="209" t="b">
        <f t="shared" si="1212"/>
        <v>0</v>
      </c>
      <c r="AK217" s="209" t="b">
        <f t="shared" si="1212"/>
        <v>0</v>
      </c>
      <c r="AL217" s="209" t="b">
        <f t="shared" si="1212"/>
        <v>0</v>
      </c>
      <c r="AM217" s="209" t="b">
        <f t="shared" si="1212"/>
        <v>0</v>
      </c>
      <c r="AN217" s="209" t="b">
        <f t="shared" si="1212"/>
        <v>0</v>
      </c>
      <c r="AO217" s="209" t="b">
        <f t="shared" si="1212"/>
        <v>0</v>
      </c>
      <c r="AP217" s="209">
        <f t="shared" si="1212"/>
        <v>0</v>
      </c>
      <c r="AQ217" s="62">
        <f t="shared" si="1117"/>
        <v>0</v>
      </c>
      <c r="AR217" s="389"/>
      <c r="AS217" s="90">
        <f t="shared" si="1192"/>
        <v>1.7600000000000009E-8</v>
      </c>
      <c r="AT217" s="60" t="str">
        <f t="shared" si="1189"/>
        <v>13_10</v>
      </c>
      <c r="AU217" s="173" t="str">
        <f t="shared" si="1171"/>
        <v>13cs</v>
      </c>
      <c r="AV217"/>
      <c r="AW217" s="76">
        <f t="shared" si="1193"/>
        <v>13</v>
      </c>
      <c r="AX217" s="76" t="s">
        <v>36</v>
      </c>
      <c r="AY217" s="179" t="str">
        <f t="shared" si="1194"/>
        <v>13_10</v>
      </c>
      <c r="AZ217" s="179">
        <f t="shared" si="1195"/>
        <v>1.7600000000000009E-8</v>
      </c>
      <c r="BA217" s="179" t="str">
        <f t="shared" si="1196"/>
        <v>13cs</v>
      </c>
      <c r="BB217" t="str">
        <f t="shared" si="1190"/>
        <v>0</v>
      </c>
    </row>
    <row r="218" spans="1:54" ht="12.75" customHeight="1" thickTop="1" thickBot="1" x14ac:dyDescent="0.25">
      <c r="A218" s="381"/>
      <c r="B218" s="2" t="s">
        <v>7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97" t="s">
        <v>102</v>
      </c>
      <c r="N218" s="18" t="b">
        <f>'1 forduló'!$D$203</f>
        <v>0</v>
      </c>
      <c r="O218" s="18" t="b">
        <f>'1 forduló'!$D$203</f>
        <v>0</v>
      </c>
      <c r="P218" s="18" t="b">
        <f>'1 forduló'!$D$203</f>
        <v>0</v>
      </c>
      <c r="Q218" s="18" t="b">
        <f>'1 forduló'!$D$203</f>
        <v>0</v>
      </c>
      <c r="R218" s="18" t="b">
        <f>'1 forduló'!$D$203</f>
        <v>0</v>
      </c>
      <c r="S218" s="18" t="b">
        <f>'1 forduló'!$D$203</f>
        <v>0</v>
      </c>
      <c r="T218" s="18" t="b">
        <f>'1 forduló'!$D$203</f>
        <v>0</v>
      </c>
      <c r="U218" s="18" t="b">
        <f>'1 forduló'!$D$203</f>
        <v>0</v>
      </c>
      <c r="V218" s="18" t="b">
        <f>'1 forduló'!$D$203</f>
        <v>0</v>
      </c>
      <c r="W218" s="18" t="b">
        <f>'1 forduló'!$D$203</f>
        <v>0</v>
      </c>
      <c r="X218" s="18" t="b">
        <f>'1 forduló'!$D$203</f>
        <v>0</v>
      </c>
      <c r="Y218" s="20"/>
      <c r="Z218" s="29">
        <f t="shared" si="1208"/>
        <v>0</v>
      </c>
      <c r="AA218" s="378"/>
      <c r="AC218" s="207"/>
      <c r="AD218" s="209" t="str">
        <f>M222</f>
        <v>14_10</v>
      </c>
      <c r="AE218" s="209" t="b">
        <f t="shared" ref="AE218:AP218" si="1213">N222</f>
        <v>0</v>
      </c>
      <c r="AF218" s="209" t="b">
        <f t="shared" si="1213"/>
        <v>0</v>
      </c>
      <c r="AG218" s="209" t="b">
        <f t="shared" si="1213"/>
        <v>0</v>
      </c>
      <c r="AH218" s="209" t="b">
        <f t="shared" si="1213"/>
        <v>0</v>
      </c>
      <c r="AI218" s="209" t="b">
        <f t="shared" si="1213"/>
        <v>0</v>
      </c>
      <c r="AJ218" s="209" t="b">
        <f t="shared" si="1213"/>
        <v>0</v>
      </c>
      <c r="AK218" s="209" t="b">
        <f t="shared" si="1213"/>
        <v>0</v>
      </c>
      <c r="AL218" s="209" t="b">
        <f t="shared" si="1213"/>
        <v>0</v>
      </c>
      <c r="AM218" s="209" t="b">
        <f t="shared" si="1213"/>
        <v>0</v>
      </c>
      <c r="AN218" s="209" t="b">
        <f t="shared" si="1213"/>
        <v>0</v>
      </c>
      <c r="AO218" s="209" t="b">
        <f t="shared" si="1213"/>
        <v>0</v>
      </c>
      <c r="AP218" s="209">
        <f t="shared" si="1213"/>
        <v>0</v>
      </c>
      <c r="AQ218" s="62">
        <f t="shared" ref="AQ218:AQ224" si="1214">SUM(AE218:AP218)</f>
        <v>0</v>
      </c>
      <c r="AR218" s="389"/>
      <c r="AS218" s="90">
        <f t="shared" si="1192"/>
        <v>1.7400000000000007E-8</v>
      </c>
      <c r="AT218" s="60" t="str">
        <f t="shared" si="1189"/>
        <v>14_10</v>
      </c>
      <c r="AU218" s="173" t="str">
        <f t="shared" si="1171"/>
        <v>14cs</v>
      </c>
      <c r="AV218"/>
      <c r="AW218" s="76">
        <f t="shared" si="1193"/>
        <v>14</v>
      </c>
      <c r="AX218" s="76" t="s">
        <v>37</v>
      </c>
      <c r="AY218" s="179" t="str">
        <f t="shared" si="1194"/>
        <v>14_10</v>
      </c>
      <c r="AZ218" s="179">
        <f t="shared" si="1195"/>
        <v>1.7400000000000007E-8</v>
      </c>
      <c r="BA218" s="179" t="str">
        <f t="shared" si="1196"/>
        <v>14cs</v>
      </c>
      <c r="BB218" t="str">
        <f t="shared" si="1190"/>
        <v>0</v>
      </c>
    </row>
    <row r="219" spans="1:54" ht="13.5" customHeight="1" thickTop="1" thickBot="1" x14ac:dyDescent="0.25">
      <c r="A219" s="381"/>
      <c r="B219" s="2" t="s">
        <v>79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97" t="s">
        <v>103</v>
      </c>
      <c r="N219" s="18" t="b">
        <f>'1 forduló'!$D$203</f>
        <v>0</v>
      </c>
      <c r="O219" s="18" t="b">
        <f>'1 forduló'!$D$203</f>
        <v>0</v>
      </c>
      <c r="P219" s="18" t="b">
        <f>'1 forduló'!$D$203</f>
        <v>0</v>
      </c>
      <c r="Q219" s="18" t="b">
        <f>'1 forduló'!$D$203</f>
        <v>0</v>
      </c>
      <c r="R219" s="18" t="b">
        <f>'1 forduló'!$D$203</f>
        <v>0</v>
      </c>
      <c r="S219" s="18" t="b">
        <f>'1 forduló'!$D$203</f>
        <v>0</v>
      </c>
      <c r="T219" s="18" t="b">
        <f>'1 forduló'!$D$203</f>
        <v>0</v>
      </c>
      <c r="U219" s="18" t="b">
        <f>'1 forduló'!$D$203</f>
        <v>0</v>
      </c>
      <c r="V219" s="18" t="b">
        <f>'1 forduló'!$D$203</f>
        <v>0</v>
      </c>
      <c r="W219" s="18" t="b">
        <f>'1 forduló'!$D$203</f>
        <v>0</v>
      </c>
      <c r="X219" s="18" t="b">
        <f>'1 forduló'!$D$203</f>
        <v>0</v>
      </c>
      <c r="Y219" s="20"/>
      <c r="Z219" s="29">
        <f t="shared" si="1208"/>
        <v>0</v>
      </c>
      <c r="AA219" s="378"/>
      <c r="AC219" s="207"/>
      <c r="AD219" s="209" t="str">
        <f>M238</f>
        <v>15_10</v>
      </c>
      <c r="AE219" s="209" t="b">
        <f t="shared" ref="AE219:AP219" si="1215">N238</f>
        <v>0</v>
      </c>
      <c r="AF219" s="209" t="b">
        <f t="shared" si="1215"/>
        <v>0</v>
      </c>
      <c r="AG219" s="209" t="b">
        <f t="shared" si="1215"/>
        <v>0</v>
      </c>
      <c r="AH219" s="209" t="b">
        <f t="shared" si="1215"/>
        <v>0</v>
      </c>
      <c r="AI219" s="209" t="b">
        <f t="shared" si="1215"/>
        <v>0</v>
      </c>
      <c r="AJ219" s="209" t="b">
        <f t="shared" si="1215"/>
        <v>0</v>
      </c>
      <c r="AK219" s="209" t="b">
        <f t="shared" si="1215"/>
        <v>0</v>
      </c>
      <c r="AL219" s="209" t="b">
        <f t="shared" si="1215"/>
        <v>0</v>
      </c>
      <c r="AM219" s="209" t="b">
        <f t="shared" si="1215"/>
        <v>0</v>
      </c>
      <c r="AN219" s="209" t="b">
        <f t="shared" si="1215"/>
        <v>0</v>
      </c>
      <c r="AO219" s="209" t="b">
        <f t="shared" si="1215"/>
        <v>0</v>
      </c>
      <c r="AP219" s="209">
        <f t="shared" si="1215"/>
        <v>0</v>
      </c>
      <c r="AQ219" s="62">
        <f t="shared" si="1214"/>
        <v>0</v>
      </c>
      <c r="AR219" s="389"/>
      <c r="AS219" s="90">
        <f t="shared" si="1192"/>
        <v>1.7200000000000008E-8</v>
      </c>
      <c r="AT219" s="60" t="str">
        <f t="shared" si="1189"/>
        <v>15_10</v>
      </c>
      <c r="AU219" s="173" t="str">
        <f t="shared" si="1171"/>
        <v>15cs</v>
      </c>
      <c r="AV219"/>
      <c r="AW219" s="76">
        <f t="shared" si="1193"/>
        <v>15</v>
      </c>
      <c r="AX219" s="76" t="s">
        <v>38</v>
      </c>
      <c r="AY219" s="179" t="str">
        <f t="shared" si="1194"/>
        <v>15_10</v>
      </c>
      <c r="AZ219" s="179">
        <f t="shared" si="1195"/>
        <v>1.7200000000000008E-8</v>
      </c>
      <c r="BA219" s="179" t="str">
        <f t="shared" si="1196"/>
        <v>15cs</v>
      </c>
      <c r="BB219" t="str">
        <f t="shared" si="1190"/>
        <v>0</v>
      </c>
    </row>
    <row r="220" spans="1:54" ht="14.25" thickTop="1" thickBot="1" x14ac:dyDescent="0.25">
      <c r="A220" s="381"/>
      <c r="B220" s="2" t="s">
        <v>80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97" t="s">
        <v>104</v>
      </c>
      <c r="N220" s="18" t="b">
        <f>'1 forduló'!$D$203</f>
        <v>0</v>
      </c>
      <c r="O220" s="18" t="b">
        <f>'1 forduló'!$D$203</f>
        <v>0</v>
      </c>
      <c r="P220" s="18" t="b">
        <f>'1 forduló'!$D$203</f>
        <v>0</v>
      </c>
      <c r="Q220" s="18" t="b">
        <f>'1 forduló'!$D$203</f>
        <v>0</v>
      </c>
      <c r="R220" s="18" t="b">
        <f>'1 forduló'!$D$203</f>
        <v>0</v>
      </c>
      <c r="S220" s="18" t="b">
        <f>'1 forduló'!$D$203</f>
        <v>0</v>
      </c>
      <c r="T220" s="18" t="b">
        <f>'1 forduló'!$D$203</f>
        <v>0</v>
      </c>
      <c r="U220" s="18" t="b">
        <f>'1 forduló'!$D$203</f>
        <v>0</v>
      </c>
      <c r="V220" s="18" t="b">
        <f>'1 forduló'!$D$203</f>
        <v>0</v>
      </c>
      <c r="W220" s="18" t="b">
        <f>'1 forduló'!$D$203</f>
        <v>0</v>
      </c>
      <c r="X220" s="18" t="b">
        <f>'1 forduló'!$D$203</f>
        <v>0</v>
      </c>
      <c r="Y220" s="20"/>
      <c r="Z220" s="29">
        <f t="shared" si="1208"/>
        <v>0</v>
      </c>
      <c r="AA220" s="378"/>
      <c r="AC220" s="207"/>
      <c r="AD220" s="209" t="str">
        <f>M254</f>
        <v>16_10</v>
      </c>
      <c r="AE220" s="209" t="b">
        <f t="shared" ref="AE220:AP220" si="1216">N254</f>
        <v>0</v>
      </c>
      <c r="AF220" s="209" t="b">
        <f t="shared" si="1216"/>
        <v>0</v>
      </c>
      <c r="AG220" s="209" t="b">
        <f t="shared" si="1216"/>
        <v>0</v>
      </c>
      <c r="AH220" s="209" t="b">
        <f t="shared" si="1216"/>
        <v>0</v>
      </c>
      <c r="AI220" s="209" t="b">
        <f t="shared" si="1216"/>
        <v>0</v>
      </c>
      <c r="AJ220" s="209" t="b">
        <f t="shared" si="1216"/>
        <v>0</v>
      </c>
      <c r="AK220" s="209" t="b">
        <f t="shared" si="1216"/>
        <v>0</v>
      </c>
      <c r="AL220" s="209" t="b">
        <f t="shared" si="1216"/>
        <v>0</v>
      </c>
      <c r="AM220" s="209" t="b">
        <f t="shared" si="1216"/>
        <v>0</v>
      </c>
      <c r="AN220" s="209" t="b">
        <f t="shared" si="1216"/>
        <v>0</v>
      </c>
      <c r="AO220" s="209" t="b">
        <f t="shared" si="1216"/>
        <v>0</v>
      </c>
      <c r="AP220" s="209">
        <f t="shared" si="1216"/>
        <v>0</v>
      </c>
      <c r="AQ220" s="62">
        <f t="shared" si="1214"/>
        <v>0</v>
      </c>
      <c r="AR220" s="389"/>
      <c r="AS220" s="90">
        <f t="shared" si="1192"/>
        <v>1.700000000000001E-8</v>
      </c>
      <c r="AT220" s="60" t="str">
        <f t="shared" si="1189"/>
        <v>16_10</v>
      </c>
      <c r="AU220" s="173" t="str">
        <f t="shared" si="1171"/>
        <v>16cs</v>
      </c>
      <c r="AV220"/>
      <c r="AW220" s="76">
        <f t="shared" si="1193"/>
        <v>16</v>
      </c>
      <c r="AX220" s="76" t="s">
        <v>39</v>
      </c>
      <c r="AY220" s="179" t="str">
        <f t="shared" si="1194"/>
        <v>16_10</v>
      </c>
      <c r="AZ220" s="179">
        <f t="shared" si="1195"/>
        <v>1.700000000000001E-8</v>
      </c>
      <c r="BA220" s="179" t="str">
        <f t="shared" si="1196"/>
        <v>16cs</v>
      </c>
      <c r="BB220" t="str">
        <f t="shared" si="1190"/>
        <v>0</v>
      </c>
    </row>
    <row r="221" spans="1:54" ht="14.25" thickTop="1" thickBot="1" x14ac:dyDescent="0.25">
      <c r="A221" s="381"/>
      <c r="B221" s="2" t="s">
        <v>81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97" t="s">
        <v>105</v>
      </c>
      <c r="N221" s="18" t="b">
        <f>'1 forduló'!$D$203</f>
        <v>0</v>
      </c>
      <c r="O221" s="18" t="b">
        <f>'1 forduló'!$D$203</f>
        <v>0</v>
      </c>
      <c r="P221" s="18" t="b">
        <f>'1 forduló'!$D$203</f>
        <v>0</v>
      </c>
      <c r="Q221" s="18" t="b">
        <f>'1 forduló'!$D$203</f>
        <v>0</v>
      </c>
      <c r="R221" s="18" t="b">
        <f>'1 forduló'!$D$203</f>
        <v>0</v>
      </c>
      <c r="S221" s="18" t="b">
        <f>'1 forduló'!$D$203</f>
        <v>0</v>
      </c>
      <c r="T221" s="18" t="b">
        <f>'1 forduló'!$D$203</f>
        <v>0</v>
      </c>
      <c r="U221" s="18" t="b">
        <f>'1 forduló'!$D$203</f>
        <v>0</v>
      </c>
      <c r="V221" s="18" t="b">
        <f>'1 forduló'!$D$203</f>
        <v>0</v>
      </c>
      <c r="W221" s="18" t="b">
        <f>'1 forduló'!$D$203</f>
        <v>0</v>
      </c>
      <c r="X221" s="18" t="b">
        <f>'1 forduló'!$D$203</f>
        <v>0</v>
      </c>
      <c r="Y221" s="20"/>
      <c r="Z221" s="29">
        <f t="shared" si="1208"/>
        <v>0</v>
      </c>
      <c r="AA221" s="378"/>
      <c r="AC221" s="207"/>
      <c r="AD221" s="209" t="str">
        <f>M270</f>
        <v>17_10</v>
      </c>
      <c r="AE221" s="209" t="b">
        <f t="shared" ref="AE221:AP221" si="1217">N270</f>
        <v>0</v>
      </c>
      <c r="AF221" s="209" t="b">
        <f t="shared" si="1217"/>
        <v>0</v>
      </c>
      <c r="AG221" s="209" t="b">
        <f t="shared" si="1217"/>
        <v>0</v>
      </c>
      <c r="AH221" s="209" t="b">
        <f t="shared" si="1217"/>
        <v>0</v>
      </c>
      <c r="AI221" s="209" t="b">
        <f t="shared" si="1217"/>
        <v>0</v>
      </c>
      <c r="AJ221" s="209" t="b">
        <f t="shared" si="1217"/>
        <v>0</v>
      </c>
      <c r="AK221" s="209" t="b">
        <f t="shared" si="1217"/>
        <v>0</v>
      </c>
      <c r="AL221" s="209" t="b">
        <f t="shared" si="1217"/>
        <v>0</v>
      </c>
      <c r="AM221" s="209" t="b">
        <f t="shared" si="1217"/>
        <v>0</v>
      </c>
      <c r="AN221" s="209" t="b">
        <f t="shared" si="1217"/>
        <v>0</v>
      </c>
      <c r="AO221" s="209" t="b">
        <f t="shared" si="1217"/>
        <v>0</v>
      </c>
      <c r="AP221" s="209">
        <f t="shared" si="1217"/>
        <v>0</v>
      </c>
      <c r="AQ221" s="62">
        <f t="shared" si="1214"/>
        <v>0</v>
      </c>
      <c r="AR221" s="389"/>
      <c r="AS221" s="90">
        <f t="shared" si="1192"/>
        <v>1.6800000000000011E-8</v>
      </c>
      <c r="AT221" s="60" t="str">
        <f t="shared" si="1189"/>
        <v>17_10</v>
      </c>
      <c r="AU221" s="173" t="str">
        <f t="shared" si="1171"/>
        <v>17cs</v>
      </c>
      <c r="AV221"/>
      <c r="AW221" s="76">
        <f t="shared" si="1193"/>
        <v>17</v>
      </c>
      <c r="AX221" s="76" t="s">
        <v>40</v>
      </c>
      <c r="AY221" s="179" t="str">
        <f t="shared" si="1194"/>
        <v>17_10</v>
      </c>
      <c r="AZ221" s="179">
        <f t="shared" si="1195"/>
        <v>1.6800000000000011E-8</v>
      </c>
      <c r="BA221" s="179" t="str">
        <f t="shared" si="1196"/>
        <v>17cs</v>
      </c>
      <c r="BB221" t="str">
        <f t="shared" si="1190"/>
        <v>0</v>
      </c>
    </row>
    <row r="222" spans="1:54" ht="14.25" thickTop="1" thickBot="1" x14ac:dyDescent="0.25">
      <c r="A222" s="381"/>
      <c r="B222" s="2" t="s">
        <v>82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97" t="s">
        <v>106</v>
      </c>
      <c r="N222" s="18" t="b">
        <f>'1 forduló'!$D$203</f>
        <v>0</v>
      </c>
      <c r="O222" s="18" t="b">
        <f>'1 forduló'!$D$203</f>
        <v>0</v>
      </c>
      <c r="P222" s="18" t="b">
        <f>'1 forduló'!$D$203</f>
        <v>0</v>
      </c>
      <c r="Q222" s="18" t="b">
        <f>'1 forduló'!$D$203</f>
        <v>0</v>
      </c>
      <c r="R222" s="18" t="b">
        <f>'1 forduló'!$D$203</f>
        <v>0</v>
      </c>
      <c r="S222" s="18" t="b">
        <f>'1 forduló'!$D$203</f>
        <v>0</v>
      </c>
      <c r="T222" s="18" t="b">
        <f>'1 forduló'!$D$203</f>
        <v>0</v>
      </c>
      <c r="U222" s="18" t="b">
        <f>'1 forduló'!$D$203</f>
        <v>0</v>
      </c>
      <c r="V222" s="18" t="b">
        <f>'1 forduló'!$D$203</f>
        <v>0</v>
      </c>
      <c r="W222" s="18" t="b">
        <f>'1 forduló'!$D$203</f>
        <v>0</v>
      </c>
      <c r="X222" s="18" t="b">
        <f>'1 forduló'!$D$203</f>
        <v>0</v>
      </c>
      <c r="Y222" s="20"/>
      <c r="Z222" s="29">
        <f t="shared" si="1208"/>
        <v>0</v>
      </c>
      <c r="AA222" s="378"/>
      <c r="AC222" s="207"/>
      <c r="AD222" s="209" t="str">
        <f>M286</f>
        <v>18_10</v>
      </c>
      <c r="AE222" s="209" t="b">
        <f t="shared" ref="AE222:AP222" si="1218">N286</f>
        <v>0</v>
      </c>
      <c r="AF222" s="209" t="b">
        <f t="shared" si="1218"/>
        <v>0</v>
      </c>
      <c r="AG222" s="209" t="b">
        <f t="shared" si="1218"/>
        <v>0</v>
      </c>
      <c r="AH222" s="209" t="b">
        <f t="shared" si="1218"/>
        <v>0</v>
      </c>
      <c r="AI222" s="209" t="b">
        <f t="shared" si="1218"/>
        <v>0</v>
      </c>
      <c r="AJ222" s="209" t="b">
        <f t="shared" si="1218"/>
        <v>0</v>
      </c>
      <c r="AK222" s="209" t="b">
        <f t="shared" si="1218"/>
        <v>0</v>
      </c>
      <c r="AL222" s="209" t="b">
        <f t="shared" si="1218"/>
        <v>0</v>
      </c>
      <c r="AM222" s="209" t="b">
        <f t="shared" si="1218"/>
        <v>0</v>
      </c>
      <c r="AN222" s="209" t="b">
        <f t="shared" si="1218"/>
        <v>0</v>
      </c>
      <c r="AO222" s="209" t="b">
        <f t="shared" si="1218"/>
        <v>0</v>
      </c>
      <c r="AP222" s="209">
        <f t="shared" si="1218"/>
        <v>0</v>
      </c>
      <c r="AQ222" s="62">
        <f t="shared" si="1214"/>
        <v>0</v>
      </c>
      <c r="AR222" s="389"/>
      <c r="AS222" s="90">
        <f t="shared" si="1192"/>
        <v>1.660000000000001E-8</v>
      </c>
      <c r="AT222" s="60" t="str">
        <f t="shared" si="1189"/>
        <v>18_10</v>
      </c>
      <c r="AU222" s="173" t="str">
        <f t="shared" si="1171"/>
        <v>18cs</v>
      </c>
      <c r="AV222"/>
      <c r="AW222" s="76">
        <f t="shared" si="1193"/>
        <v>18</v>
      </c>
      <c r="AX222" s="76" t="s">
        <v>41</v>
      </c>
      <c r="AY222" s="179" t="str">
        <f t="shared" si="1194"/>
        <v>18_10</v>
      </c>
      <c r="AZ222" s="179">
        <f t="shared" si="1195"/>
        <v>1.660000000000001E-8</v>
      </c>
      <c r="BA222" s="179" t="str">
        <f t="shared" si="1196"/>
        <v>18cs</v>
      </c>
      <c r="BB222" t="str">
        <f t="shared" si="1190"/>
        <v>0</v>
      </c>
    </row>
    <row r="223" spans="1:54" ht="14.25" thickTop="1" thickBot="1" x14ac:dyDescent="0.25">
      <c r="A223" s="382"/>
      <c r="B223" s="2" t="s">
        <v>85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97" t="s">
        <v>107</v>
      </c>
      <c r="N223" s="18"/>
      <c r="O223" s="19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9">
        <f t="shared" si="1208"/>
        <v>0</v>
      </c>
      <c r="AA223" s="379"/>
      <c r="AC223" s="207"/>
      <c r="AD223" s="209" t="str">
        <f>M302</f>
        <v>19_10</v>
      </c>
      <c r="AE223" s="209" t="b">
        <f t="shared" ref="AE223:AP223" si="1219">N302</f>
        <v>0</v>
      </c>
      <c r="AF223" s="209" t="b">
        <f t="shared" si="1219"/>
        <v>0</v>
      </c>
      <c r="AG223" s="209" t="b">
        <f t="shared" si="1219"/>
        <v>0</v>
      </c>
      <c r="AH223" s="209" t="b">
        <f t="shared" si="1219"/>
        <v>0</v>
      </c>
      <c r="AI223" s="209" t="b">
        <f t="shared" si="1219"/>
        <v>0</v>
      </c>
      <c r="AJ223" s="209" t="b">
        <f t="shared" si="1219"/>
        <v>0</v>
      </c>
      <c r="AK223" s="209" t="b">
        <f t="shared" si="1219"/>
        <v>0</v>
      </c>
      <c r="AL223" s="209" t="b">
        <f t="shared" si="1219"/>
        <v>0</v>
      </c>
      <c r="AM223" s="209" t="b">
        <f t="shared" si="1219"/>
        <v>0</v>
      </c>
      <c r="AN223" s="209" t="b">
        <f t="shared" si="1219"/>
        <v>0</v>
      </c>
      <c r="AO223" s="209" t="b">
        <f t="shared" si="1219"/>
        <v>0</v>
      </c>
      <c r="AP223" s="209">
        <f t="shared" si="1219"/>
        <v>0</v>
      </c>
      <c r="AQ223" s="62">
        <f t="shared" si="1214"/>
        <v>0</v>
      </c>
      <c r="AR223" s="389"/>
      <c r="AS223" s="90">
        <f t="shared" si="1192"/>
        <v>1.6400000000000011E-8</v>
      </c>
      <c r="AT223" s="60" t="str">
        <f t="shared" si="1189"/>
        <v>19_10</v>
      </c>
      <c r="AU223" s="173" t="str">
        <f t="shared" si="1171"/>
        <v>19cs</v>
      </c>
      <c r="AV223"/>
      <c r="AW223" s="76">
        <f t="shared" si="1193"/>
        <v>19</v>
      </c>
      <c r="AX223" s="76" t="s">
        <v>42</v>
      </c>
      <c r="AY223" s="179" t="str">
        <f t="shared" si="1194"/>
        <v>19_10</v>
      </c>
      <c r="AZ223" s="179">
        <f t="shared" si="1195"/>
        <v>1.6400000000000011E-8</v>
      </c>
      <c r="BA223" s="179" t="str">
        <f t="shared" si="1196"/>
        <v>19cs</v>
      </c>
      <c r="BB223" t="str">
        <f t="shared" si="1190"/>
        <v>0</v>
      </c>
    </row>
    <row r="224" spans="1:54" ht="14.25" thickTop="1" thickBot="1" x14ac:dyDescent="0.25">
      <c r="N224" s="16">
        <f t="shared" ref="N224:X224" si="1220">SUM(N213:N223)</f>
        <v>0</v>
      </c>
      <c r="O224" s="16">
        <f t="shared" si="1220"/>
        <v>0</v>
      </c>
      <c r="P224" s="16">
        <f t="shared" si="1220"/>
        <v>0</v>
      </c>
      <c r="Q224" s="16">
        <f t="shared" si="1220"/>
        <v>0</v>
      </c>
      <c r="R224" s="16">
        <f t="shared" si="1220"/>
        <v>0</v>
      </c>
      <c r="S224" s="16">
        <f t="shared" si="1220"/>
        <v>0</v>
      </c>
      <c r="T224" s="16">
        <f t="shared" si="1220"/>
        <v>0</v>
      </c>
      <c r="U224" s="16">
        <f t="shared" si="1220"/>
        <v>0</v>
      </c>
      <c r="V224" s="16">
        <f t="shared" si="1220"/>
        <v>0</v>
      </c>
      <c r="W224" s="16">
        <f t="shared" si="1220"/>
        <v>0</v>
      </c>
      <c r="X224" s="16">
        <f t="shared" si="1220"/>
        <v>0</v>
      </c>
      <c r="Y224" s="16"/>
      <c r="AC224" s="207"/>
      <c r="AD224" s="209" t="str">
        <f>M318</f>
        <v>20_10</v>
      </c>
      <c r="AE224" s="209" t="b">
        <f t="shared" ref="AE224:AP224" si="1221">N318</f>
        <v>0</v>
      </c>
      <c r="AF224" s="209" t="b">
        <f t="shared" si="1221"/>
        <v>0</v>
      </c>
      <c r="AG224" s="209" t="b">
        <f t="shared" si="1221"/>
        <v>0</v>
      </c>
      <c r="AH224" s="209" t="b">
        <f t="shared" si="1221"/>
        <v>0</v>
      </c>
      <c r="AI224" s="209" t="b">
        <f t="shared" si="1221"/>
        <v>0</v>
      </c>
      <c r="AJ224" s="209" t="b">
        <f t="shared" si="1221"/>
        <v>0</v>
      </c>
      <c r="AK224" s="209" t="b">
        <f t="shared" si="1221"/>
        <v>0</v>
      </c>
      <c r="AL224" s="209" t="b">
        <f t="shared" si="1221"/>
        <v>0</v>
      </c>
      <c r="AM224" s="209" t="b">
        <f t="shared" si="1221"/>
        <v>0</v>
      </c>
      <c r="AN224" s="209" t="b">
        <f t="shared" si="1221"/>
        <v>0</v>
      </c>
      <c r="AO224" s="209" t="b">
        <f t="shared" si="1221"/>
        <v>0</v>
      </c>
      <c r="AP224" s="209">
        <f t="shared" si="1221"/>
        <v>0</v>
      </c>
      <c r="AQ224" s="62">
        <f t="shared" si="1214"/>
        <v>0</v>
      </c>
      <c r="AR224" s="390"/>
      <c r="AS224" s="90">
        <f t="shared" si="1192"/>
        <v>1.6200000000000013E-8</v>
      </c>
      <c r="AT224" s="75" t="str">
        <f t="shared" si="1189"/>
        <v>20_10</v>
      </c>
      <c r="AU224" s="173" t="str">
        <f t="shared" si="1171"/>
        <v>20cs</v>
      </c>
      <c r="AV224"/>
      <c r="AW224" s="76">
        <f t="shared" si="1193"/>
        <v>20</v>
      </c>
      <c r="AX224" s="76" t="s">
        <v>43</v>
      </c>
      <c r="AY224" s="179" t="str">
        <f t="shared" si="1194"/>
        <v>20_10</v>
      </c>
      <c r="AZ224" s="179">
        <f t="shared" si="1195"/>
        <v>1.6200000000000013E-8</v>
      </c>
      <c r="BA224" s="179" t="str">
        <f t="shared" si="1196"/>
        <v>20cs</v>
      </c>
      <c r="BB224" t="str">
        <f t="shared" si="1190"/>
        <v>0</v>
      </c>
    </row>
    <row r="226" spans="1:27" ht="13.5" thickBot="1" x14ac:dyDescent="0.25"/>
    <row r="227" spans="1:27" ht="27" customHeight="1" thickBot="1" x14ac:dyDescent="0.3">
      <c r="A227" s="383" t="s">
        <v>0</v>
      </c>
      <c r="B227" s="38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4"/>
      <c r="M227" s="194" t="s">
        <v>52</v>
      </c>
      <c r="N227" s="385" t="s">
        <v>12</v>
      </c>
      <c r="O227" s="386"/>
      <c r="P227" s="387"/>
      <c r="Q227" s="387"/>
      <c r="R227" s="387"/>
      <c r="S227" s="387"/>
      <c r="T227" s="387"/>
      <c r="U227" s="387"/>
      <c r="V227" s="387"/>
      <c r="W227" s="387"/>
      <c r="X227" s="387"/>
      <c r="Y227" s="387"/>
      <c r="Z227" s="13" t="s">
        <v>16</v>
      </c>
      <c r="AA227" s="377">
        <f>SUM(N240:Y240)</f>
        <v>0</v>
      </c>
    </row>
    <row r="228" spans="1:27" ht="13.5" thickBot="1" x14ac:dyDescent="0.25">
      <c r="A228" s="380">
        <v>15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96" t="s">
        <v>1</v>
      </c>
      <c r="N228" s="21" t="s">
        <v>13</v>
      </c>
      <c r="O228" s="22" t="s">
        <v>14</v>
      </c>
      <c r="P228" s="22" t="s">
        <v>15</v>
      </c>
      <c r="Q228" s="22" t="s">
        <v>17</v>
      </c>
      <c r="R228" s="22" t="s">
        <v>18</v>
      </c>
      <c r="S228" s="22" t="s">
        <v>21</v>
      </c>
      <c r="T228" s="22" t="s">
        <v>22</v>
      </c>
      <c r="U228" s="22" t="s">
        <v>25</v>
      </c>
      <c r="V228" s="22" t="s">
        <v>26</v>
      </c>
      <c r="W228" s="22" t="s">
        <v>33</v>
      </c>
      <c r="X228" s="22" t="s">
        <v>34</v>
      </c>
      <c r="Y228" s="22" t="s">
        <v>35</v>
      </c>
      <c r="Z228" s="28"/>
      <c r="AA228" s="378"/>
    </row>
    <row r="229" spans="1:27" ht="13.5" thickBot="1" x14ac:dyDescent="0.25">
      <c r="A229" s="381"/>
      <c r="B229" s="2" t="s">
        <v>2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97" t="s">
        <v>108</v>
      </c>
      <c r="N229" s="18" t="b">
        <f>'1 forduló'!$D$218</f>
        <v>0</v>
      </c>
      <c r="O229" s="18" t="b">
        <f>'1 forduló'!$D$218</f>
        <v>0</v>
      </c>
      <c r="P229" s="18" t="b">
        <f>'1 forduló'!$D$218</f>
        <v>0</v>
      </c>
      <c r="Q229" s="18" t="b">
        <f>'1 forduló'!$D$218</f>
        <v>0</v>
      </c>
      <c r="R229" s="18" t="b">
        <f>'1 forduló'!$D$218</f>
        <v>0</v>
      </c>
      <c r="S229" s="18" t="b">
        <f>'1 forduló'!$D$218</f>
        <v>0</v>
      </c>
      <c r="T229" s="18" t="b">
        <f>'1 forduló'!$D$218</f>
        <v>0</v>
      </c>
      <c r="U229" s="18" t="b">
        <f>'1 forduló'!$D$218</f>
        <v>0</v>
      </c>
      <c r="V229" s="18" t="b">
        <f>'1 forduló'!$D$218</f>
        <v>0</v>
      </c>
      <c r="W229" s="18" t="b">
        <f>'1 forduló'!$D$218</f>
        <v>0</v>
      </c>
      <c r="X229" s="18" t="b">
        <f>'1 forduló'!$D$218</f>
        <v>0</v>
      </c>
      <c r="Y229" s="20"/>
      <c r="Z229" s="29">
        <f>SUM(N229:Y229)</f>
        <v>0</v>
      </c>
      <c r="AA229" s="378"/>
    </row>
    <row r="230" spans="1:27" ht="13.5" thickBot="1" x14ac:dyDescent="0.25">
      <c r="A230" s="381"/>
      <c r="B230" s="2" t="s">
        <v>3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97" t="s">
        <v>109</v>
      </c>
      <c r="N230" s="18" t="b">
        <f>'1 forduló'!$D$218</f>
        <v>0</v>
      </c>
      <c r="O230" s="18" t="b">
        <f>'1 forduló'!$D$218</f>
        <v>0</v>
      </c>
      <c r="P230" s="18" t="b">
        <f>'1 forduló'!$D$218</f>
        <v>0</v>
      </c>
      <c r="Q230" s="18" t="b">
        <f>'1 forduló'!$D$218</f>
        <v>0</v>
      </c>
      <c r="R230" s="18" t="b">
        <f>'1 forduló'!$D$218</f>
        <v>0</v>
      </c>
      <c r="S230" s="18" t="b">
        <f>'1 forduló'!$D$218</f>
        <v>0</v>
      </c>
      <c r="T230" s="18" t="b">
        <f>'1 forduló'!$D$218</f>
        <v>0</v>
      </c>
      <c r="U230" s="18" t="b">
        <f>'1 forduló'!$D$218</f>
        <v>0</v>
      </c>
      <c r="V230" s="18" t="b">
        <f>'1 forduló'!$D$218</f>
        <v>0</v>
      </c>
      <c r="W230" s="18" t="b">
        <f>'1 forduló'!$D$218</f>
        <v>0</v>
      </c>
      <c r="X230" s="18" t="b">
        <f>'1 forduló'!$D$218</f>
        <v>0</v>
      </c>
      <c r="Y230" s="20"/>
      <c r="Z230" s="29">
        <f t="shared" ref="Z230:Z239" si="1222">SUM(N230:Y230)</f>
        <v>0</v>
      </c>
      <c r="AA230" s="378"/>
    </row>
    <row r="231" spans="1:27" ht="13.5" thickBot="1" x14ac:dyDescent="0.25">
      <c r="A231" s="381"/>
      <c r="B231" s="2" t="s">
        <v>84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97" t="s">
        <v>110</v>
      </c>
      <c r="N231" s="18" t="b">
        <f>'1 forduló'!$D$218</f>
        <v>0</v>
      </c>
      <c r="O231" s="18" t="b">
        <f>'1 forduló'!$D$218</f>
        <v>0</v>
      </c>
      <c r="P231" s="18" t="b">
        <f>'1 forduló'!$D$218</f>
        <v>0</v>
      </c>
      <c r="Q231" s="18" t="b">
        <f>'1 forduló'!$D$218</f>
        <v>0</v>
      </c>
      <c r="R231" s="18" t="b">
        <f>'1 forduló'!$D$218</f>
        <v>0</v>
      </c>
      <c r="S231" s="18" t="b">
        <f>'1 forduló'!$D$218</f>
        <v>0</v>
      </c>
      <c r="T231" s="18" t="b">
        <f>'1 forduló'!$D$218</f>
        <v>0</v>
      </c>
      <c r="U231" s="18" t="b">
        <f>'1 forduló'!$D$218</f>
        <v>0</v>
      </c>
      <c r="V231" s="18" t="b">
        <f>'1 forduló'!$D$218</f>
        <v>0</v>
      </c>
      <c r="W231" s="18" t="b">
        <f>'1 forduló'!$D$218</f>
        <v>0</v>
      </c>
      <c r="X231" s="18" t="b">
        <f>'1 forduló'!$D$218</f>
        <v>0</v>
      </c>
      <c r="Y231" s="20"/>
      <c r="Z231" s="29">
        <f t="shared" si="1222"/>
        <v>0</v>
      </c>
      <c r="AA231" s="378"/>
    </row>
    <row r="232" spans="1:27" ht="13.5" thickBot="1" x14ac:dyDescent="0.25">
      <c r="A232" s="381"/>
      <c r="B232" s="2" t="s">
        <v>5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97" t="s">
        <v>111</v>
      </c>
      <c r="N232" s="18" t="b">
        <f>'1 forduló'!$D$218</f>
        <v>0</v>
      </c>
      <c r="O232" s="18" t="b">
        <f>'1 forduló'!$D$218</f>
        <v>0</v>
      </c>
      <c r="P232" s="18" t="b">
        <f>'1 forduló'!$D$218</f>
        <v>0</v>
      </c>
      <c r="Q232" s="18" t="b">
        <f>'1 forduló'!$D$218</f>
        <v>0</v>
      </c>
      <c r="R232" s="18" t="b">
        <f>'1 forduló'!$D$218</f>
        <v>0</v>
      </c>
      <c r="S232" s="18" t="b">
        <f>'1 forduló'!$D$218</f>
        <v>0</v>
      </c>
      <c r="T232" s="18" t="b">
        <f>'1 forduló'!$D$218</f>
        <v>0</v>
      </c>
      <c r="U232" s="18" t="b">
        <f>'1 forduló'!$D$218</f>
        <v>0</v>
      </c>
      <c r="V232" s="18" t="b">
        <f>'1 forduló'!$D$218</f>
        <v>0</v>
      </c>
      <c r="W232" s="18" t="b">
        <f>'1 forduló'!$D$218</f>
        <v>0</v>
      </c>
      <c r="X232" s="18" t="b">
        <f>'1 forduló'!$D$218</f>
        <v>0</v>
      </c>
      <c r="Y232" s="20"/>
      <c r="Z232" s="29">
        <f t="shared" si="1222"/>
        <v>0</v>
      </c>
      <c r="AA232" s="378"/>
    </row>
    <row r="233" spans="1:27" ht="13.5" thickBot="1" x14ac:dyDescent="0.25">
      <c r="A233" s="381"/>
      <c r="B233" s="2" t="s">
        <v>6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97" t="s">
        <v>112</v>
      </c>
      <c r="N233" s="18" t="b">
        <f>'1 forduló'!$D$218</f>
        <v>0</v>
      </c>
      <c r="O233" s="18" t="b">
        <f>'1 forduló'!$D$218</f>
        <v>0</v>
      </c>
      <c r="P233" s="18" t="b">
        <f>'1 forduló'!$D$218</f>
        <v>0</v>
      </c>
      <c r="Q233" s="18" t="b">
        <f>'1 forduló'!$D$218</f>
        <v>0</v>
      </c>
      <c r="R233" s="18" t="b">
        <f>'1 forduló'!$D$218</f>
        <v>0</v>
      </c>
      <c r="S233" s="18" t="b">
        <f>'1 forduló'!$D$218</f>
        <v>0</v>
      </c>
      <c r="T233" s="18" t="b">
        <f>'1 forduló'!$D$218</f>
        <v>0</v>
      </c>
      <c r="U233" s="18" t="b">
        <f>'1 forduló'!$D$218</f>
        <v>0</v>
      </c>
      <c r="V233" s="18" t="b">
        <f>'1 forduló'!$D$218</f>
        <v>0</v>
      </c>
      <c r="W233" s="18" t="b">
        <f>'1 forduló'!$D$218</f>
        <v>0</v>
      </c>
      <c r="X233" s="18" t="b">
        <f>'1 forduló'!$D$218</f>
        <v>0</v>
      </c>
      <c r="Y233" s="20"/>
      <c r="Z233" s="29">
        <f t="shared" si="1222"/>
        <v>0</v>
      </c>
      <c r="AA233" s="378"/>
    </row>
    <row r="234" spans="1:27" ht="13.5" thickBot="1" x14ac:dyDescent="0.25">
      <c r="A234" s="381"/>
      <c r="B234" s="2" t="s">
        <v>7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97" t="s">
        <v>113</v>
      </c>
      <c r="N234" s="18" t="b">
        <f>'1 forduló'!$D$218</f>
        <v>0</v>
      </c>
      <c r="O234" s="18" t="b">
        <f>'1 forduló'!$D$218</f>
        <v>0</v>
      </c>
      <c r="P234" s="18" t="b">
        <f>'1 forduló'!$D$218</f>
        <v>0</v>
      </c>
      <c r="Q234" s="18" t="b">
        <f>'1 forduló'!$D$218</f>
        <v>0</v>
      </c>
      <c r="R234" s="18" t="b">
        <f>'1 forduló'!$D$218</f>
        <v>0</v>
      </c>
      <c r="S234" s="18" t="b">
        <f>'1 forduló'!$D$218</f>
        <v>0</v>
      </c>
      <c r="T234" s="18" t="b">
        <f>'1 forduló'!$D$218</f>
        <v>0</v>
      </c>
      <c r="U234" s="18" t="b">
        <f>'1 forduló'!$D$218</f>
        <v>0</v>
      </c>
      <c r="V234" s="18" t="b">
        <f>'1 forduló'!$D$218</f>
        <v>0</v>
      </c>
      <c r="W234" s="18" t="b">
        <f>'1 forduló'!$D$218</f>
        <v>0</v>
      </c>
      <c r="X234" s="18" t="b">
        <f>'1 forduló'!$D$218</f>
        <v>0</v>
      </c>
      <c r="Y234" s="20"/>
      <c r="Z234" s="29">
        <f t="shared" si="1222"/>
        <v>0</v>
      </c>
      <c r="AA234" s="378"/>
    </row>
    <row r="235" spans="1:27" ht="13.5" thickBot="1" x14ac:dyDescent="0.25">
      <c r="A235" s="381"/>
      <c r="B235" s="2" t="s">
        <v>79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97" t="s">
        <v>114</v>
      </c>
      <c r="N235" s="18" t="b">
        <f>'1 forduló'!$D$218</f>
        <v>0</v>
      </c>
      <c r="O235" s="18" t="b">
        <f>'1 forduló'!$D$218</f>
        <v>0</v>
      </c>
      <c r="P235" s="18" t="b">
        <f>'1 forduló'!$D$218</f>
        <v>0</v>
      </c>
      <c r="Q235" s="18" t="b">
        <f>'1 forduló'!$D$218</f>
        <v>0</v>
      </c>
      <c r="R235" s="18" t="b">
        <f>'1 forduló'!$D$218</f>
        <v>0</v>
      </c>
      <c r="S235" s="18" t="b">
        <f>'1 forduló'!$D$218</f>
        <v>0</v>
      </c>
      <c r="T235" s="18" t="b">
        <f>'1 forduló'!$D$218</f>
        <v>0</v>
      </c>
      <c r="U235" s="18" t="b">
        <f>'1 forduló'!$D$218</f>
        <v>0</v>
      </c>
      <c r="V235" s="18" t="b">
        <f>'1 forduló'!$D$218</f>
        <v>0</v>
      </c>
      <c r="W235" s="18" t="b">
        <f>'1 forduló'!$D$218</f>
        <v>0</v>
      </c>
      <c r="X235" s="18" t="b">
        <f>'1 forduló'!$D$218</f>
        <v>0</v>
      </c>
      <c r="Y235" s="20"/>
      <c r="Z235" s="29">
        <f t="shared" si="1222"/>
        <v>0</v>
      </c>
      <c r="AA235" s="378"/>
    </row>
    <row r="236" spans="1:27" ht="13.5" thickBot="1" x14ac:dyDescent="0.25">
      <c r="A236" s="381"/>
      <c r="B236" s="2" t="s">
        <v>80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97" t="s">
        <v>115</v>
      </c>
      <c r="N236" s="18" t="b">
        <f>'1 forduló'!$D$218</f>
        <v>0</v>
      </c>
      <c r="O236" s="18" t="b">
        <f>'1 forduló'!$D$218</f>
        <v>0</v>
      </c>
      <c r="P236" s="18" t="b">
        <f>'1 forduló'!$D$218</f>
        <v>0</v>
      </c>
      <c r="Q236" s="18" t="b">
        <f>'1 forduló'!$D$218</f>
        <v>0</v>
      </c>
      <c r="R236" s="18" t="b">
        <f>'1 forduló'!$D$218</f>
        <v>0</v>
      </c>
      <c r="S236" s="18" t="b">
        <f>'1 forduló'!$D$218</f>
        <v>0</v>
      </c>
      <c r="T236" s="18" t="b">
        <f>'1 forduló'!$D$218</f>
        <v>0</v>
      </c>
      <c r="U236" s="18" t="b">
        <f>'1 forduló'!$D$218</f>
        <v>0</v>
      </c>
      <c r="V236" s="18" t="b">
        <f>'1 forduló'!$D$218</f>
        <v>0</v>
      </c>
      <c r="W236" s="18" t="b">
        <f>'1 forduló'!$D$218</f>
        <v>0</v>
      </c>
      <c r="X236" s="18" t="b">
        <f>'1 forduló'!$D$218</f>
        <v>0</v>
      </c>
      <c r="Y236" s="20"/>
      <c r="Z236" s="29">
        <f t="shared" si="1222"/>
        <v>0</v>
      </c>
      <c r="AA236" s="378"/>
    </row>
    <row r="237" spans="1:27" ht="13.5" thickBot="1" x14ac:dyDescent="0.25">
      <c r="A237" s="381"/>
      <c r="B237" s="2" t="s">
        <v>81</v>
      </c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97" t="s">
        <v>116</v>
      </c>
      <c r="N237" s="18" t="b">
        <f>'1 forduló'!$D$218</f>
        <v>0</v>
      </c>
      <c r="O237" s="18" t="b">
        <f>'1 forduló'!$D$218</f>
        <v>0</v>
      </c>
      <c r="P237" s="18" t="b">
        <f>'1 forduló'!$D$218</f>
        <v>0</v>
      </c>
      <c r="Q237" s="18" t="b">
        <f>'1 forduló'!$D$218</f>
        <v>0</v>
      </c>
      <c r="R237" s="18" t="b">
        <f>'1 forduló'!$D$218</f>
        <v>0</v>
      </c>
      <c r="S237" s="18" t="b">
        <f>'1 forduló'!$D$218</f>
        <v>0</v>
      </c>
      <c r="T237" s="18" t="b">
        <f>'1 forduló'!$D$218</f>
        <v>0</v>
      </c>
      <c r="U237" s="18" t="b">
        <f>'1 forduló'!$D$218</f>
        <v>0</v>
      </c>
      <c r="V237" s="18" t="b">
        <f>'1 forduló'!$D$218</f>
        <v>0</v>
      </c>
      <c r="W237" s="18" t="b">
        <f>'1 forduló'!$D$218</f>
        <v>0</v>
      </c>
      <c r="X237" s="18" t="b">
        <f>'1 forduló'!$D$218</f>
        <v>0</v>
      </c>
      <c r="Y237" s="20"/>
      <c r="Z237" s="29">
        <f t="shared" si="1222"/>
        <v>0</v>
      </c>
      <c r="AA237" s="378"/>
    </row>
    <row r="238" spans="1:27" ht="13.5" thickBot="1" x14ac:dyDescent="0.25">
      <c r="A238" s="381"/>
      <c r="B238" s="2" t="s">
        <v>82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97" t="s">
        <v>117</v>
      </c>
      <c r="N238" s="18" t="b">
        <f>'1 forduló'!$D$218</f>
        <v>0</v>
      </c>
      <c r="O238" s="18" t="b">
        <f>'1 forduló'!$D$218</f>
        <v>0</v>
      </c>
      <c r="P238" s="18" t="b">
        <f>'1 forduló'!$D$218</f>
        <v>0</v>
      </c>
      <c r="Q238" s="18" t="b">
        <f>'1 forduló'!$D$218</f>
        <v>0</v>
      </c>
      <c r="R238" s="18" t="b">
        <f>'1 forduló'!$D$218</f>
        <v>0</v>
      </c>
      <c r="S238" s="18" t="b">
        <f>'1 forduló'!$D$218</f>
        <v>0</v>
      </c>
      <c r="T238" s="18" t="b">
        <f>'1 forduló'!$D$218</f>
        <v>0</v>
      </c>
      <c r="U238" s="18" t="b">
        <f>'1 forduló'!$D$218</f>
        <v>0</v>
      </c>
      <c r="V238" s="18" t="b">
        <f>'1 forduló'!$D$218</f>
        <v>0</v>
      </c>
      <c r="W238" s="18" t="b">
        <f>'1 forduló'!$D$218</f>
        <v>0</v>
      </c>
      <c r="X238" s="18" t="b">
        <f>'1 forduló'!$D$218</f>
        <v>0</v>
      </c>
      <c r="Y238" s="20"/>
      <c r="Z238" s="29">
        <f t="shared" si="1222"/>
        <v>0</v>
      </c>
      <c r="AA238" s="378"/>
    </row>
    <row r="239" spans="1:27" ht="13.5" thickBot="1" x14ac:dyDescent="0.25">
      <c r="A239" s="382"/>
      <c r="B239" s="2" t="s">
        <v>85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97" t="s">
        <v>118</v>
      </c>
      <c r="N239" s="18"/>
      <c r="O239" s="19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9">
        <f t="shared" si="1222"/>
        <v>0</v>
      </c>
      <c r="AA239" s="379"/>
    </row>
    <row r="240" spans="1:27" ht="13.5" thickBot="1" x14ac:dyDescent="0.25">
      <c r="N240" s="16">
        <f t="shared" ref="N240:X240" si="1223">SUM(N229:N239)</f>
        <v>0</v>
      </c>
      <c r="O240" s="16">
        <f t="shared" si="1223"/>
        <v>0</v>
      </c>
      <c r="P240" s="16">
        <f t="shared" si="1223"/>
        <v>0</v>
      </c>
      <c r="Q240" s="16">
        <f t="shared" si="1223"/>
        <v>0</v>
      </c>
      <c r="R240" s="16">
        <f t="shared" si="1223"/>
        <v>0</v>
      </c>
      <c r="S240" s="16">
        <f t="shared" si="1223"/>
        <v>0</v>
      </c>
      <c r="T240" s="16">
        <f t="shared" si="1223"/>
        <v>0</v>
      </c>
      <c r="U240" s="16">
        <f t="shared" si="1223"/>
        <v>0</v>
      </c>
      <c r="V240" s="16">
        <f t="shared" si="1223"/>
        <v>0</v>
      </c>
      <c r="W240" s="16">
        <f t="shared" si="1223"/>
        <v>0</v>
      </c>
      <c r="X240" s="16">
        <f t="shared" si="1223"/>
        <v>0</v>
      </c>
      <c r="Y240" s="16"/>
    </row>
    <row r="242" spans="1:27" ht="13.5" thickBot="1" x14ac:dyDescent="0.25"/>
    <row r="243" spans="1:27" ht="27" customHeight="1" thickBot="1" x14ac:dyDescent="0.3">
      <c r="A243" s="383" t="s">
        <v>0</v>
      </c>
      <c r="B243" s="384"/>
      <c r="C243" s="244"/>
      <c r="D243" s="244"/>
      <c r="E243" s="244"/>
      <c r="F243" s="244"/>
      <c r="G243" s="244"/>
      <c r="H243" s="244"/>
      <c r="I243" s="244"/>
      <c r="J243" s="244"/>
      <c r="K243" s="244"/>
      <c r="L243" s="244"/>
      <c r="M243" s="194" t="s">
        <v>51</v>
      </c>
      <c r="N243" s="385" t="s">
        <v>12</v>
      </c>
      <c r="O243" s="386"/>
      <c r="P243" s="387"/>
      <c r="Q243" s="387"/>
      <c r="R243" s="387"/>
      <c r="S243" s="387"/>
      <c r="T243" s="387"/>
      <c r="U243" s="387"/>
      <c r="V243" s="387"/>
      <c r="W243" s="387"/>
      <c r="X243" s="387"/>
      <c r="Y243" s="387"/>
      <c r="Z243" s="13" t="s">
        <v>16</v>
      </c>
      <c r="AA243" s="377">
        <f>SUM(N256:Y256)</f>
        <v>0</v>
      </c>
    </row>
    <row r="244" spans="1:27" ht="13.5" thickBot="1" x14ac:dyDescent="0.25">
      <c r="A244" s="380">
        <v>16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96" t="s">
        <v>1</v>
      </c>
      <c r="N244" s="21" t="s">
        <v>13</v>
      </c>
      <c r="O244" s="22" t="s">
        <v>14</v>
      </c>
      <c r="P244" s="22" t="s">
        <v>15</v>
      </c>
      <c r="Q244" s="22" t="s">
        <v>17</v>
      </c>
      <c r="R244" s="22" t="s">
        <v>18</v>
      </c>
      <c r="S244" s="22" t="s">
        <v>21</v>
      </c>
      <c r="T244" s="22" t="s">
        <v>22</v>
      </c>
      <c r="U244" s="22" t="s">
        <v>25</v>
      </c>
      <c r="V244" s="22" t="s">
        <v>26</v>
      </c>
      <c r="W244" s="22" t="s">
        <v>33</v>
      </c>
      <c r="X244" s="22" t="s">
        <v>34</v>
      </c>
      <c r="Y244" s="22" t="s">
        <v>35</v>
      </c>
      <c r="Z244" s="28"/>
      <c r="AA244" s="378"/>
    </row>
    <row r="245" spans="1:27" ht="13.5" thickBot="1" x14ac:dyDescent="0.25">
      <c r="A245" s="381"/>
      <c r="B245" s="2" t="s">
        <v>2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97" t="s">
        <v>119</v>
      </c>
      <c r="N245" s="18" t="b">
        <f>'1 forduló'!$D$233</f>
        <v>0</v>
      </c>
      <c r="O245" s="18" t="b">
        <f>'1 forduló'!$D$233</f>
        <v>0</v>
      </c>
      <c r="P245" s="18" t="b">
        <f>'1 forduló'!$D$233</f>
        <v>0</v>
      </c>
      <c r="Q245" s="18" t="b">
        <f>'1 forduló'!$D$233</f>
        <v>0</v>
      </c>
      <c r="R245" s="18" t="b">
        <f>'1 forduló'!$D$233</f>
        <v>0</v>
      </c>
      <c r="S245" s="18" t="b">
        <f>'1 forduló'!$D$233</f>
        <v>0</v>
      </c>
      <c r="T245" s="18" t="b">
        <f>'1 forduló'!$D$233</f>
        <v>0</v>
      </c>
      <c r="U245" s="18" t="b">
        <f>'1 forduló'!$D$233</f>
        <v>0</v>
      </c>
      <c r="V245" s="18" t="b">
        <f>'1 forduló'!$D$233</f>
        <v>0</v>
      </c>
      <c r="W245" s="18" t="b">
        <f>'1 forduló'!$D$233</f>
        <v>0</v>
      </c>
      <c r="X245" s="18" t="b">
        <f>'1 forduló'!$D$233</f>
        <v>0</v>
      </c>
      <c r="Y245" s="20"/>
      <c r="Z245" s="29">
        <f>SUM(N245:Y245)</f>
        <v>0</v>
      </c>
      <c r="AA245" s="378"/>
    </row>
    <row r="246" spans="1:27" ht="13.5" thickBot="1" x14ac:dyDescent="0.25">
      <c r="A246" s="381"/>
      <c r="B246" s="2" t="s">
        <v>3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97" t="s">
        <v>120</v>
      </c>
      <c r="N246" s="18" t="b">
        <f>'1 forduló'!$D$233</f>
        <v>0</v>
      </c>
      <c r="O246" s="18" t="b">
        <f>'1 forduló'!$D$233</f>
        <v>0</v>
      </c>
      <c r="P246" s="18" t="b">
        <f>'1 forduló'!$D$233</f>
        <v>0</v>
      </c>
      <c r="Q246" s="18" t="b">
        <f>'1 forduló'!$D$233</f>
        <v>0</v>
      </c>
      <c r="R246" s="18" t="b">
        <f>'1 forduló'!$D$233</f>
        <v>0</v>
      </c>
      <c r="S246" s="18" t="b">
        <f>'1 forduló'!$D$233</f>
        <v>0</v>
      </c>
      <c r="T246" s="18" t="b">
        <f>'1 forduló'!$D$233</f>
        <v>0</v>
      </c>
      <c r="U246" s="18" t="b">
        <f>'1 forduló'!$D$233</f>
        <v>0</v>
      </c>
      <c r="V246" s="18" t="b">
        <f>'1 forduló'!$D$233</f>
        <v>0</v>
      </c>
      <c r="W246" s="18" t="b">
        <f>'1 forduló'!$D$233</f>
        <v>0</v>
      </c>
      <c r="X246" s="18" t="b">
        <f>'1 forduló'!$D$233</f>
        <v>0</v>
      </c>
      <c r="Y246" s="20"/>
      <c r="Z246" s="29">
        <f t="shared" ref="Z246:Z255" si="1224">SUM(N246:Y246)</f>
        <v>0</v>
      </c>
      <c r="AA246" s="378"/>
    </row>
    <row r="247" spans="1:27" ht="13.5" thickBot="1" x14ac:dyDescent="0.25">
      <c r="A247" s="381"/>
      <c r="B247" s="2" t="s">
        <v>84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97" t="s">
        <v>121</v>
      </c>
      <c r="N247" s="18" t="b">
        <f>'1 forduló'!$D$233</f>
        <v>0</v>
      </c>
      <c r="O247" s="18" t="b">
        <f>'1 forduló'!$D$233</f>
        <v>0</v>
      </c>
      <c r="P247" s="18" t="b">
        <f>'1 forduló'!$D$233</f>
        <v>0</v>
      </c>
      <c r="Q247" s="18" t="b">
        <f>'1 forduló'!$D$233</f>
        <v>0</v>
      </c>
      <c r="R247" s="18" t="b">
        <f>'1 forduló'!$D$233</f>
        <v>0</v>
      </c>
      <c r="S247" s="18" t="b">
        <f>'1 forduló'!$D$233</f>
        <v>0</v>
      </c>
      <c r="T247" s="18" t="b">
        <f>'1 forduló'!$D$233</f>
        <v>0</v>
      </c>
      <c r="U247" s="18" t="b">
        <f>'1 forduló'!$D$233</f>
        <v>0</v>
      </c>
      <c r="V247" s="18" t="b">
        <f>'1 forduló'!$D$233</f>
        <v>0</v>
      </c>
      <c r="W247" s="18" t="b">
        <f>'1 forduló'!$D$233</f>
        <v>0</v>
      </c>
      <c r="X247" s="18" t="b">
        <f>'1 forduló'!$D$233</f>
        <v>0</v>
      </c>
      <c r="Y247" s="20"/>
      <c r="Z247" s="29">
        <f t="shared" si="1224"/>
        <v>0</v>
      </c>
      <c r="AA247" s="378"/>
    </row>
    <row r="248" spans="1:27" ht="13.5" thickBot="1" x14ac:dyDescent="0.25">
      <c r="A248" s="381"/>
      <c r="B248" s="2" t="s">
        <v>5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97" t="s">
        <v>122</v>
      </c>
      <c r="N248" s="18" t="b">
        <f>'1 forduló'!$D$233</f>
        <v>0</v>
      </c>
      <c r="O248" s="18" t="b">
        <f>'1 forduló'!$D$233</f>
        <v>0</v>
      </c>
      <c r="P248" s="18" t="b">
        <f>'1 forduló'!$D$233</f>
        <v>0</v>
      </c>
      <c r="Q248" s="18" t="b">
        <f>'1 forduló'!$D$233</f>
        <v>0</v>
      </c>
      <c r="R248" s="18" t="b">
        <f>'1 forduló'!$D$233</f>
        <v>0</v>
      </c>
      <c r="S248" s="18" t="b">
        <f>'1 forduló'!$D$233</f>
        <v>0</v>
      </c>
      <c r="T248" s="18" t="b">
        <f>'1 forduló'!$D$233</f>
        <v>0</v>
      </c>
      <c r="U248" s="18" t="b">
        <f>'1 forduló'!$D$233</f>
        <v>0</v>
      </c>
      <c r="V248" s="18" t="b">
        <f>'1 forduló'!$D$233</f>
        <v>0</v>
      </c>
      <c r="W248" s="18" t="b">
        <f>'1 forduló'!$D$233</f>
        <v>0</v>
      </c>
      <c r="X248" s="18" t="b">
        <f>'1 forduló'!$D$233</f>
        <v>0</v>
      </c>
      <c r="Y248" s="20"/>
      <c r="Z248" s="29">
        <f t="shared" si="1224"/>
        <v>0</v>
      </c>
      <c r="AA248" s="378"/>
    </row>
    <row r="249" spans="1:27" ht="13.5" thickBot="1" x14ac:dyDescent="0.25">
      <c r="A249" s="381"/>
      <c r="B249" s="2" t="s">
        <v>6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97" t="s">
        <v>123</v>
      </c>
      <c r="N249" s="18" t="b">
        <f>'1 forduló'!$D$233</f>
        <v>0</v>
      </c>
      <c r="O249" s="18" t="b">
        <f>'1 forduló'!$D$233</f>
        <v>0</v>
      </c>
      <c r="P249" s="18" t="b">
        <f>'1 forduló'!$D$233</f>
        <v>0</v>
      </c>
      <c r="Q249" s="18" t="b">
        <f>'1 forduló'!$D$233</f>
        <v>0</v>
      </c>
      <c r="R249" s="18" t="b">
        <f>'1 forduló'!$D$233</f>
        <v>0</v>
      </c>
      <c r="S249" s="18" t="b">
        <f>'1 forduló'!$D$233</f>
        <v>0</v>
      </c>
      <c r="T249" s="18" t="b">
        <f>'1 forduló'!$D$233</f>
        <v>0</v>
      </c>
      <c r="U249" s="18" t="b">
        <f>'1 forduló'!$D$233</f>
        <v>0</v>
      </c>
      <c r="V249" s="18" t="b">
        <f>'1 forduló'!$D$233</f>
        <v>0</v>
      </c>
      <c r="W249" s="18" t="b">
        <f>'1 forduló'!$D$233</f>
        <v>0</v>
      </c>
      <c r="X249" s="18" t="b">
        <f>'1 forduló'!$D$233</f>
        <v>0</v>
      </c>
      <c r="Y249" s="20"/>
      <c r="Z249" s="29">
        <f t="shared" si="1224"/>
        <v>0</v>
      </c>
      <c r="AA249" s="378"/>
    </row>
    <row r="250" spans="1:27" ht="13.5" thickBot="1" x14ac:dyDescent="0.25">
      <c r="A250" s="381"/>
      <c r="B250" s="2" t="s">
        <v>7</v>
      </c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97" t="s">
        <v>124</v>
      </c>
      <c r="N250" s="18" t="b">
        <f>'1 forduló'!$D$233</f>
        <v>0</v>
      </c>
      <c r="O250" s="18" t="b">
        <f>'1 forduló'!$D$233</f>
        <v>0</v>
      </c>
      <c r="P250" s="18" t="b">
        <f>'1 forduló'!$D$233</f>
        <v>0</v>
      </c>
      <c r="Q250" s="18" t="b">
        <f>'1 forduló'!$D$233</f>
        <v>0</v>
      </c>
      <c r="R250" s="18" t="b">
        <f>'1 forduló'!$D$233</f>
        <v>0</v>
      </c>
      <c r="S250" s="18" t="b">
        <f>'1 forduló'!$D$233</f>
        <v>0</v>
      </c>
      <c r="T250" s="18" t="b">
        <f>'1 forduló'!$D$233</f>
        <v>0</v>
      </c>
      <c r="U250" s="18" t="b">
        <f>'1 forduló'!$D$233</f>
        <v>0</v>
      </c>
      <c r="V250" s="18" t="b">
        <f>'1 forduló'!$D$233</f>
        <v>0</v>
      </c>
      <c r="W250" s="18" t="b">
        <f>'1 forduló'!$D$233</f>
        <v>0</v>
      </c>
      <c r="X250" s="18" t="b">
        <f>'1 forduló'!$D$233</f>
        <v>0</v>
      </c>
      <c r="Y250" s="20"/>
      <c r="Z250" s="29">
        <f t="shared" si="1224"/>
        <v>0</v>
      </c>
      <c r="AA250" s="378"/>
    </row>
    <row r="251" spans="1:27" ht="13.5" thickBot="1" x14ac:dyDescent="0.25">
      <c r="A251" s="381"/>
      <c r="B251" s="2" t="s">
        <v>79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97" t="s">
        <v>125</v>
      </c>
      <c r="N251" s="18" t="b">
        <f>'1 forduló'!$D$233</f>
        <v>0</v>
      </c>
      <c r="O251" s="18" t="b">
        <f>'1 forduló'!$D$233</f>
        <v>0</v>
      </c>
      <c r="P251" s="18" t="b">
        <f>'1 forduló'!$D$233</f>
        <v>0</v>
      </c>
      <c r="Q251" s="18" t="b">
        <f>'1 forduló'!$D$233</f>
        <v>0</v>
      </c>
      <c r="R251" s="18" t="b">
        <f>'1 forduló'!$D$233</f>
        <v>0</v>
      </c>
      <c r="S251" s="18" t="b">
        <f>'1 forduló'!$D$233</f>
        <v>0</v>
      </c>
      <c r="T251" s="18" t="b">
        <f>'1 forduló'!$D$233</f>
        <v>0</v>
      </c>
      <c r="U251" s="18" t="b">
        <f>'1 forduló'!$D$233</f>
        <v>0</v>
      </c>
      <c r="V251" s="18" t="b">
        <f>'1 forduló'!$D$233</f>
        <v>0</v>
      </c>
      <c r="W251" s="18" t="b">
        <f>'1 forduló'!$D$233</f>
        <v>0</v>
      </c>
      <c r="X251" s="18" t="b">
        <f>'1 forduló'!$D$233</f>
        <v>0</v>
      </c>
      <c r="Y251" s="20"/>
      <c r="Z251" s="29">
        <f t="shared" si="1224"/>
        <v>0</v>
      </c>
      <c r="AA251" s="378"/>
    </row>
    <row r="252" spans="1:27" ht="13.5" thickBot="1" x14ac:dyDescent="0.25">
      <c r="A252" s="381"/>
      <c r="B252" s="2" t="s">
        <v>80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97" t="s">
        <v>126</v>
      </c>
      <c r="N252" s="18" t="b">
        <f>'1 forduló'!$D$233</f>
        <v>0</v>
      </c>
      <c r="O252" s="18" t="b">
        <f>'1 forduló'!$D$233</f>
        <v>0</v>
      </c>
      <c r="P252" s="18" t="b">
        <f>'1 forduló'!$D$233</f>
        <v>0</v>
      </c>
      <c r="Q252" s="18" t="b">
        <f>'1 forduló'!$D$233</f>
        <v>0</v>
      </c>
      <c r="R252" s="18" t="b">
        <f>'1 forduló'!$D$233</f>
        <v>0</v>
      </c>
      <c r="S252" s="18" t="b">
        <f>'1 forduló'!$D$233</f>
        <v>0</v>
      </c>
      <c r="T252" s="18" t="b">
        <f>'1 forduló'!$D$233</f>
        <v>0</v>
      </c>
      <c r="U252" s="18" t="b">
        <f>'1 forduló'!$D$233</f>
        <v>0</v>
      </c>
      <c r="V252" s="18" t="b">
        <f>'1 forduló'!$D$233</f>
        <v>0</v>
      </c>
      <c r="W252" s="18" t="b">
        <f>'1 forduló'!$D$233</f>
        <v>0</v>
      </c>
      <c r="X252" s="18" t="b">
        <f>'1 forduló'!$D$233</f>
        <v>0</v>
      </c>
      <c r="Y252" s="20"/>
      <c r="Z252" s="29">
        <f t="shared" si="1224"/>
        <v>0</v>
      </c>
      <c r="AA252" s="378"/>
    </row>
    <row r="253" spans="1:27" ht="13.5" thickBot="1" x14ac:dyDescent="0.25">
      <c r="A253" s="381"/>
      <c r="B253" s="2" t="s">
        <v>81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97" t="s">
        <v>127</v>
      </c>
      <c r="N253" s="18" t="b">
        <f>'1 forduló'!$D$233</f>
        <v>0</v>
      </c>
      <c r="O253" s="18" t="b">
        <f>'1 forduló'!$D$233</f>
        <v>0</v>
      </c>
      <c r="P253" s="18" t="b">
        <f>'1 forduló'!$D$233</f>
        <v>0</v>
      </c>
      <c r="Q253" s="18" t="b">
        <f>'1 forduló'!$D$233</f>
        <v>0</v>
      </c>
      <c r="R253" s="18" t="b">
        <f>'1 forduló'!$D$233</f>
        <v>0</v>
      </c>
      <c r="S253" s="18" t="b">
        <f>'1 forduló'!$D$233</f>
        <v>0</v>
      </c>
      <c r="T253" s="18" t="b">
        <f>'1 forduló'!$D$233</f>
        <v>0</v>
      </c>
      <c r="U253" s="18" t="b">
        <f>'1 forduló'!$D$233</f>
        <v>0</v>
      </c>
      <c r="V253" s="18" t="b">
        <f>'1 forduló'!$D$233</f>
        <v>0</v>
      </c>
      <c r="W253" s="18" t="b">
        <f>'1 forduló'!$D$233</f>
        <v>0</v>
      </c>
      <c r="X253" s="18" t="b">
        <f>'1 forduló'!$D$233</f>
        <v>0</v>
      </c>
      <c r="Y253" s="20"/>
      <c r="Z253" s="29">
        <f t="shared" si="1224"/>
        <v>0</v>
      </c>
      <c r="AA253" s="378"/>
    </row>
    <row r="254" spans="1:27" ht="13.5" thickBot="1" x14ac:dyDescent="0.25">
      <c r="A254" s="381"/>
      <c r="B254" s="2" t="s">
        <v>82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97" t="s">
        <v>128</v>
      </c>
      <c r="N254" s="18" t="b">
        <f>'1 forduló'!$D$233</f>
        <v>0</v>
      </c>
      <c r="O254" s="18" t="b">
        <f>'1 forduló'!$D$233</f>
        <v>0</v>
      </c>
      <c r="P254" s="18" t="b">
        <f>'1 forduló'!$D$233</f>
        <v>0</v>
      </c>
      <c r="Q254" s="18" t="b">
        <f>'1 forduló'!$D$233</f>
        <v>0</v>
      </c>
      <c r="R254" s="18" t="b">
        <f>'1 forduló'!$D$233</f>
        <v>0</v>
      </c>
      <c r="S254" s="18" t="b">
        <f>'1 forduló'!$D$233</f>
        <v>0</v>
      </c>
      <c r="T254" s="18" t="b">
        <f>'1 forduló'!$D$233</f>
        <v>0</v>
      </c>
      <c r="U254" s="18" t="b">
        <f>'1 forduló'!$D$233</f>
        <v>0</v>
      </c>
      <c r="V254" s="18" t="b">
        <f>'1 forduló'!$D$233</f>
        <v>0</v>
      </c>
      <c r="W254" s="18" t="b">
        <f>'1 forduló'!$D$233</f>
        <v>0</v>
      </c>
      <c r="X254" s="18" t="b">
        <f>'1 forduló'!$D$233</f>
        <v>0</v>
      </c>
      <c r="Y254" s="20"/>
      <c r="Z254" s="29">
        <f t="shared" si="1224"/>
        <v>0</v>
      </c>
      <c r="AA254" s="378"/>
    </row>
    <row r="255" spans="1:27" ht="13.5" thickBot="1" x14ac:dyDescent="0.25">
      <c r="A255" s="382"/>
      <c r="B255" s="2" t="s">
        <v>85</v>
      </c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97" t="s">
        <v>129</v>
      </c>
      <c r="N255" s="18"/>
      <c r="O255" s="19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9">
        <f t="shared" si="1224"/>
        <v>0</v>
      </c>
      <c r="AA255" s="379"/>
    </row>
    <row r="256" spans="1:27" ht="13.5" thickBot="1" x14ac:dyDescent="0.25">
      <c r="N256" s="16">
        <f t="shared" ref="N256:X256" si="1225">SUM(N245:N255)</f>
        <v>0</v>
      </c>
      <c r="O256" s="16">
        <f t="shared" si="1225"/>
        <v>0</v>
      </c>
      <c r="P256" s="16">
        <f t="shared" si="1225"/>
        <v>0</v>
      </c>
      <c r="Q256" s="16">
        <f t="shared" si="1225"/>
        <v>0</v>
      </c>
      <c r="R256" s="16">
        <f t="shared" si="1225"/>
        <v>0</v>
      </c>
      <c r="S256" s="16">
        <f t="shared" si="1225"/>
        <v>0</v>
      </c>
      <c r="T256" s="16">
        <f t="shared" si="1225"/>
        <v>0</v>
      </c>
      <c r="U256" s="16">
        <f t="shared" si="1225"/>
        <v>0</v>
      </c>
      <c r="V256" s="16">
        <f t="shared" si="1225"/>
        <v>0</v>
      </c>
      <c r="W256" s="16">
        <f t="shared" si="1225"/>
        <v>0</v>
      </c>
      <c r="X256" s="16">
        <f t="shared" si="1225"/>
        <v>0</v>
      </c>
      <c r="Y256" s="16"/>
    </row>
    <row r="258" spans="1:27" ht="13.5" thickBot="1" x14ac:dyDescent="0.25"/>
    <row r="259" spans="1:27" ht="27" customHeight="1" thickBot="1" x14ac:dyDescent="0.3">
      <c r="A259" s="383" t="s">
        <v>0</v>
      </c>
      <c r="B259" s="384"/>
      <c r="C259" s="244"/>
      <c r="D259" s="244"/>
      <c r="E259" s="244"/>
      <c r="F259" s="244"/>
      <c r="G259" s="244"/>
      <c r="H259" s="244"/>
      <c r="I259" s="244"/>
      <c r="J259" s="244"/>
      <c r="K259" s="244"/>
      <c r="L259" s="244"/>
      <c r="M259" s="194" t="s">
        <v>50</v>
      </c>
      <c r="N259" s="385" t="s">
        <v>12</v>
      </c>
      <c r="O259" s="386"/>
      <c r="P259" s="387"/>
      <c r="Q259" s="387"/>
      <c r="R259" s="387"/>
      <c r="S259" s="387"/>
      <c r="T259" s="387"/>
      <c r="U259" s="387"/>
      <c r="V259" s="387"/>
      <c r="W259" s="387"/>
      <c r="X259" s="387"/>
      <c r="Y259" s="387"/>
      <c r="Z259" s="13" t="s">
        <v>16</v>
      </c>
      <c r="AA259" s="377">
        <f>SUM(N272:Y272)</f>
        <v>0</v>
      </c>
    </row>
    <row r="260" spans="1:27" ht="13.5" thickBot="1" x14ac:dyDescent="0.25">
      <c r="A260" s="380">
        <v>17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96" t="s">
        <v>1</v>
      </c>
      <c r="N260" s="21" t="s">
        <v>13</v>
      </c>
      <c r="O260" s="22" t="s">
        <v>14</v>
      </c>
      <c r="P260" s="22" t="s">
        <v>15</v>
      </c>
      <c r="Q260" s="22" t="s">
        <v>17</v>
      </c>
      <c r="R260" s="22" t="s">
        <v>18</v>
      </c>
      <c r="S260" s="22" t="s">
        <v>21</v>
      </c>
      <c r="T260" s="22" t="s">
        <v>22</v>
      </c>
      <c r="U260" s="22" t="s">
        <v>25</v>
      </c>
      <c r="V260" s="22" t="s">
        <v>26</v>
      </c>
      <c r="W260" s="22" t="s">
        <v>33</v>
      </c>
      <c r="X260" s="22" t="s">
        <v>34</v>
      </c>
      <c r="Y260" s="22" t="s">
        <v>35</v>
      </c>
      <c r="Z260" s="28"/>
      <c r="AA260" s="378"/>
    </row>
    <row r="261" spans="1:27" ht="13.5" thickBot="1" x14ac:dyDescent="0.25">
      <c r="A261" s="381"/>
      <c r="B261" s="2" t="s">
        <v>2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97" t="s">
        <v>130</v>
      </c>
      <c r="N261" s="18" t="b">
        <f>'1 forduló'!$D$248</f>
        <v>0</v>
      </c>
      <c r="O261" s="18" t="b">
        <f>'1 forduló'!$D$248</f>
        <v>0</v>
      </c>
      <c r="P261" s="18" t="b">
        <f>'1 forduló'!$D$248</f>
        <v>0</v>
      </c>
      <c r="Q261" s="18" t="b">
        <f>'1 forduló'!$D$248</f>
        <v>0</v>
      </c>
      <c r="R261" s="18" t="b">
        <f>'1 forduló'!$D$248</f>
        <v>0</v>
      </c>
      <c r="S261" s="18" t="b">
        <f>'1 forduló'!$D$248</f>
        <v>0</v>
      </c>
      <c r="T261" s="18" t="b">
        <f>'1 forduló'!$D$248</f>
        <v>0</v>
      </c>
      <c r="U261" s="18" t="b">
        <f>'1 forduló'!$D$248</f>
        <v>0</v>
      </c>
      <c r="V261" s="18" t="b">
        <f>'1 forduló'!$D$248</f>
        <v>0</v>
      </c>
      <c r="W261" s="18" t="b">
        <f>'1 forduló'!$D$248</f>
        <v>0</v>
      </c>
      <c r="X261" s="18" t="b">
        <f>'1 forduló'!$D$248</f>
        <v>0</v>
      </c>
      <c r="Y261" s="20"/>
      <c r="Z261" s="29">
        <f>SUM(N261:Y261)</f>
        <v>0</v>
      </c>
      <c r="AA261" s="378"/>
    </row>
    <row r="262" spans="1:27" ht="13.5" thickBot="1" x14ac:dyDescent="0.25">
      <c r="A262" s="381"/>
      <c r="B262" s="2" t="s">
        <v>3</v>
      </c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97" t="s">
        <v>131</v>
      </c>
      <c r="N262" s="18" t="b">
        <f>'1 forduló'!$D$248</f>
        <v>0</v>
      </c>
      <c r="O262" s="18" t="b">
        <f>'1 forduló'!$D$248</f>
        <v>0</v>
      </c>
      <c r="P262" s="18" t="b">
        <f>'1 forduló'!$D$248</f>
        <v>0</v>
      </c>
      <c r="Q262" s="18" t="b">
        <f>'1 forduló'!$D$248</f>
        <v>0</v>
      </c>
      <c r="R262" s="18" t="b">
        <f>'1 forduló'!$D$248</f>
        <v>0</v>
      </c>
      <c r="S262" s="18" t="b">
        <f>'1 forduló'!$D$248</f>
        <v>0</v>
      </c>
      <c r="T262" s="18" t="b">
        <f>'1 forduló'!$D$248</f>
        <v>0</v>
      </c>
      <c r="U262" s="18" t="b">
        <f>'1 forduló'!$D$248</f>
        <v>0</v>
      </c>
      <c r="V262" s="18" t="b">
        <f>'1 forduló'!$D$248</f>
        <v>0</v>
      </c>
      <c r="W262" s="18" t="b">
        <f>'1 forduló'!$D$248</f>
        <v>0</v>
      </c>
      <c r="X262" s="18" t="b">
        <f>'1 forduló'!$D$248</f>
        <v>0</v>
      </c>
      <c r="Y262" s="20"/>
      <c r="Z262" s="29">
        <f t="shared" ref="Z262:Z271" si="1226">SUM(N262:Y262)</f>
        <v>0</v>
      </c>
      <c r="AA262" s="378"/>
    </row>
    <row r="263" spans="1:27" ht="13.5" thickBot="1" x14ac:dyDescent="0.25">
      <c r="A263" s="381"/>
      <c r="B263" s="2" t="s">
        <v>84</v>
      </c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97" t="s">
        <v>132</v>
      </c>
      <c r="N263" s="18" t="b">
        <f>'1 forduló'!$D$248</f>
        <v>0</v>
      </c>
      <c r="O263" s="18" t="b">
        <f>'1 forduló'!$D$248</f>
        <v>0</v>
      </c>
      <c r="P263" s="18" t="b">
        <f>'1 forduló'!$D$248</f>
        <v>0</v>
      </c>
      <c r="Q263" s="18" t="b">
        <f>'1 forduló'!$D$248</f>
        <v>0</v>
      </c>
      <c r="R263" s="18" t="b">
        <f>'1 forduló'!$D$248</f>
        <v>0</v>
      </c>
      <c r="S263" s="18" t="b">
        <f>'1 forduló'!$D$248</f>
        <v>0</v>
      </c>
      <c r="T263" s="18" t="b">
        <f>'1 forduló'!$D$248</f>
        <v>0</v>
      </c>
      <c r="U263" s="18" t="b">
        <f>'1 forduló'!$D$248</f>
        <v>0</v>
      </c>
      <c r="V263" s="18" t="b">
        <f>'1 forduló'!$D$248</f>
        <v>0</v>
      </c>
      <c r="W263" s="18" t="b">
        <f>'1 forduló'!$D$248</f>
        <v>0</v>
      </c>
      <c r="X263" s="18" t="b">
        <f>'1 forduló'!$D$248</f>
        <v>0</v>
      </c>
      <c r="Y263" s="20"/>
      <c r="Z263" s="29">
        <f t="shared" si="1226"/>
        <v>0</v>
      </c>
      <c r="AA263" s="378"/>
    </row>
    <row r="264" spans="1:27" ht="13.5" thickBot="1" x14ac:dyDescent="0.25">
      <c r="A264" s="381"/>
      <c r="B264" s="2" t="s">
        <v>5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97" t="s">
        <v>133</v>
      </c>
      <c r="N264" s="18" t="b">
        <f>'1 forduló'!$D$248</f>
        <v>0</v>
      </c>
      <c r="O264" s="18" t="b">
        <f>'1 forduló'!$D$248</f>
        <v>0</v>
      </c>
      <c r="P264" s="18" t="b">
        <f>'1 forduló'!$D$248</f>
        <v>0</v>
      </c>
      <c r="Q264" s="18" t="b">
        <f>'1 forduló'!$D$248</f>
        <v>0</v>
      </c>
      <c r="R264" s="18" t="b">
        <f>'1 forduló'!$D$248</f>
        <v>0</v>
      </c>
      <c r="S264" s="18" t="b">
        <f>'1 forduló'!$D$248</f>
        <v>0</v>
      </c>
      <c r="T264" s="18" t="b">
        <f>'1 forduló'!$D$248</f>
        <v>0</v>
      </c>
      <c r="U264" s="18" t="b">
        <f>'1 forduló'!$D$248</f>
        <v>0</v>
      </c>
      <c r="V264" s="18" t="b">
        <f>'1 forduló'!$D$248</f>
        <v>0</v>
      </c>
      <c r="W264" s="18" t="b">
        <f>'1 forduló'!$D$248</f>
        <v>0</v>
      </c>
      <c r="X264" s="18" t="b">
        <f>'1 forduló'!$D$248</f>
        <v>0</v>
      </c>
      <c r="Y264" s="20"/>
      <c r="Z264" s="29">
        <f t="shared" si="1226"/>
        <v>0</v>
      </c>
      <c r="AA264" s="378"/>
    </row>
    <row r="265" spans="1:27" ht="13.5" thickBot="1" x14ac:dyDescent="0.25">
      <c r="A265" s="381"/>
      <c r="B265" s="2" t="s">
        <v>6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97" t="s">
        <v>134</v>
      </c>
      <c r="N265" s="18" t="b">
        <f>'1 forduló'!$D$248</f>
        <v>0</v>
      </c>
      <c r="O265" s="18" t="b">
        <f>'1 forduló'!$D$248</f>
        <v>0</v>
      </c>
      <c r="P265" s="18" t="b">
        <f>'1 forduló'!$D$248</f>
        <v>0</v>
      </c>
      <c r="Q265" s="18" t="b">
        <f>'1 forduló'!$D$248</f>
        <v>0</v>
      </c>
      <c r="R265" s="18" t="b">
        <f>'1 forduló'!$D$248</f>
        <v>0</v>
      </c>
      <c r="S265" s="18" t="b">
        <f>'1 forduló'!$D$248</f>
        <v>0</v>
      </c>
      <c r="T265" s="18" t="b">
        <f>'1 forduló'!$D$248</f>
        <v>0</v>
      </c>
      <c r="U265" s="18" t="b">
        <f>'1 forduló'!$D$248</f>
        <v>0</v>
      </c>
      <c r="V265" s="18" t="b">
        <f>'1 forduló'!$D$248</f>
        <v>0</v>
      </c>
      <c r="W265" s="18" t="b">
        <f>'1 forduló'!$D$248</f>
        <v>0</v>
      </c>
      <c r="X265" s="18" t="b">
        <f>'1 forduló'!$D$248</f>
        <v>0</v>
      </c>
      <c r="Y265" s="20"/>
      <c r="Z265" s="29">
        <f t="shared" si="1226"/>
        <v>0</v>
      </c>
      <c r="AA265" s="378"/>
    </row>
    <row r="266" spans="1:27" ht="13.5" thickBot="1" x14ac:dyDescent="0.25">
      <c r="A266" s="381"/>
      <c r="B266" s="2" t="s">
        <v>7</v>
      </c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97" t="s">
        <v>135</v>
      </c>
      <c r="N266" s="18" t="b">
        <f>'1 forduló'!$D$248</f>
        <v>0</v>
      </c>
      <c r="O266" s="18" t="b">
        <f>'1 forduló'!$D$248</f>
        <v>0</v>
      </c>
      <c r="P266" s="18" t="b">
        <f>'1 forduló'!$D$248</f>
        <v>0</v>
      </c>
      <c r="Q266" s="18" t="b">
        <f>'1 forduló'!$D$248</f>
        <v>0</v>
      </c>
      <c r="R266" s="18" t="b">
        <f>'1 forduló'!$D$248</f>
        <v>0</v>
      </c>
      <c r="S266" s="18" t="b">
        <f>'1 forduló'!$D$248</f>
        <v>0</v>
      </c>
      <c r="T266" s="18" t="b">
        <f>'1 forduló'!$D$248</f>
        <v>0</v>
      </c>
      <c r="U266" s="18" t="b">
        <f>'1 forduló'!$D$248</f>
        <v>0</v>
      </c>
      <c r="V266" s="18" t="b">
        <f>'1 forduló'!$D$248</f>
        <v>0</v>
      </c>
      <c r="W266" s="18" t="b">
        <f>'1 forduló'!$D$248</f>
        <v>0</v>
      </c>
      <c r="X266" s="18" t="b">
        <f>'1 forduló'!$D$248</f>
        <v>0</v>
      </c>
      <c r="Y266" s="20"/>
      <c r="Z266" s="29">
        <f t="shared" si="1226"/>
        <v>0</v>
      </c>
      <c r="AA266" s="378"/>
    </row>
    <row r="267" spans="1:27" ht="13.5" thickBot="1" x14ac:dyDescent="0.25">
      <c r="A267" s="381"/>
      <c r="B267" s="2" t="s">
        <v>79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97" t="s">
        <v>136</v>
      </c>
      <c r="N267" s="18" t="b">
        <f>'1 forduló'!$D$248</f>
        <v>0</v>
      </c>
      <c r="O267" s="18" t="b">
        <f>'1 forduló'!$D$248</f>
        <v>0</v>
      </c>
      <c r="P267" s="18" t="b">
        <f>'1 forduló'!$D$248</f>
        <v>0</v>
      </c>
      <c r="Q267" s="18" t="b">
        <f>'1 forduló'!$D$248</f>
        <v>0</v>
      </c>
      <c r="R267" s="18" t="b">
        <f>'1 forduló'!$D$248</f>
        <v>0</v>
      </c>
      <c r="S267" s="18" t="b">
        <f>'1 forduló'!$D$248</f>
        <v>0</v>
      </c>
      <c r="T267" s="18" t="b">
        <f>'1 forduló'!$D$248</f>
        <v>0</v>
      </c>
      <c r="U267" s="18" t="b">
        <f>'1 forduló'!$D$248</f>
        <v>0</v>
      </c>
      <c r="V267" s="18" t="b">
        <f>'1 forduló'!$D$248</f>
        <v>0</v>
      </c>
      <c r="W267" s="18" t="b">
        <f>'1 forduló'!$D$248</f>
        <v>0</v>
      </c>
      <c r="X267" s="18" t="b">
        <f>'1 forduló'!$D$248</f>
        <v>0</v>
      </c>
      <c r="Y267" s="20"/>
      <c r="Z267" s="29">
        <f t="shared" si="1226"/>
        <v>0</v>
      </c>
      <c r="AA267" s="378"/>
    </row>
    <row r="268" spans="1:27" ht="13.5" thickBot="1" x14ac:dyDescent="0.25">
      <c r="A268" s="381"/>
      <c r="B268" s="2" t="s">
        <v>80</v>
      </c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97" t="s">
        <v>137</v>
      </c>
      <c r="N268" s="18" t="b">
        <f>'1 forduló'!$D$248</f>
        <v>0</v>
      </c>
      <c r="O268" s="18" t="b">
        <f>'1 forduló'!$D$248</f>
        <v>0</v>
      </c>
      <c r="P268" s="18" t="b">
        <f>'1 forduló'!$D$248</f>
        <v>0</v>
      </c>
      <c r="Q268" s="18" t="b">
        <f>'1 forduló'!$D$248</f>
        <v>0</v>
      </c>
      <c r="R268" s="18" t="b">
        <f>'1 forduló'!$D$248</f>
        <v>0</v>
      </c>
      <c r="S268" s="18" t="b">
        <f>'1 forduló'!$D$248</f>
        <v>0</v>
      </c>
      <c r="T268" s="18" t="b">
        <f>'1 forduló'!$D$248</f>
        <v>0</v>
      </c>
      <c r="U268" s="18" t="b">
        <f>'1 forduló'!$D$248</f>
        <v>0</v>
      </c>
      <c r="V268" s="18" t="b">
        <f>'1 forduló'!$D$248</f>
        <v>0</v>
      </c>
      <c r="W268" s="18" t="b">
        <f>'1 forduló'!$D$248</f>
        <v>0</v>
      </c>
      <c r="X268" s="18" t="b">
        <f>'1 forduló'!$D$248</f>
        <v>0</v>
      </c>
      <c r="Y268" s="20"/>
      <c r="Z268" s="29">
        <f t="shared" si="1226"/>
        <v>0</v>
      </c>
      <c r="AA268" s="378"/>
    </row>
    <row r="269" spans="1:27" ht="13.5" thickBot="1" x14ac:dyDescent="0.25">
      <c r="A269" s="381"/>
      <c r="B269" s="2" t="s">
        <v>81</v>
      </c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97" t="s">
        <v>138</v>
      </c>
      <c r="N269" s="18" t="b">
        <f>'1 forduló'!$D$248</f>
        <v>0</v>
      </c>
      <c r="O269" s="18" t="b">
        <f>'1 forduló'!$D$248</f>
        <v>0</v>
      </c>
      <c r="P269" s="18" t="b">
        <f>'1 forduló'!$D$248</f>
        <v>0</v>
      </c>
      <c r="Q269" s="18" t="b">
        <f>'1 forduló'!$D$248</f>
        <v>0</v>
      </c>
      <c r="R269" s="18" t="b">
        <f>'1 forduló'!$D$248</f>
        <v>0</v>
      </c>
      <c r="S269" s="18" t="b">
        <f>'1 forduló'!$D$248</f>
        <v>0</v>
      </c>
      <c r="T269" s="18" t="b">
        <f>'1 forduló'!$D$248</f>
        <v>0</v>
      </c>
      <c r="U269" s="18" t="b">
        <f>'1 forduló'!$D$248</f>
        <v>0</v>
      </c>
      <c r="V269" s="18" t="b">
        <f>'1 forduló'!$D$248</f>
        <v>0</v>
      </c>
      <c r="W269" s="18" t="b">
        <f>'1 forduló'!$D$248</f>
        <v>0</v>
      </c>
      <c r="X269" s="18" t="b">
        <f>'1 forduló'!$D$248</f>
        <v>0</v>
      </c>
      <c r="Y269" s="20"/>
      <c r="Z269" s="29">
        <f t="shared" si="1226"/>
        <v>0</v>
      </c>
      <c r="AA269" s="378"/>
    </row>
    <row r="270" spans="1:27" ht="13.5" thickBot="1" x14ac:dyDescent="0.25">
      <c r="A270" s="381"/>
      <c r="B270" s="2" t="s">
        <v>82</v>
      </c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97" t="s">
        <v>139</v>
      </c>
      <c r="N270" s="18" t="b">
        <f>'1 forduló'!$D$248</f>
        <v>0</v>
      </c>
      <c r="O270" s="18" t="b">
        <f>'1 forduló'!$D$248</f>
        <v>0</v>
      </c>
      <c r="P270" s="18" t="b">
        <f>'1 forduló'!$D$248</f>
        <v>0</v>
      </c>
      <c r="Q270" s="18" t="b">
        <f>'1 forduló'!$D$248</f>
        <v>0</v>
      </c>
      <c r="R270" s="18" t="b">
        <f>'1 forduló'!$D$248</f>
        <v>0</v>
      </c>
      <c r="S270" s="18" t="b">
        <f>'1 forduló'!$D$248</f>
        <v>0</v>
      </c>
      <c r="T270" s="18" t="b">
        <f>'1 forduló'!$D$248</f>
        <v>0</v>
      </c>
      <c r="U270" s="18" t="b">
        <f>'1 forduló'!$D$248</f>
        <v>0</v>
      </c>
      <c r="V270" s="18" t="b">
        <f>'1 forduló'!$D$248</f>
        <v>0</v>
      </c>
      <c r="W270" s="18" t="b">
        <f>'1 forduló'!$D$248</f>
        <v>0</v>
      </c>
      <c r="X270" s="18" t="b">
        <f>'1 forduló'!$D$248</f>
        <v>0</v>
      </c>
      <c r="Y270" s="20"/>
      <c r="Z270" s="29">
        <f t="shared" si="1226"/>
        <v>0</v>
      </c>
      <c r="AA270" s="378"/>
    </row>
    <row r="271" spans="1:27" ht="13.5" thickBot="1" x14ac:dyDescent="0.25">
      <c r="A271" s="382"/>
      <c r="B271" s="2" t="s">
        <v>85</v>
      </c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97" t="s">
        <v>140</v>
      </c>
      <c r="N271" s="18"/>
      <c r="O271" s="19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9">
        <f t="shared" si="1226"/>
        <v>0</v>
      </c>
      <c r="AA271" s="379"/>
    </row>
    <row r="272" spans="1:27" ht="13.5" thickBot="1" x14ac:dyDescent="0.25">
      <c r="N272" s="16">
        <f t="shared" ref="N272:X272" si="1227">SUM(N261:N271)</f>
        <v>0</v>
      </c>
      <c r="O272" s="16">
        <f t="shared" si="1227"/>
        <v>0</v>
      </c>
      <c r="P272" s="16">
        <f t="shared" si="1227"/>
        <v>0</v>
      </c>
      <c r="Q272" s="16">
        <f t="shared" si="1227"/>
        <v>0</v>
      </c>
      <c r="R272" s="16">
        <f t="shared" si="1227"/>
        <v>0</v>
      </c>
      <c r="S272" s="16">
        <f t="shared" si="1227"/>
        <v>0</v>
      </c>
      <c r="T272" s="16">
        <f t="shared" si="1227"/>
        <v>0</v>
      </c>
      <c r="U272" s="16">
        <f t="shared" si="1227"/>
        <v>0</v>
      </c>
      <c r="V272" s="16">
        <f t="shared" si="1227"/>
        <v>0</v>
      </c>
      <c r="W272" s="16">
        <f t="shared" si="1227"/>
        <v>0</v>
      </c>
      <c r="X272" s="16">
        <f t="shared" si="1227"/>
        <v>0</v>
      </c>
      <c r="Y272" s="16"/>
    </row>
    <row r="274" spans="1:27" ht="13.5" thickBot="1" x14ac:dyDescent="0.25"/>
    <row r="275" spans="1:27" ht="27" customHeight="1" thickBot="1" x14ac:dyDescent="0.3">
      <c r="A275" s="383" t="s">
        <v>0</v>
      </c>
      <c r="B275" s="384"/>
      <c r="C275" s="244"/>
      <c r="D275" s="244"/>
      <c r="E275" s="244"/>
      <c r="F275" s="244"/>
      <c r="G275" s="244"/>
      <c r="H275" s="244"/>
      <c r="I275" s="244"/>
      <c r="J275" s="244"/>
      <c r="K275" s="244"/>
      <c r="L275" s="244"/>
      <c r="M275" s="194" t="s">
        <v>49</v>
      </c>
      <c r="N275" s="385" t="s">
        <v>12</v>
      </c>
      <c r="O275" s="386"/>
      <c r="P275" s="387"/>
      <c r="Q275" s="387"/>
      <c r="R275" s="387"/>
      <c r="S275" s="387"/>
      <c r="T275" s="387"/>
      <c r="U275" s="387"/>
      <c r="V275" s="387"/>
      <c r="W275" s="387"/>
      <c r="X275" s="387"/>
      <c r="Y275" s="387"/>
      <c r="Z275" s="13" t="s">
        <v>16</v>
      </c>
      <c r="AA275" s="377">
        <f>SUM(N288:Y288)</f>
        <v>0</v>
      </c>
    </row>
    <row r="276" spans="1:27" ht="13.5" thickBot="1" x14ac:dyDescent="0.25">
      <c r="A276" s="380">
        <v>18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96" t="s">
        <v>1</v>
      </c>
      <c r="N276" s="21" t="s">
        <v>13</v>
      </c>
      <c r="O276" s="22" t="s">
        <v>14</v>
      </c>
      <c r="P276" s="22" t="s">
        <v>15</v>
      </c>
      <c r="Q276" s="22" t="s">
        <v>17</v>
      </c>
      <c r="R276" s="22" t="s">
        <v>18</v>
      </c>
      <c r="S276" s="22" t="s">
        <v>21</v>
      </c>
      <c r="T276" s="22" t="s">
        <v>22</v>
      </c>
      <c r="U276" s="22" t="s">
        <v>25</v>
      </c>
      <c r="V276" s="22" t="s">
        <v>26</v>
      </c>
      <c r="W276" s="22" t="s">
        <v>33</v>
      </c>
      <c r="X276" s="22" t="s">
        <v>34</v>
      </c>
      <c r="Y276" s="22" t="s">
        <v>35</v>
      </c>
      <c r="Z276" s="28"/>
      <c r="AA276" s="378"/>
    </row>
    <row r="277" spans="1:27" ht="13.5" thickBot="1" x14ac:dyDescent="0.25">
      <c r="A277" s="381"/>
      <c r="B277" s="2" t="s">
        <v>2</v>
      </c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97" t="s">
        <v>141</v>
      </c>
      <c r="N277" s="18" t="b">
        <f>'1 forduló'!$D$263</f>
        <v>0</v>
      </c>
      <c r="O277" s="18" t="b">
        <f>'1 forduló'!$D$263</f>
        <v>0</v>
      </c>
      <c r="P277" s="18" t="b">
        <f>'1 forduló'!$D$263</f>
        <v>0</v>
      </c>
      <c r="Q277" s="18" t="b">
        <f>'1 forduló'!$D$263</f>
        <v>0</v>
      </c>
      <c r="R277" s="18" t="b">
        <f>'1 forduló'!$D$263</f>
        <v>0</v>
      </c>
      <c r="S277" s="18" t="b">
        <f>'1 forduló'!$D$263</f>
        <v>0</v>
      </c>
      <c r="T277" s="18" t="b">
        <f>'1 forduló'!$D$263</f>
        <v>0</v>
      </c>
      <c r="U277" s="18" t="b">
        <f>'1 forduló'!$D$263</f>
        <v>0</v>
      </c>
      <c r="V277" s="18" t="b">
        <f>'1 forduló'!$D$263</f>
        <v>0</v>
      </c>
      <c r="W277" s="18" t="b">
        <f>'1 forduló'!$D$263</f>
        <v>0</v>
      </c>
      <c r="X277" s="18" t="b">
        <f>'1 forduló'!$D$263</f>
        <v>0</v>
      </c>
      <c r="Y277" s="20"/>
      <c r="Z277" s="29">
        <f>SUM(N277:Y277)</f>
        <v>0</v>
      </c>
      <c r="AA277" s="378"/>
    </row>
    <row r="278" spans="1:27" ht="13.5" thickBot="1" x14ac:dyDescent="0.25">
      <c r="A278" s="381"/>
      <c r="B278" s="2" t="s">
        <v>3</v>
      </c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97" t="s">
        <v>142</v>
      </c>
      <c r="N278" s="18" t="b">
        <f>'1 forduló'!$D$263</f>
        <v>0</v>
      </c>
      <c r="O278" s="18" t="b">
        <f>'1 forduló'!$D$263</f>
        <v>0</v>
      </c>
      <c r="P278" s="18" t="b">
        <f>'1 forduló'!$D$263</f>
        <v>0</v>
      </c>
      <c r="Q278" s="18" t="b">
        <f>'1 forduló'!$D$263</f>
        <v>0</v>
      </c>
      <c r="R278" s="18" t="b">
        <f>'1 forduló'!$D$263</f>
        <v>0</v>
      </c>
      <c r="S278" s="18" t="b">
        <f>'1 forduló'!$D$263</f>
        <v>0</v>
      </c>
      <c r="T278" s="18" t="b">
        <f>'1 forduló'!$D$263</f>
        <v>0</v>
      </c>
      <c r="U278" s="18" t="b">
        <f>'1 forduló'!$D$263</f>
        <v>0</v>
      </c>
      <c r="V278" s="18" t="b">
        <f>'1 forduló'!$D$263</f>
        <v>0</v>
      </c>
      <c r="W278" s="18" t="b">
        <f>'1 forduló'!$D$263</f>
        <v>0</v>
      </c>
      <c r="X278" s="18" t="b">
        <f>'1 forduló'!$D$263</f>
        <v>0</v>
      </c>
      <c r="Y278" s="20"/>
      <c r="Z278" s="29">
        <f t="shared" ref="Z278:Z287" si="1228">SUM(N278:Y278)</f>
        <v>0</v>
      </c>
      <c r="AA278" s="378"/>
    </row>
    <row r="279" spans="1:27" ht="13.5" thickBot="1" x14ac:dyDescent="0.25">
      <c r="A279" s="381"/>
      <c r="B279" s="2" t="s">
        <v>84</v>
      </c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97" t="s">
        <v>143</v>
      </c>
      <c r="N279" s="18" t="b">
        <f>'1 forduló'!$D$263</f>
        <v>0</v>
      </c>
      <c r="O279" s="18" t="b">
        <f>'1 forduló'!$D$263</f>
        <v>0</v>
      </c>
      <c r="P279" s="18" t="b">
        <f>'1 forduló'!$D$263</f>
        <v>0</v>
      </c>
      <c r="Q279" s="18" t="b">
        <f>'1 forduló'!$D$263</f>
        <v>0</v>
      </c>
      <c r="R279" s="18" t="b">
        <f>'1 forduló'!$D$263</f>
        <v>0</v>
      </c>
      <c r="S279" s="18" t="b">
        <f>'1 forduló'!$D$263</f>
        <v>0</v>
      </c>
      <c r="T279" s="18" t="b">
        <f>'1 forduló'!$D$263</f>
        <v>0</v>
      </c>
      <c r="U279" s="18" t="b">
        <f>'1 forduló'!$D$263</f>
        <v>0</v>
      </c>
      <c r="V279" s="18" t="b">
        <f>'1 forduló'!$D$263</f>
        <v>0</v>
      </c>
      <c r="W279" s="18" t="b">
        <f>'1 forduló'!$D$263</f>
        <v>0</v>
      </c>
      <c r="X279" s="18" t="b">
        <f>'1 forduló'!$D$263</f>
        <v>0</v>
      </c>
      <c r="Y279" s="20"/>
      <c r="Z279" s="29">
        <f t="shared" si="1228"/>
        <v>0</v>
      </c>
      <c r="AA279" s="378"/>
    </row>
    <row r="280" spans="1:27" ht="13.5" thickBot="1" x14ac:dyDescent="0.25">
      <c r="A280" s="381"/>
      <c r="B280" s="2" t="s">
        <v>5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97" t="s">
        <v>144</v>
      </c>
      <c r="N280" s="18" t="b">
        <f>'1 forduló'!$D$263</f>
        <v>0</v>
      </c>
      <c r="O280" s="18" t="b">
        <f>'1 forduló'!$D$263</f>
        <v>0</v>
      </c>
      <c r="P280" s="18" t="b">
        <f>'1 forduló'!$D$263</f>
        <v>0</v>
      </c>
      <c r="Q280" s="18" t="b">
        <f>'1 forduló'!$D$263</f>
        <v>0</v>
      </c>
      <c r="R280" s="18" t="b">
        <f>'1 forduló'!$D$263</f>
        <v>0</v>
      </c>
      <c r="S280" s="18" t="b">
        <f>'1 forduló'!$D$263</f>
        <v>0</v>
      </c>
      <c r="T280" s="18" t="b">
        <f>'1 forduló'!$D$263</f>
        <v>0</v>
      </c>
      <c r="U280" s="18" t="b">
        <f>'1 forduló'!$D$263</f>
        <v>0</v>
      </c>
      <c r="V280" s="18" t="b">
        <f>'1 forduló'!$D$263</f>
        <v>0</v>
      </c>
      <c r="W280" s="18" t="b">
        <f>'1 forduló'!$D$263</f>
        <v>0</v>
      </c>
      <c r="X280" s="18" t="b">
        <f>'1 forduló'!$D$263</f>
        <v>0</v>
      </c>
      <c r="Y280" s="20"/>
      <c r="Z280" s="29">
        <f t="shared" si="1228"/>
        <v>0</v>
      </c>
      <c r="AA280" s="378"/>
    </row>
    <row r="281" spans="1:27" ht="13.5" thickBot="1" x14ac:dyDescent="0.25">
      <c r="A281" s="381"/>
      <c r="B281" s="2" t="s">
        <v>6</v>
      </c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97" t="s">
        <v>145</v>
      </c>
      <c r="N281" s="18" t="b">
        <f>'1 forduló'!$D$263</f>
        <v>0</v>
      </c>
      <c r="O281" s="18" t="b">
        <f>'1 forduló'!$D$263</f>
        <v>0</v>
      </c>
      <c r="P281" s="18" t="b">
        <f>'1 forduló'!$D$263</f>
        <v>0</v>
      </c>
      <c r="Q281" s="18" t="b">
        <f>'1 forduló'!$D$263</f>
        <v>0</v>
      </c>
      <c r="R281" s="18" t="b">
        <f>'1 forduló'!$D$263</f>
        <v>0</v>
      </c>
      <c r="S281" s="18" t="b">
        <f>'1 forduló'!$D$263</f>
        <v>0</v>
      </c>
      <c r="T281" s="18" t="b">
        <f>'1 forduló'!$D$263</f>
        <v>0</v>
      </c>
      <c r="U281" s="18" t="b">
        <f>'1 forduló'!$D$263</f>
        <v>0</v>
      </c>
      <c r="V281" s="18" t="b">
        <f>'1 forduló'!$D$263</f>
        <v>0</v>
      </c>
      <c r="W281" s="18" t="b">
        <f>'1 forduló'!$D$263</f>
        <v>0</v>
      </c>
      <c r="X281" s="18" t="b">
        <f>'1 forduló'!$D$263</f>
        <v>0</v>
      </c>
      <c r="Y281" s="20"/>
      <c r="Z281" s="29">
        <f t="shared" si="1228"/>
        <v>0</v>
      </c>
      <c r="AA281" s="378"/>
    </row>
    <row r="282" spans="1:27" ht="13.5" thickBot="1" x14ac:dyDescent="0.25">
      <c r="A282" s="381"/>
      <c r="B282" s="2" t="s">
        <v>7</v>
      </c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97" t="s">
        <v>146</v>
      </c>
      <c r="N282" s="18" t="b">
        <f>'1 forduló'!$D$263</f>
        <v>0</v>
      </c>
      <c r="O282" s="18" t="b">
        <f>'1 forduló'!$D$263</f>
        <v>0</v>
      </c>
      <c r="P282" s="18" t="b">
        <f>'1 forduló'!$D$263</f>
        <v>0</v>
      </c>
      <c r="Q282" s="18" t="b">
        <f>'1 forduló'!$D$263</f>
        <v>0</v>
      </c>
      <c r="R282" s="18" t="b">
        <f>'1 forduló'!$D$263</f>
        <v>0</v>
      </c>
      <c r="S282" s="18" t="b">
        <f>'1 forduló'!$D$263</f>
        <v>0</v>
      </c>
      <c r="T282" s="18" t="b">
        <f>'1 forduló'!$D$263</f>
        <v>0</v>
      </c>
      <c r="U282" s="18" t="b">
        <f>'1 forduló'!$D$263</f>
        <v>0</v>
      </c>
      <c r="V282" s="18" t="b">
        <f>'1 forduló'!$D$263</f>
        <v>0</v>
      </c>
      <c r="W282" s="18" t="b">
        <f>'1 forduló'!$D$263</f>
        <v>0</v>
      </c>
      <c r="X282" s="18" t="b">
        <f>'1 forduló'!$D$263</f>
        <v>0</v>
      </c>
      <c r="Y282" s="20"/>
      <c r="Z282" s="29">
        <f t="shared" si="1228"/>
        <v>0</v>
      </c>
      <c r="AA282" s="378"/>
    </row>
    <row r="283" spans="1:27" ht="13.5" thickBot="1" x14ac:dyDescent="0.25">
      <c r="A283" s="381"/>
      <c r="B283" s="2" t="s">
        <v>79</v>
      </c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97" t="s">
        <v>147</v>
      </c>
      <c r="N283" s="18" t="b">
        <f>'1 forduló'!$D$263</f>
        <v>0</v>
      </c>
      <c r="O283" s="18" t="b">
        <f>'1 forduló'!$D$263</f>
        <v>0</v>
      </c>
      <c r="P283" s="18" t="b">
        <f>'1 forduló'!$D$263</f>
        <v>0</v>
      </c>
      <c r="Q283" s="18" t="b">
        <f>'1 forduló'!$D$263</f>
        <v>0</v>
      </c>
      <c r="R283" s="18" t="b">
        <f>'1 forduló'!$D$263</f>
        <v>0</v>
      </c>
      <c r="S283" s="18" t="b">
        <f>'1 forduló'!$D$263</f>
        <v>0</v>
      </c>
      <c r="T283" s="18" t="b">
        <f>'1 forduló'!$D$263</f>
        <v>0</v>
      </c>
      <c r="U283" s="18" t="b">
        <f>'1 forduló'!$D$263</f>
        <v>0</v>
      </c>
      <c r="V283" s="18" t="b">
        <f>'1 forduló'!$D$263</f>
        <v>0</v>
      </c>
      <c r="W283" s="18" t="b">
        <f>'1 forduló'!$D$263</f>
        <v>0</v>
      </c>
      <c r="X283" s="18" t="b">
        <f>'1 forduló'!$D$263</f>
        <v>0</v>
      </c>
      <c r="Y283" s="20"/>
      <c r="Z283" s="29">
        <f t="shared" si="1228"/>
        <v>0</v>
      </c>
      <c r="AA283" s="378"/>
    </row>
    <row r="284" spans="1:27" ht="13.5" thickBot="1" x14ac:dyDescent="0.25">
      <c r="A284" s="381"/>
      <c r="B284" s="2" t="s">
        <v>80</v>
      </c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97" t="s">
        <v>148</v>
      </c>
      <c r="N284" s="18" t="b">
        <f>'1 forduló'!$D$263</f>
        <v>0</v>
      </c>
      <c r="O284" s="18" t="b">
        <f>'1 forduló'!$D$263</f>
        <v>0</v>
      </c>
      <c r="P284" s="18" t="b">
        <f>'1 forduló'!$D$263</f>
        <v>0</v>
      </c>
      <c r="Q284" s="18" t="b">
        <f>'1 forduló'!$D$263</f>
        <v>0</v>
      </c>
      <c r="R284" s="18" t="b">
        <f>'1 forduló'!$D$263</f>
        <v>0</v>
      </c>
      <c r="S284" s="18" t="b">
        <f>'1 forduló'!$D$263</f>
        <v>0</v>
      </c>
      <c r="T284" s="18" t="b">
        <f>'1 forduló'!$D$263</f>
        <v>0</v>
      </c>
      <c r="U284" s="18" t="b">
        <f>'1 forduló'!$D$263</f>
        <v>0</v>
      </c>
      <c r="V284" s="18" t="b">
        <f>'1 forduló'!$D$263</f>
        <v>0</v>
      </c>
      <c r="W284" s="18" t="b">
        <f>'1 forduló'!$D$263</f>
        <v>0</v>
      </c>
      <c r="X284" s="18" t="b">
        <f>'1 forduló'!$D$263</f>
        <v>0</v>
      </c>
      <c r="Y284" s="20"/>
      <c r="Z284" s="29">
        <f t="shared" si="1228"/>
        <v>0</v>
      </c>
      <c r="AA284" s="378"/>
    </row>
    <row r="285" spans="1:27" ht="13.5" thickBot="1" x14ac:dyDescent="0.25">
      <c r="A285" s="381"/>
      <c r="B285" s="2" t="s">
        <v>81</v>
      </c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97" t="s">
        <v>149</v>
      </c>
      <c r="N285" s="18" t="b">
        <f>'1 forduló'!$D$263</f>
        <v>0</v>
      </c>
      <c r="O285" s="18" t="b">
        <f>'1 forduló'!$D$263</f>
        <v>0</v>
      </c>
      <c r="P285" s="18" t="b">
        <f>'1 forduló'!$D$263</f>
        <v>0</v>
      </c>
      <c r="Q285" s="18" t="b">
        <f>'1 forduló'!$D$263</f>
        <v>0</v>
      </c>
      <c r="R285" s="18" t="b">
        <f>'1 forduló'!$D$263</f>
        <v>0</v>
      </c>
      <c r="S285" s="18" t="b">
        <f>'1 forduló'!$D$263</f>
        <v>0</v>
      </c>
      <c r="T285" s="18" t="b">
        <f>'1 forduló'!$D$263</f>
        <v>0</v>
      </c>
      <c r="U285" s="18" t="b">
        <f>'1 forduló'!$D$263</f>
        <v>0</v>
      </c>
      <c r="V285" s="18" t="b">
        <f>'1 forduló'!$D$263</f>
        <v>0</v>
      </c>
      <c r="W285" s="18" t="b">
        <f>'1 forduló'!$D$263</f>
        <v>0</v>
      </c>
      <c r="X285" s="18" t="b">
        <f>'1 forduló'!$D$263</f>
        <v>0</v>
      </c>
      <c r="Y285" s="20"/>
      <c r="Z285" s="29">
        <f t="shared" si="1228"/>
        <v>0</v>
      </c>
      <c r="AA285" s="378"/>
    </row>
    <row r="286" spans="1:27" ht="13.5" thickBot="1" x14ac:dyDescent="0.25">
      <c r="A286" s="381"/>
      <c r="B286" s="2" t="s">
        <v>82</v>
      </c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97" t="s">
        <v>150</v>
      </c>
      <c r="N286" s="18" t="b">
        <f>'1 forduló'!$D$263</f>
        <v>0</v>
      </c>
      <c r="O286" s="18" t="b">
        <f>'1 forduló'!$D$263</f>
        <v>0</v>
      </c>
      <c r="P286" s="18" t="b">
        <f>'1 forduló'!$D$263</f>
        <v>0</v>
      </c>
      <c r="Q286" s="18" t="b">
        <f>'1 forduló'!$D$263</f>
        <v>0</v>
      </c>
      <c r="R286" s="18" t="b">
        <f>'1 forduló'!$D$263</f>
        <v>0</v>
      </c>
      <c r="S286" s="18" t="b">
        <f>'1 forduló'!$D$263</f>
        <v>0</v>
      </c>
      <c r="T286" s="18" t="b">
        <f>'1 forduló'!$D$263</f>
        <v>0</v>
      </c>
      <c r="U286" s="18" t="b">
        <f>'1 forduló'!$D$263</f>
        <v>0</v>
      </c>
      <c r="V286" s="18" t="b">
        <f>'1 forduló'!$D$263</f>
        <v>0</v>
      </c>
      <c r="W286" s="18" t="b">
        <f>'1 forduló'!$D$263</f>
        <v>0</v>
      </c>
      <c r="X286" s="18" t="b">
        <f>'1 forduló'!$D$263</f>
        <v>0</v>
      </c>
      <c r="Y286" s="20"/>
      <c r="Z286" s="29">
        <f t="shared" si="1228"/>
        <v>0</v>
      </c>
      <c r="AA286" s="378"/>
    </row>
    <row r="287" spans="1:27" ht="13.5" thickBot="1" x14ac:dyDescent="0.25">
      <c r="A287" s="382"/>
      <c r="B287" s="2" t="s">
        <v>85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97" t="s">
        <v>151</v>
      </c>
      <c r="N287" s="18"/>
      <c r="O287" s="19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9">
        <f t="shared" si="1228"/>
        <v>0</v>
      </c>
      <c r="AA287" s="379"/>
    </row>
    <row r="288" spans="1:27" ht="13.5" thickBot="1" x14ac:dyDescent="0.25">
      <c r="N288" s="16">
        <f t="shared" ref="N288:X288" si="1229">SUM(N277:N287)</f>
        <v>0</v>
      </c>
      <c r="O288" s="16">
        <f t="shared" si="1229"/>
        <v>0</v>
      </c>
      <c r="P288" s="16">
        <f t="shared" si="1229"/>
        <v>0</v>
      </c>
      <c r="Q288" s="16">
        <f t="shared" si="1229"/>
        <v>0</v>
      </c>
      <c r="R288" s="16">
        <f t="shared" si="1229"/>
        <v>0</v>
      </c>
      <c r="S288" s="16">
        <f t="shared" si="1229"/>
        <v>0</v>
      </c>
      <c r="T288" s="16">
        <f t="shared" si="1229"/>
        <v>0</v>
      </c>
      <c r="U288" s="16">
        <f t="shared" si="1229"/>
        <v>0</v>
      </c>
      <c r="V288" s="16">
        <f t="shared" si="1229"/>
        <v>0</v>
      </c>
      <c r="W288" s="16">
        <f t="shared" si="1229"/>
        <v>0</v>
      </c>
      <c r="X288" s="16">
        <f t="shared" si="1229"/>
        <v>0</v>
      </c>
      <c r="Y288" s="16"/>
    </row>
    <row r="290" spans="1:27" ht="13.5" thickBot="1" x14ac:dyDescent="0.25"/>
    <row r="291" spans="1:27" ht="27" customHeight="1" thickBot="1" x14ac:dyDescent="0.3">
      <c r="A291" s="383" t="s">
        <v>0</v>
      </c>
      <c r="B291" s="384"/>
      <c r="C291" s="244"/>
      <c r="D291" s="244"/>
      <c r="E291" s="244"/>
      <c r="F291" s="244"/>
      <c r="G291" s="244"/>
      <c r="H291" s="244"/>
      <c r="I291" s="244"/>
      <c r="J291" s="244"/>
      <c r="K291" s="244"/>
      <c r="L291" s="244"/>
      <c r="M291" s="194" t="s">
        <v>48</v>
      </c>
      <c r="N291" s="385" t="s">
        <v>12</v>
      </c>
      <c r="O291" s="386"/>
      <c r="P291" s="387"/>
      <c r="Q291" s="387"/>
      <c r="R291" s="387"/>
      <c r="S291" s="387"/>
      <c r="T291" s="387"/>
      <c r="U291" s="387"/>
      <c r="V291" s="387"/>
      <c r="W291" s="387"/>
      <c r="X291" s="387"/>
      <c r="Y291" s="387"/>
      <c r="Z291" s="13" t="s">
        <v>16</v>
      </c>
      <c r="AA291" s="377">
        <f>SUM(N304:Y304)</f>
        <v>0</v>
      </c>
    </row>
    <row r="292" spans="1:27" ht="13.5" thickBot="1" x14ac:dyDescent="0.25">
      <c r="A292" s="380">
        <v>19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96" t="s">
        <v>1</v>
      </c>
      <c r="N292" s="21" t="s">
        <v>13</v>
      </c>
      <c r="O292" s="22" t="s">
        <v>14</v>
      </c>
      <c r="P292" s="22" t="s">
        <v>15</v>
      </c>
      <c r="Q292" s="22" t="s">
        <v>17</v>
      </c>
      <c r="R292" s="22" t="s">
        <v>18</v>
      </c>
      <c r="S292" s="22" t="s">
        <v>21</v>
      </c>
      <c r="T292" s="22" t="s">
        <v>22</v>
      </c>
      <c r="U292" s="22" t="s">
        <v>25</v>
      </c>
      <c r="V292" s="22" t="s">
        <v>26</v>
      </c>
      <c r="W292" s="22" t="s">
        <v>33</v>
      </c>
      <c r="X292" s="22" t="s">
        <v>34</v>
      </c>
      <c r="Y292" s="22" t="s">
        <v>35</v>
      </c>
      <c r="Z292" s="28"/>
      <c r="AA292" s="378"/>
    </row>
    <row r="293" spans="1:27" ht="13.5" thickBot="1" x14ac:dyDescent="0.25">
      <c r="A293" s="381"/>
      <c r="B293" s="2" t="s">
        <v>2</v>
      </c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97" t="s">
        <v>152</v>
      </c>
      <c r="N293" s="18" t="b">
        <f>'1 forduló'!$D$278</f>
        <v>0</v>
      </c>
      <c r="O293" s="18" t="b">
        <f>'1 forduló'!$D$278</f>
        <v>0</v>
      </c>
      <c r="P293" s="18" t="b">
        <f>'1 forduló'!$D$278</f>
        <v>0</v>
      </c>
      <c r="Q293" s="18" t="b">
        <f>'1 forduló'!$D$278</f>
        <v>0</v>
      </c>
      <c r="R293" s="18" t="b">
        <f>'1 forduló'!$D$278</f>
        <v>0</v>
      </c>
      <c r="S293" s="18" t="b">
        <f>'1 forduló'!$D$278</f>
        <v>0</v>
      </c>
      <c r="T293" s="18" t="b">
        <f>'1 forduló'!$D$278</f>
        <v>0</v>
      </c>
      <c r="U293" s="18" t="b">
        <f>'1 forduló'!$D$278</f>
        <v>0</v>
      </c>
      <c r="V293" s="18" t="b">
        <f>'1 forduló'!$D$278</f>
        <v>0</v>
      </c>
      <c r="W293" s="18" t="b">
        <f>'1 forduló'!$D$278</f>
        <v>0</v>
      </c>
      <c r="X293" s="18" t="b">
        <f>'1 forduló'!$D$278</f>
        <v>0</v>
      </c>
      <c r="Y293" s="20"/>
      <c r="Z293" s="29">
        <f>SUM(N293:Y293)</f>
        <v>0</v>
      </c>
      <c r="AA293" s="378"/>
    </row>
    <row r="294" spans="1:27" ht="13.5" thickBot="1" x14ac:dyDescent="0.25">
      <c r="A294" s="381"/>
      <c r="B294" s="2" t="s">
        <v>3</v>
      </c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97" t="s">
        <v>153</v>
      </c>
      <c r="N294" s="18" t="b">
        <f>'1 forduló'!$D$278</f>
        <v>0</v>
      </c>
      <c r="O294" s="18" t="b">
        <f>'1 forduló'!$D$278</f>
        <v>0</v>
      </c>
      <c r="P294" s="18" t="b">
        <f>'1 forduló'!$D$278</f>
        <v>0</v>
      </c>
      <c r="Q294" s="18" t="b">
        <f>'1 forduló'!$D$278</f>
        <v>0</v>
      </c>
      <c r="R294" s="18" t="b">
        <f>'1 forduló'!$D$278</f>
        <v>0</v>
      </c>
      <c r="S294" s="18" t="b">
        <f>'1 forduló'!$D$278</f>
        <v>0</v>
      </c>
      <c r="T294" s="18" t="b">
        <f>'1 forduló'!$D$278</f>
        <v>0</v>
      </c>
      <c r="U294" s="18" t="b">
        <f>'1 forduló'!$D$278</f>
        <v>0</v>
      </c>
      <c r="V294" s="18" t="b">
        <f>'1 forduló'!$D$278</f>
        <v>0</v>
      </c>
      <c r="W294" s="18" t="b">
        <f>'1 forduló'!$D$278</f>
        <v>0</v>
      </c>
      <c r="X294" s="18" t="b">
        <f>'1 forduló'!$D$278</f>
        <v>0</v>
      </c>
      <c r="Y294" s="20"/>
      <c r="Z294" s="29">
        <f t="shared" ref="Z294:Z303" si="1230">SUM(N294:Y294)</f>
        <v>0</v>
      </c>
      <c r="AA294" s="378"/>
    </row>
    <row r="295" spans="1:27" ht="13.5" thickBot="1" x14ac:dyDescent="0.25">
      <c r="A295" s="381"/>
      <c r="B295" s="2" t="s">
        <v>84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97" t="s">
        <v>154</v>
      </c>
      <c r="N295" s="18" t="b">
        <f>'1 forduló'!$D$278</f>
        <v>0</v>
      </c>
      <c r="O295" s="18" t="b">
        <f>'1 forduló'!$D$278</f>
        <v>0</v>
      </c>
      <c r="P295" s="18" t="b">
        <f>'1 forduló'!$D$278</f>
        <v>0</v>
      </c>
      <c r="Q295" s="18" t="b">
        <f>'1 forduló'!$D$278</f>
        <v>0</v>
      </c>
      <c r="R295" s="18" t="b">
        <f>'1 forduló'!$D$278</f>
        <v>0</v>
      </c>
      <c r="S295" s="18" t="b">
        <f>'1 forduló'!$D$278</f>
        <v>0</v>
      </c>
      <c r="T295" s="18" t="b">
        <f>'1 forduló'!$D$278</f>
        <v>0</v>
      </c>
      <c r="U295" s="18" t="b">
        <f>'1 forduló'!$D$278</f>
        <v>0</v>
      </c>
      <c r="V295" s="18" t="b">
        <f>'1 forduló'!$D$278</f>
        <v>0</v>
      </c>
      <c r="W295" s="18" t="b">
        <f>'1 forduló'!$D$278</f>
        <v>0</v>
      </c>
      <c r="X295" s="18" t="b">
        <f>'1 forduló'!$D$278</f>
        <v>0</v>
      </c>
      <c r="Y295" s="20"/>
      <c r="Z295" s="29">
        <f t="shared" si="1230"/>
        <v>0</v>
      </c>
      <c r="AA295" s="378"/>
    </row>
    <row r="296" spans="1:27" ht="13.5" thickBot="1" x14ac:dyDescent="0.25">
      <c r="A296" s="381"/>
      <c r="B296" s="2" t="s">
        <v>5</v>
      </c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97" t="s">
        <v>155</v>
      </c>
      <c r="N296" s="18" t="b">
        <f>'1 forduló'!$D$278</f>
        <v>0</v>
      </c>
      <c r="O296" s="18" t="b">
        <f>'1 forduló'!$D$278</f>
        <v>0</v>
      </c>
      <c r="P296" s="18" t="b">
        <f>'1 forduló'!$D$278</f>
        <v>0</v>
      </c>
      <c r="Q296" s="18" t="b">
        <f>'1 forduló'!$D$278</f>
        <v>0</v>
      </c>
      <c r="R296" s="18" t="b">
        <f>'1 forduló'!$D$278</f>
        <v>0</v>
      </c>
      <c r="S296" s="18" t="b">
        <f>'1 forduló'!$D$278</f>
        <v>0</v>
      </c>
      <c r="T296" s="18" t="b">
        <f>'1 forduló'!$D$278</f>
        <v>0</v>
      </c>
      <c r="U296" s="18" t="b">
        <f>'1 forduló'!$D$278</f>
        <v>0</v>
      </c>
      <c r="V296" s="18" t="b">
        <f>'1 forduló'!$D$278</f>
        <v>0</v>
      </c>
      <c r="W296" s="18" t="b">
        <f>'1 forduló'!$D$278</f>
        <v>0</v>
      </c>
      <c r="X296" s="18" t="b">
        <f>'1 forduló'!$D$278</f>
        <v>0</v>
      </c>
      <c r="Y296" s="20"/>
      <c r="Z296" s="29">
        <f t="shared" si="1230"/>
        <v>0</v>
      </c>
      <c r="AA296" s="378"/>
    </row>
    <row r="297" spans="1:27" ht="13.5" thickBot="1" x14ac:dyDescent="0.25">
      <c r="A297" s="381"/>
      <c r="B297" s="2" t="s">
        <v>6</v>
      </c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97" t="s">
        <v>156</v>
      </c>
      <c r="N297" s="18" t="b">
        <f>'1 forduló'!$D$278</f>
        <v>0</v>
      </c>
      <c r="O297" s="18" t="b">
        <f>'1 forduló'!$D$278</f>
        <v>0</v>
      </c>
      <c r="P297" s="18" t="b">
        <f>'1 forduló'!$D$278</f>
        <v>0</v>
      </c>
      <c r="Q297" s="18" t="b">
        <f>'1 forduló'!$D$278</f>
        <v>0</v>
      </c>
      <c r="R297" s="18" t="b">
        <f>'1 forduló'!$D$278</f>
        <v>0</v>
      </c>
      <c r="S297" s="18" t="b">
        <f>'1 forduló'!$D$278</f>
        <v>0</v>
      </c>
      <c r="T297" s="18" t="b">
        <f>'1 forduló'!$D$278</f>
        <v>0</v>
      </c>
      <c r="U297" s="18" t="b">
        <f>'1 forduló'!$D$278</f>
        <v>0</v>
      </c>
      <c r="V297" s="18" t="b">
        <f>'1 forduló'!$D$278</f>
        <v>0</v>
      </c>
      <c r="W297" s="18" t="b">
        <f>'1 forduló'!$D$278</f>
        <v>0</v>
      </c>
      <c r="X297" s="18" t="b">
        <f>'1 forduló'!$D$278</f>
        <v>0</v>
      </c>
      <c r="Y297" s="20"/>
      <c r="Z297" s="29">
        <f t="shared" si="1230"/>
        <v>0</v>
      </c>
      <c r="AA297" s="378"/>
    </row>
    <row r="298" spans="1:27" ht="13.5" thickBot="1" x14ac:dyDescent="0.25">
      <c r="A298" s="381"/>
      <c r="B298" s="2" t="s">
        <v>7</v>
      </c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97" t="s">
        <v>157</v>
      </c>
      <c r="N298" s="18" t="b">
        <f>'1 forduló'!$D$278</f>
        <v>0</v>
      </c>
      <c r="O298" s="18" t="b">
        <f>'1 forduló'!$D$278</f>
        <v>0</v>
      </c>
      <c r="P298" s="18" t="b">
        <f>'1 forduló'!$D$278</f>
        <v>0</v>
      </c>
      <c r="Q298" s="18" t="b">
        <f>'1 forduló'!$D$278</f>
        <v>0</v>
      </c>
      <c r="R298" s="18" t="b">
        <f>'1 forduló'!$D$278</f>
        <v>0</v>
      </c>
      <c r="S298" s="18" t="b">
        <f>'1 forduló'!$D$278</f>
        <v>0</v>
      </c>
      <c r="T298" s="18" t="b">
        <f>'1 forduló'!$D$278</f>
        <v>0</v>
      </c>
      <c r="U298" s="18" t="b">
        <f>'1 forduló'!$D$278</f>
        <v>0</v>
      </c>
      <c r="V298" s="18" t="b">
        <f>'1 forduló'!$D$278</f>
        <v>0</v>
      </c>
      <c r="W298" s="18" t="b">
        <f>'1 forduló'!$D$278</f>
        <v>0</v>
      </c>
      <c r="X298" s="18" t="b">
        <f>'1 forduló'!$D$278</f>
        <v>0</v>
      </c>
      <c r="Y298" s="20"/>
      <c r="Z298" s="29">
        <f t="shared" si="1230"/>
        <v>0</v>
      </c>
      <c r="AA298" s="378"/>
    </row>
    <row r="299" spans="1:27" ht="13.5" thickBot="1" x14ac:dyDescent="0.25">
      <c r="A299" s="381"/>
      <c r="B299" s="2" t="s">
        <v>79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97" t="s">
        <v>158</v>
      </c>
      <c r="N299" s="18" t="b">
        <f>'1 forduló'!$D$278</f>
        <v>0</v>
      </c>
      <c r="O299" s="18" t="b">
        <f>'1 forduló'!$D$278</f>
        <v>0</v>
      </c>
      <c r="P299" s="18" t="b">
        <f>'1 forduló'!$D$278</f>
        <v>0</v>
      </c>
      <c r="Q299" s="18" t="b">
        <f>'1 forduló'!$D$278</f>
        <v>0</v>
      </c>
      <c r="R299" s="18" t="b">
        <f>'1 forduló'!$D$278</f>
        <v>0</v>
      </c>
      <c r="S299" s="18" t="b">
        <f>'1 forduló'!$D$278</f>
        <v>0</v>
      </c>
      <c r="T299" s="18" t="b">
        <f>'1 forduló'!$D$278</f>
        <v>0</v>
      </c>
      <c r="U299" s="18" t="b">
        <f>'1 forduló'!$D$278</f>
        <v>0</v>
      </c>
      <c r="V299" s="18" t="b">
        <f>'1 forduló'!$D$278</f>
        <v>0</v>
      </c>
      <c r="W299" s="18" t="b">
        <f>'1 forduló'!$D$278</f>
        <v>0</v>
      </c>
      <c r="X299" s="18" t="b">
        <f>'1 forduló'!$D$278</f>
        <v>0</v>
      </c>
      <c r="Y299" s="20"/>
      <c r="Z299" s="29">
        <f t="shared" si="1230"/>
        <v>0</v>
      </c>
      <c r="AA299" s="378"/>
    </row>
    <row r="300" spans="1:27" ht="13.5" thickBot="1" x14ac:dyDescent="0.25">
      <c r="A300" s="381"/>
      <c r="B300" s="2" t="s">
        <v>80</v>
      </c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97" t="s">
        <v>159</v>
      </c>
      <c r="N300" s="18" t="b">
        <f>'1 forduló'!$D$278</f>
        <v>0</v>
      </c>
      <c r="O300" s="18" t="b">
        <f>'1 forduló'!$D$278</f>
        <v>0</v>
      </c>
      <c r="P300" s="18" t="b">
        <f>'1 forduló'!$D$278</f>
        <v>0</v>
      </c>
      <c r="Q300" s="18" t="b">
        <f>'1 forduló'!$D$278</f>
        <v>0</v>
      </c>
      <c r="R300" s="18" t="b">
        <f>'1 forduló'!$D$278</f>
        <v>0</v>
      </c>
      <c r="S300" s="18" t="b">
        <f>'1 forduló'!$D$278</f>
        <v>0</v>
      </c>
      <c r="T300" s="18" t="b">
        <f>'1 forduló'!$D$278</f>
        <v>0</v>
      </c>
      <c r="U300" s="18" t="b">
        <f>'1 forduló'!$D$278</f>
        <v>0</v>
      </c>
      <c r="V300" s="18" t="b">
        <f>'1 forduló'!$D$278</f>
        <v>0</v>
      </c>
      <c r="W300" s="18" t="b">
        <f>'1 forduló'!$D$278</f>
        <v>0</v>
      </c>
      <c r="X300" s="18" t="b">
        <f>'1 forduló'!$D$278</f>
        <v>0</v>
      </c>
      <c r="Y300" s="20"/>
      <c r="Z300" s="29">
        <f t="shared" si="1230"/>
        <v>0</v>
      </c>
      <c r="AA300" s="378"/>
    </row>
    <row r="301" spans="1:27" ht="13.5" thickBot="1" x14ac:dyDescent="0.25">
      <c r="A301" s="381"/>
      <c r="B301" s="2" t="s">
        <v>81</v>
      </c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97" t="s">
        <v>160</v>
      </c>
      <c r="N301" s="18" t="b">
        <f>'1 forduló'!$D$278</f>
        <v>0</v>
      </c>
      <c r="O301" s="18" t="b">
        <f>'1 forduló'!$D$278</f>
        <v>0</v>
      </c>
      <c r="P301" s="18" t="b">
        <f>'1 forduló'!$D$278</f>
        <v>0</v>
      </c>
      <c r="Q301" s="18" t="b">
        <f>'1 forduló'!$D$278</f>
        <v>0</v>
      </c>
      <c r="R301" s="18" t="b">
        <f>'1 forduló'!$D$278</f>
        <v>0</v>
      </c>
      <c r="S301" s="18" t="b">
        <f>'1 forduló'!$D$278</f>
        <v>0</v>
      </c>
      <c r="T301" s="18" t="b">
        <f>'1 forduló'!$D$278</f>
        <v>0</v>
      </c>
      <c r="U301" s="18" t="b">
        <f>'1 forduló'!$D$278</f>
        <v>0</v>
      </c>
      <c r="V301" s="18" t="b">
        <f>'1 forduló'!$D$278</f>
        <v>0</v>
      </c>
      <c r="W301" s="18" t="b">
        <f>'1 forduló'!$D$278</f>
        <v>0</v>
      </c>
      <c r="X301" s="18" t="b">
        <f>'1 forduló'!$D$278</f>
        <v>0</v>
      </c>
      <c r="Y301" s="20"/>
      <c r="Z301" s="29">
        <f t="shared" si="1230"/>
        <v>0</v>
      </c>
      <c r="AA301" s="378"/>
    </row>
    <row r="302" spans="1:27" ht="13.5" thickBot="1" x14ac:dyDescent="0.25">
      <c r="A302" s="381"/>
      <c r="B302" s="2" t="s">
        <v>82</v>
      </c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97" t="s">
        <v>161</v>
      </c>
      <c r="N302" s="18" t="b">
        <f>'1 forduló'!$D$278</f>
        <v>0</v>
      </c>
      <c r="O302" s="18" t="b">
        <f>'1 forduló'!$D$278</f>
        <v>0</v>
      </c>
      <c r="P302" s="18" t="b">
        <f>'1 forduló'!$D$278</f>
        <v>0</v>
      </c>
      <c r="Q302" s="18" t="b">
        <f>'1 forduló'!$D$278</f>
        <v>0</v>
      </c>
      <c r="R302" s="18" t="b">
        <f>'1 forduló'!$D$278</f>
        <v>0</v>
      </c>
      <c r="S302" s="18" t="b">
        <f>'1 forduló'!$D$278</f>
        <v>0</v>
      </c>
      <c r="T302" s="18" t="b">
        <f>'1 forduló'!$D$278</f>
        <v>0</v>
      </c>
      <c r="U302" s="18" t="b">
        <f>'1 forduló'!$D$278</f>
        <v>0</v>
      </c>
      <c r="V302" s="18" t="b">
        <f>'1 forduló'!$D$278</f>
        <v>0</v>
      </c>
      <c r="W302" s="18" t="b">
        <f>'1 forduló'!$D$278</f>
        <v>0</v>
      </c>
      <c r="X302" s="18" t="b">
        <f>'1 forduló'!$D$278</f>
        <v>0</v>
      </c>
      <c r="Y302" s="20"/>
      <c r="Z302" s="29">
        <f t="shared" si="1230"/>
        <v>0</v>
      </c>
      <c r="AA302" s="378"/>
    </row>
    <row r="303" spans="1:27" ht="13.5" thickBot="1" x14ac:dyDescent="0.25">
      <c r="A303" s="382"/>
      <c r="B303" s="2" t="s">
        <v>85</v>
      </c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97" t="s">
        <v>162</v>
      </c>
      <c r="N303" s="18"/>
      <c r="O303" s="19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9">
        <f t="shared" si="1230"/>
        <v>0</v>
      </c>
      <c r="AA303" s="379"/>
    </row>
    <row r="304" spans="1:27" ht="13.5" thickBot="1" x14ac:dyDescent="0.25">
      <c r="N304" s="16">
        <f t="shared" ref="N304:X304" si="1231">SUM(N293:N303)</f>
        <v>0</v>
      </c>
      <c r="O304" s="16">
        <f t="shared" si="1231"/>
        <v>0</v>
      </c>
      <c r="P304" s="16">
        <f t="shared" si="1231"/>
        <v>0</v>
      </c>
      <c r="Q304" s="16">
        <f t="shared" si="1231"/>
        <v>0</v>
      </c>
      <c r="R304" s="16">
        <f t="shared" si="1231"/>
        <v>0</v>
      </c>
      <c r="S304" s="16">
        <f t="shared" si="1231"/>
        <v>0</v>
      </c>
      <c r="T304" s="16">
        <f t="shared" si="1231"/>
        <v>0</v>
      </c>
      <c r="U304" s="16">
        <f t="shared" si="1231"/>
        <v>0</v>
      </c>
      <c r="V304" s="16">
        <f t="shared" si="1231"/>
        <v>0</v>
      </c>
      <c r="W304" s="16">
        <f t="shared" si="1231"/>
        <v>0</v>
      </c>
      <c r="X304" s="16">
        <f t="shared" si="1231"/>
        <v>0</v>
      </c>
      <c r="Y304" s="16"/>
    </row>
    <row r="306" spans="1:27" ht="13.5" thickBot="1" x14ac:dyDescent="0.25"/>
    <row r="307" spans="1:27" ht="27" customHeight="1" thickBot="1" x14ac:dyDescent="0.3">
      <c r="A307" s="383" t="s">
        <v>0</v>
      </c>
      <c r="B307" s="384"/>
      <c r="C307" s="244"/>
      <c r="D307" s="244"/>
      <c r="E307" s="244"/>
      <c r="F307" s="244"/>
      <c r="G307" s="244"/>
      <c r="H307" s="244"/>
      <c r="I307" s="244"/>
      <c r="J307" s="244"/>
      <c r="K307" s="244"/>
      <c r="L307" s="244"/>
      <c r="M307" s="194" t="s">
        <v>47</v>
      </c>
      <c r="N307" s="385" t="s">
        <v>12</v>
      </c>
      <c r="O307" s="386"/>
      <c r="P307" s="387"/>
      <c r="Q307" s="387"/>
      <c r="R307" s="387"/>
      <c r="S307" s="387"/>
      <c r="T307" s="387"/>
      <c r="U307" s="387"/>
      <c r="V307" s="387"/>
      <c r="W307" s="387"/>
      <c r="X307" s="387"/>
      <c r="Y307" s="387"/>
      <c r="Z307" s="13" t="s">
        <v>16</v>
      </c>
      <c r="AA307" s="377">
        <f>SUM(N320:Y320)</f>
        <v>0</v>
      </c>
    </row>
    <row r="308" spans="1:27" ht="13.5" thickBot="1" x14ac:dyDescent="0.25">
      <c r="A308" s="380">
        <v>20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96" t="s">
        <v>1</v>
      </c>
      <c r="N308" s="21" t="s">
        <v>13</v>
      </c>
      <c r="O308" s="22" t="s">
        <v>14</v>
      </c>
      <c r="P308" s="22" t="s">
        <v>15</v>
      </c>
      <c r="Q308" s="22" t="s">
        <v>17</v>
      </c>
      <c r="R308" s="22" t="s">
        <v>18</v>
      </c>
      <c r="S308" s="22" t="s">
        <v>21</v>
      </c>
      <c r="T308" s="22" t="s">
        <v>22</v>
      </c>
      <c r="U308" s="22" t="s">
        <v>25</v>
      </c>
      <c r="V308" s="22" t="s">
        <v>26</v>
      </c>
      <c r="W308" s="22" t="s">
        <v>33</v>
      </c>
      <c r="X308" s="22" t="s">
        <v>34</v>
      </c>
      <c r="Y308" s="22" t="s">
        <v>35</v>
      </c>
      <c r="Z308" s="28"/>
      <c r="AA308" s="378"/>
    </row>
    <row r="309" spans="1:27" ht="13.5" thickBot="1" x14ac:dyDescent="0.25">
      <c r="A309" s="381"/>
      <c r="B309" s="2" t="s">
        <v>2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97" t="s">
        <v>178</v>
      </c>
      <c r="N309" s="18" t="b">
        <f>'1 forduló'!$D$293</f>
        <v>0</v>
      </c>
      <c r="O309" s="18" t="b">
        <f>'1 forduló'!$D$293</f>
        <v>0</v>
      </c>
      <c r="P309" s="18" t="b">
        <f>'1 forduló'!$D$293</f>
        <v>0</v>
      </c>
      <c r="Q309" s="18" t="b">
        <f>'1 forduló'!$D$293</f>
        <v>0</v>
      </c>
      <c r="R309" s="18" t="b">
        <f>'1 forduló'!$D$293</f>
        <v>0</v>
      </c>
      <c r="S309" s="18" t="b">
        <f>'1 forduló'!$D$293</f>
        <v>0</v>
      </c>
      <c r="T309" s="18" t="b">
        <f>'1 forduló'!$D$293</f>
        <v>0</v>
      </c>
      <c r="U309" s="18" t="b">
        <f>'1 forduló'!$D$293</f>
        <v>0</v>
      </c>
      <c r="V309" s="18" t="b">
        <f>'1 forduló'!$D$293</f>
        <v>0</v>
      </c>
      <c r="W309" s="18" t="b">
        <f>'1 forduló'!$D$293</f>
        <v>0</v>
      </c>
      <c r="X309" s="18" t="b">
        <f>'1 forduló'!$D$293</f>
        <v>0</v>
      </c>
      <c r="Y309" s="20"/>
      <c r="Z309" s="29">
        <f>SUM(N309:Y309)</f>
        <v>0</v>
      </c>
      <c r="AA309" s="378"/>
    </row>
    <row r="310" spans="1:27" ht="13.5" thickBot="1" x14ac:dyDescent="0.25">
      <c r="A310" s="381"/>
      <c r="B310" s="2" t="s">
        <v>3</v>
      </c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97" t="s">
        <v>179</v>
      </c>
      <c r="N310" s="18" t="b">
        <f>'1 forduló'!$D$293</f>
        <v>0</v>
      </c>
      <c r="O310" s="18" t="b">
        <f>'1 forduló'!$D$293</f>
        <v>0</v>
      </c>
      <c r="P310" s="18" t="b">
        <f>'1 forduló'!$D$293</f>
        <v>0</v>
      </c>
      <c r="Q310" s="18" t="b">
        <f>'1 forduló'!$D$293</f>
        <v>0</v>
      </c>
      <c r="R310" s="18" t="b">
        <f>'1 forduló'!$D$293</f>
        <v>0</v>
      </c>
      <c r="S310" s="18" t="b">
        <f>'1 forduló'!$D$293</f>
        <v>0</v>
      </c>
      <c r="T310" s="18" t="b">
        <f>'1 forduló'!$D$293</f>
        <v>0</v>
      </c>
      <c r="U310" s="18" t="b">
        <f>'1 forduló'!$D$293</f>
        <v>0</v>
      </c>
      <c r="V310" s="18" t="b">
        <f>'1 forduló'!$D$293</f>
        <v>0</v>
      </c>
      <c r="W310" s="18" t="b">
        <f>'1 forduló'!$D$293</f>
        <v>0</v>
      </c>
      <c r="X310" s="18" t="b">
        <f>'1 forduló'!$D$293</f>
        <v>0</v>
      </c>
      <c r="Y310" s="20"/>
      <c r="Z310" s="29">
        <f t="shared" ref="Z310:Z319" si="1232">SUM(N310:Y310)</f>
        <v>0</v>
      </c>
      <c r="AA310" s="378"/>
    </row>
    <row r="311" spans="1:27" ht="13.5" thickBot="1" x14ac:dyDescent="0.25">
      <c r="A311" s="381"/>
      <c r="B311" s="2" t="s">
        <v>84</v>
      </c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97" t="s">
        <v>180</v>
      </c>
      <c r="N311" s="18" t="b">
        <f>'1 forduló'!$D$293</f>
        <v>0</v>
      </c>
      <c r="O311" s="18" t="b">
        <f>'1 forduló'!$D$293</f>
        <v>0</v>
      </c>
      <c r="P311" s="18" t="b">
        <f>'1 forduló'!$D$293</f>
        <v>0</v>
      </c>
      <c r="Q311" s="18" t="b">
        <f>'1 forduló'!$D$293</f>
        <v>0</v>
      </c>
      <c r="R311" s="18" t="b">
        <f>'1 forduló'!$D$293</f>
        <v>0</v>
      </c>
      <c r="S311" s="18" t="b">
        <f>'1 forduló'!$D$293</f>
        <v>0</v>
      </c>
      <c r="T311" s="18" t="b">
        <f>'1 forduló'!$D$293</f>
        <v>0</v>
      </c>
      <c r="U311" s="18" t="b">
        <f>'1 forduló'!$D$293</f>
        <v>0</v>
      </c>
      <c r="V311" s="18" t="b">
        <f>'1 forduló'!$D$293</f>
        <v>0</v>
      </c>
      <c r="W311" s="18" t="b">
        <f>'1 forduló'!$D$293</f>
        <v>0</v>
      </c>
      <c r="X311" s="18" t="b">
        <f>'1 forduló'!$D$293</f>
        <v>0</v>
      </c>
      <c r="Y311" s="20"/>
      <c r="Z311" s="29">
        <f t="shared" si="1232"/>
        <v>0</v>
      </c>
      <c r="AA311" s="378"/>
    </row>
    <row r="312" spans="1:27" ht="13.5" thickBot="1" x14ac:dyDescent="0.25">
      <c r="A312" s="381"/>
      <c r="B312" s="2" t="s">
        <v>5</v>
      </c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97" t="s">
        <v>181</v>
      </c>
      <c r="N312" s="18" t="b">
        <f>'1 forduló'!$D$293</f>
        <v>0</v>
      </c>
      <c r="O312" s="18" t="b">
        <f>'1 forduló'!$D$293</f>
        <v>0</v>
      </c>
      <c r="P312" s="18" t="b">
        <f>'1 forduló'!$D$293</f>
        <v>0</v>
      </c>
      <c r="Q312" s="18" t="b">
        <f>'1 forduló'!$D$293</f>
        <v>0</v>
      </c>
      <c r="R312" s="18" t="b">
        <f>'1 forduló'!$D$293</f>
        <v>0</v>
      </c>
      <c r="S312" s="18" t="b">
        <f>'1 forduló'!$D$293</f>
        <v>0</v>
      </c>
      <c r="T312" s="18" t="b">
        <f>'1 forduló'!$D$293</f>
        <v>0</v>
      </c>
      <c r="U312" s="18" t="b">
        <f>'1 forduló'!$D$293</f>
        <v>0</v>
      </c>
      <c r="V312" s="18" t="b">
        <f>'1 forduló'!$D$293</f>
        <v>0</v>
      </c>
      <c r="W312" s="18" t="b">
        <f>'1 forduló'!$D$293</f>
        <v>0</v>
      </c>
      <c r="X312" s="18" t="b">
        <f>'1 forduló'!$D$293</f>
        <v>0</v>
      </c>
      <c r="Y312" s="20"/>
      <c r="Z312" s="29">
        <f t="shared" si="1232"/>
        <v>0</v>
      </c>
      <c r="AA312" s="378"/>
    </row>
    <row r="313" spans="1:27" ht="13.5" thickBot="1" x14ac:dyDescent="0.25">
      <c r="A313" s="381"/>
      <c r="B313" s="2" t="s">
        <v>6</v>
      </c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97" t="s">
        <v>182</v>
      </c>
      <c r="N313" s="18" t="b">
        <f>'1 forduló'!$D$293</f>
        <v>0</v>
      </c>
      <c r="O313" s="18" t="b">
        <f>'1 forduló'!$D$293</f>
        <v>0</v>
      </c>
      <c r="P313" s="18" t="b">
        <f>'1 forduló'!$D$293</f>
        <v>0</v>
      </c>
      <c r="Q313" s="18" t="b">
        <f>'1 forduló'!$D$293</f>
        <v>0</v>
      </c>
      <c r="R313" s="18" t="b">
        <f>'1 forduló'!$D$293</f>
        <v>0</v>
      </c>
      <c r="S313" s="18" t="b">
        <f>'1 forduló'!$D$293</f>
        <v>0</v>
      </c>
      <c r="T313" s="18" t="b">
        <f>'1 forduló'!$D$293</f>
        <v>0</v>
      </c>
      <c r="U313" s="18" t="b">
        <f>'1 forduló'!$D$293</f>
        <v>0</v>
      </c>
      <c r="V313" s="18" t="b">
        <f>'1 forduló'!$D$293</f>
        <v>0</v>
      </c>
      <c r="W313" s="18" t="b">
        <f>'1 forduló'!$D$293</f>
        <v>0</v>
      </c>
      <c r="X313" s="18" t="b">
        <f>'1 forduló'!$D$293</f>
        <v>0</v>
      </c>
      <c r="Y313" s="20"/>
      <c r="Z313" s="29">
        <f t="shared" si="1232"/>
        <v>0</v>
      </c>
      <c r="AA313" s="378"/>
    </row>
    <row r="314" spans="1:27" ht="13.5" thickBot="1" x14ac:dyDescent="0.25">
      <c r="A314" s="381"/>
      <c r="B314" s="2" t="s">
        <v>7</v>
      </c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97" t="s">
        <v>183</v>
      </c>
      <c r="N314" s="18" t="b">
        <f>'1 forduló'!$D$293</f>
        <v>0</v>
      </c>
      <c r="O314" s="18" t="b">
        <f>'1 forduló'!$D$293</f>
        <v>0</v>
      </c>
      <c r="P314" s="18" t="b">
        <f>'1 forduló'!$D$293</f>
        <v>0</v>
      </c>
      <c r="Q314" s="18" t="b">
        <f>'1 forduló'!$D$293</f>
        <v>0</v>
      </c>
      <c r="R314" s="18" t="b">
        <f>'1 forduló'!$D$293</f>
        <v>0</v>
      </c>
      <c r="S314" s="18" t="b">
        <f>'1 forduló'!$D$293</f>
        <v>0</v>
      </c>
      <c r="T314" s="18" t="b">
        <f>'1 forduló'!$D$293</f>
        <v>0</v>
      </c>
      <c r="U314" s="18" t="b">
        <f>'1 forduló'!$D$293</f>
        <v>0</v>
      </c>
      <c r="V314" s="18" t="b">
        <f>'1 forduló'!$D$293</f>
        <v>0</v>
      </c>
      <c r="W314" s="18" t="b">
        <f>'1 forduló'!$D$293</f>
        <v>0</v>
      </c>
      <c r="X314" s="18" t="b">
        <f>'1 forduló'!$D$293</f>
        <v>0</v>
      </c>
      <c r="Y314" s="20"/>
      <c r="Z314" s="29">
        <f t="shared" si="1232"/>
        <v>0</v>
      </c>
      <c r="AA314" s="378"/>
    </row>
    <row r="315" spans="1:27" ht="13.5" thickBot="1" x14ac:dyDescent="0.25">
      <c r="A315" s="381"/>
      <c r="B315" s="2" t="s">
        <v>79</v>
      </c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97" t="s">
        <v>184</v>
      </c>
      <c r="N315" s="18" t="b">
        <f>'1 forduló'!$D$293</f>
        <v>0</v>
      </c>
      <c r="O315" s="18" t="b">
        <f>'1 forduló'!$D$293</f>
        <v>0</v>
      </c>
      <c r="P315" s="18" t="b">
        <f>'1 forduló'!$D$293</f>
        <v>0</v>
      </c>
      <c r="Q315" s="18" t="b">
        <f>'1 forduló'!$D$293</f>
        <v>0</v>
      </c>
      <c r="R315" s="18" t="b">
        <f>'1 forduló'!$D$293</f>
        <v>0</v>
      </c>
      <c r="S315" s="18" t="b">
        <f>'1 forduló'!$D$293</f>
        <v>0</v>
      </c>
      <c r="T315" s="18" t="b">
        <f>'1 forduló'!$D$293</f>
        <v>0</v>
      </c>
      <c r="U315" s="18" t="b">
        <f>'1 forduló'!$D$293</f>
        <v>0</v>
      </c>
      <c r="V315" s="18" t="b">
        <f>'1 forduló'!$D$293</f>
        <v>0</v>
      </c>
      <c r="W315" s="18" t="b">
        <f>'1 forduló'!$D$293</f>
        <v>0</v>
      </c>
      <c r="X315" s="18" t="b">
        <f>'1 forduló'!$D$293</f>
        <v>0</v>
      </c>
      <c r="Y315" s="20"/>
      <c r="Z315" s="29">
        <f t="shared" si="1232"/>
        <v>0</v>
      </c>
      <c r="AA315" s="378"/>
    </row>
    <row r="316" spans="1:27" ht="13.5" thickBot="1" x14ac:dyDescent="0.25">
      <c r="A316" s="381"/>
      <c r="B316" s="2" t="s">
        <v>80</v>
      </c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97" t="s">
        <v>185</v>
      </c>
      <c r="N316" s="18" t="b">
        <f>'1 forduló'!$D$293</f>
        <v>0</v>
      </c>
      <c r="O316" s="18" t="b">
        <f>'1 forduló'!$D$293</f>
        <v>0</v>
      </c>
      <c r="P316" s="18" t="b">
        <f>'1 forduló'!$D$293</f>
        <v>0</v>
      </c>
      <c r="Q316" s="18" t="b">
        <f>'1 forduló'!$D$293</f>
        <v>0</v>
      </c>
      <c r="R316" s="18" t="b">
        <f>'1 forduló'!$D$293</f>
        <v>0</v>
      </c>
      <c r="S316" s="18" t="b">
        <f>'1 forduló'!$D$293</f>
        <v>0</v>
      </c>
      <c r="T316" s="18" t="b">
        <f>'1 forduló'!$D$293</f>
        <v>0</v>
      </c>
      <c r="U316" s="18" t="b">
        <f>'1 forduló'!$D$293</f>
        <v>0</v>
      </c>
      <c r="V316" s="18" t="b">
        <f>'1 forduló'!$D$293</f>
        <v>0</v>
      </c>
      <c r="W316" s="18" t="b">
        <f>'1 forduló'!$D$293</f>
        <v>0</v>
      </c>
      <c r="X316" s="18" t="b">
        <f>'1 forduló'!$D$293</f>
        <v>0</v>
      </c>
      <c r="Y316" s="20"/>
      <c r="Z316" s="29">
        <f t="shared" si="1232"/>
        <v>0</v>
      </c>
      <c r="AA316" s="378"/>
    </row>
    <row r="317" spans="1:27" ht="13.5" thickBot="1" x14ac:dyDescent="0.25">
      <c r="A317" s="381"/>
      <c r="B317" s="2" t="s">
        <v>81</v>
      </c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97" t="s">
        <v>186</v>
      </c>
      <c r="N317" s="18" t="b">
        <f>'1 forduló'!$D$293</f>
        <v>0</v>
      </c>
      <c r="O317" s="18" t="b">
        <f>'1 forduló'!$D$293</f>
        <v>0</v>
      </c>
      <c r="P317" s="18" t="b">
        <f>'1 forduló'!$D$293</f>
        <v>0</v>
      </c>
      <c r="Q317" s="18" t="b">
        <f>'1 forduló'!$D$293</f>
        <v>0</v>
      </c>
      <c r="R317" s="18" t="b">
        <f>'1 forduló'!$D$293</f>
        <v>0</v>
      </c>
      <c r="S317" s="18" t="b">
        <f>'1 forduló'!$D$293</f>
        <v>0</v>
      </c>
      <c r="T317" s="18" t="b">
        <f>'1 forduló'!$D$293</f>
        <v>0</v>
      </c>
      <c r="U317" s="18" t="b">
        <f>'1 forduló'!$D$293</f>
        <v>0</v>
      </c>
      <c r="V317" s="18" t="b">
        <f>'1 forduló'!$D$293</f>
        <v>0</v>
      </c>
      <c r="W317" s="18" t="b">
        <f>'1 forduló'!$D$293</f>
        <v>0</v>
      </c>
      <c r="X317" s="18" t="b">
        <f>'1 forduló'!$D$293</f>
        <v>0</v>
      </c>
      <c r="Y317" s="20"/>
      <c r="Z317" s="29">
        <f t="shared" si="1232"/>
        <v>0</v>
      </c>
      <c r="AA317" s="378"/>
    </row>
    <row r="318" spans="1:27" ht="13.5" thickBot="1" x14ac:dyDescent="0.25">
      <c r="A318" s="381"/>
      <c r="B318" s="2" t="s">
        <v>82</v>
      </c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97" t="s">
        <v>187</v>
      </c>
      <c r="N318" s="18" t="b">
        <f>'1 forduló'!$D$293</f>
        <v>0</v>
      </c>
      <c r="O318" s="18" t="b">
        <f>'1 forduló'!$D$293</f>
        <v>0</v>
      </c>
      <c r="P318" s="18" t="b">
        <f>'1 forduló'!$D$293</f>
        <v>0</v>
      </c>
      <c r="Q318" s="18" t="b">
        <f>'1 forduló'!$D$293</f>
        <v>0</v>
      </c>
      <c r="R318" s="18" t="b">
        <f>'1 forduló'!$D$293</f>
        <v>0</v>
      </c>
      <c r="S318" s="18" t="b">
        <f>'1 forduló'!$D$293</f>
        <v>0</v>
      </c>
      <c r="T318" s="18" t="b">
        <f>'1 forduló'!$D$293</f>
        <v>0</v>
      </c>
      <c r="U318" s="18" t="b">
        <f>'1 forduló'!$D$293</f>
        <v>0</v>
      </c>
      <c r="V318" s="18" t="b">
        <f>'1 forduló'!$D$293</f>
        <v>0</v>
      </c>
      <c r="W318" s="18" t="b">
        <f>'1 forduló'!$D$293</f>
        <v>0</v>
      </c>
      <c r="X318" s="18" t="b">
        <f>'1 forduló'!$D$293</f>
        <v>0</v>
      </c>
      <c r="Y318" s="20"/>
      <c r="Z318" s="29">
        <f t="shared" si="1232"/>
        <v>0</v>
      </c>
      <c r="AA318" s="378"/>
    </row>
    <row r="319" spans="1:27" ht="13.5" thickBot="1" x14ac:dyDescent="0.25">
      <c r="A319" s="382"/>
      <c r="B319" s="2" t="s">
        <v>85</v>
      </c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97" t="s">
        <v>188</v>
      </c>
      <c r="N319" s="18"/>
      <c r="O319" s="19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9">
        <f t="shared" si="1232"/>
        <v>0</v>
      </c>
      <c r="AA319" s="379"/>
    </row>
    <row r="320" spans="1:27" ht="13.5" thickBot="1" x14ac:dyDescent="0.25">
      <c r="N320" s="16">
        <f t="shared" ref="N320:X320" si="1233">SUM(N309:N319)</f>
        <v>0</v>
      </c>
      <c r="O320" s="16">
        <f t="shared" si="1233"/>
        <v>0</v>
      </c>
      <c r="P320" s="16">
        <f t="shared" si="1233"/>
        <v>0</v>
      </c>
      <c r="Q320" s="16">
        <f t="shared" si="1233"/>
        <v>0</v>
      </c>
      <c r="R320" s="16">
        <f t="shared" si="1233"/>
        <v>0</v>
      </c>
      <c r="S320" s="16">
        <f t="shared" si="1233"/>
        <v>0</v>
      </c>
      <c r="T320" s="16">
        <f t="shared" si="1233"/>
        <v>0</v>
      </c>
      <c r="U320" s="16">
        <f t="shared" si="1233"/>
        <v>0</v>
      </c>
      <c r="V320" s="16">
        <f t="shared" si="1233"/>
        <v>0</v>
      </c>
      <c r="W320" s="16">
        <f t="shared" si="1233"/>
        <v>0</v>
      </c>
      <c r="X320" s="16">
        <f t="shared" si="1233"/>
        <v>0</v>
      </c>
      <c r="Y320" s="16"/>
    </row>
    <row r="322" spans="1:13" x14ac:dyDescent="0.2">
      <c r="A322" s="275" t="s">
        <v>13</v>
      </c>
      <c r="B322" s="276">
        <v>1</v>
      </c>
      <c r="C322" s="276">
        <v>12</v>
      </c>
      <c r="D322" s="276">
        <v>2</v>
      </c>
      <c r="E322" s="276">
        <v>11</v>
      </c>
      <c r="F322" s="276">
        <v>3</v>
      </c>
      <c r="G322" s="276">
        <v>10</v>
      </c>
      <c r="H322" s="276">
        <v>4</v>
      </c>
      <c r="I322" s="276">
        <v>9</v>
      </c>
      <c r="J322" s="277">
        <v>5</v>
      </c>
      <c r="K322" s="276">
        <v>8</v>
      </c>
      <c r="L322" s="276">
        <v>6</v>
      </c>
      <c r="M322" s="276">
        <v>7</v>
      </c>
    </row>
    <row r="323" spans="1:13" x14ac:dyDescent="0.2">
      <c r="A323" s="275" t="s">
        <v>14</v>
      </c>
      <c r="B323" s="278">
        <v>12</v>
      </c>
      <c r="C323" s="278">
        <v>7</v>
      </c>
      <c r="D323" s="278">
        <v>8</v>
      </c>
      <c r="E323" s="278">
        <v>6</v>
      </c>
      <c r="F323" s="278">
        <v>9</v>
      </c>
      <c r="G323" s="278">
        <v>5</v>
      </c>
      <c r="H323" s="278">
        <v>10</v>
      </c>
      <c r="I323" s="278">
        <v>4</v>
      </c>
      <c r="J323" s="279">
        <v>11</v>
      </c>
      <c r="K323" s="278">
        <v>3</v>
      </c>
      <c r="L323" s="278">
        <v>1</v>
      </c>
      <c r="M323" s="52">
        <v>2</v>
      </c>
    </row>
    <row r="324" spans="1:13" x14ac:dyDescent="0.2">
      <c r="A324" s="275" t="s">
        <v>15</v>
      </c>
      <c r="B324" s="276">
        <v>2</v>
      </c>
      <c r="C324" s="276">
        <v>12</v>
      </c>
      <c r="D324" s="276">
        <v>3</v>
      </c>
      <c r="E324" s="276">
        <v>1</v>
      </c>
      <c r="F324" s="276">
        <v>4</v>
      </c>
      <c r="G324" s="276">
        <v>11</v>
      </c>
      <c r="H324" s="276">
        <v>5</v>
      </c>
      <c r="I324" s="276">
        <v>10</v>
      </c>
      <c r="J324" s="277">
        <v>6</v>
      </c>
      <c r="K324" s="276">
        <v>9</v>
      </c>
      <c r="L324" s="276">
        <v>7</v>
      </c>
      <c r="M324" s="276">
        <v>8</v>
      </c>
    </row>
    <row r="325" spans="1:13" x14ac:dyDescent="0.2">
      <c r="A325" s="275" t="s">
        <v>17</v>
      </c>
      <c r="B325" s="278">
        <v>12</v>
      </c>
      <c r="C325" s="278">
        <v>8</v>
      </c>
      <c r="D325" s="278">
        <v>9</v>
      </c>
      <c r="E325" s="278">
        <v>7</v>
      </c>
      <c r="F325" s="278">
        <v>10</v>
      </c>
      <c r="G325" s="278">
        <v>6</v>
      </c>
      <c r="H325" s="278">
        <v>11</v>
      </c>
      <c r="I325" s="278">
        <v>5</v>
      </c>
      <c r="J325" s="279">
        <v>1</v>
      </c>
      <c r="K325" s="278">
        <v>4</v>
      </c>
      <c r="L325" s="278">
        <v>2</v>
      </c>
      <c r="M325" s="52">
        <v>3</v>
      </c>
    </row>
    <row r="326" spans="1:13" x14ac:dyDescent="0.2">
      <c r="A326" s="275" t="s">
        <v>18</v>
      </c>
      <c r="B326" s="276">
        <v>3</v>
      </c>
      <c r="C326" s="276">
        <v>12</v>
      </c>
      <c r="D326" s="276">
        <v>4</v>
      </c>
      <c r="E326" s="276">
        <v>2</v>
      </c>
      <c r="F326" s="276">
        <v>5</v>
      </c>
      <c r="G326" s="276">
        <v>1</v>
      </c>
      <c r="H326" s="276">
        <v>6</v>
      </c>
      <c r="I326" s="276">
        <v>11</v>
      </c>
      <c r="J326" s="277">
        <v>7</v>
      </c>
      <c r="K326" s="276">
        <v>10</v>
      </c>
      <c r="L326" s="276">
        <v>8</v>
      </c>
      <c r="M326" s="276">
        <v>9</v>
      </c>
    </row>
    <row r="327" spans="1:13" x14ac:dyDescent="0.2">
      <c r="A327" s="275" t="s">
        <v>21</v>
      </c>
      <c r="B327" s="52">
        <v>12</v>
      </c>
      <c r="C327" s="52">
        <v>9</v>
      </c>
      <c r="D327" s="52">
        <v>10</v>
      </c>
      <c r="E327" s="52">
        <v>8</v>
      </c>
      <c r="F327" s="52">
        <v>11</v>
      </c>
      <c r="G327" s="52">
        <v>7</v>
      </c>
      <c r="H327" s="52">
        <v>1</v>
      </c>
      <c r="I327" s="52">
        <v>6</v>
      </c>
      <c r="J327" s="277">
        <v>2</v>
      </c>
      <c r="K327" s="52">
        <v>5</v>
      </c>
      <c r="L327" s="52">
        <v>3</v>
      </c>
      <c r="M327" s="52">
        <v>4</v>
      </c>
    </row>
    <row r="328" spans="1:13" x14ac:dyDescent="0.2">
      <c r="A328" s="275" t="s">
        <v>22</v>
      </c>
      <c r="B328" s="276">
        <v>4</v>
      </c>
      <c r="C328" s="276">
        <v>12</v>
      </c>
      <c r="D328" s="276">
        <v>5</v>
      </c>
      <c r="E328" s="276">
        <v>3</v>
      </c>
      <c r="F328" s="276">
        <v>6</v>
      </c>
      <c r="G328" s="276">
        <v>2</v>
      </c>
      <c r="H328" s="276">
        <v>7</v>
      </c>
      <c r="I328" s="276">
        <v>1</v>
      </c>
      <c r="J328" s="277">
        <v>8</v>
      </c>
      <c r="K328" s="276">
        <v>11</v>
      </c>
      <c r="L328" s="276">
        <v>9</v>
      </c>
      <c r="M328" s="276">
        <v>10</v>
      </c>
    </row>
    <row r="329" spans="1:13" x14ac:dyDescent="0.2">
      <c r="A329" s="275" t="s">
        <v>25</v>
      </c>
      <c r="B329" s="52">
        <v>12</v>
      </c>
      <c r="C329" s="52">
        <v>10</v>
      </c>
      <c r="D329" s="52">
        <v>11</v>
      </c>
      <c r="E329" s="52">
        <v>9</v>
      </c>
      <c r="F329" s="52">
        <v>1</v>
      </c>
      <c r="G329" s="52">
        <v>8</v>
      </c>
      <c r="H329" s="52">
        <v>2</v>
      </c>
      <c r="I329" s="52">
        <v>7</v>
      </c>
      <c r="J329" s="277">
        <v>3</v>
      </c>
      <c r="K329" s="52">
        <v>6</v>
      </c>
      <c r="L329" s="52">
        <v>4</v>
      </c>
      <c r="M329" s="52">
        <v>5</v>
      </c>
    </row>
    <row r="330" spans="1:13" x14ac:dyDescent="0.2">
      <c r="A330" s="275" t="s">
        <v>26</v>
      </c>
      <c r="B330" s="276">
        <v>5</v>
      </c>
      <c r="C330" s="276">
        <v>12</v>
      </c>
      <c r="D330" s="276">
        <v>6</v>
      </c>
      <c r="E330" s="276">
        <v>4</v>
      </c>
      <c r="F330" s="276">
        <v>7</v>
      </c>
      <c r="G330" s="276">
        <v>3</v>
      </c>
      <c r="H330" s="276">
        <v>8</v>
      </c>
      <c r="I330" s="276">
        <v>2</v>
      </c>
      <c r="J330" s="277">
        <v>9</v>
      </c>
      <c r="K330" s="276">
        <v>1</v>
      </c>
      <c r="L330" s="276">
        <v>10</v>
      </c>
      <c r="M330" s="276">
        <v>11</v>
      </c>
    </row>
    <row r="331" spans="1:13" x14ac:dyDescent="0.2">
      <c r="A331" s="275" t="s">
        <v>33</v>
      </c>
      <c r="B331" s="52">
        <v>12</v>
      </c>
      <c r="C331" s="52">
        <v>11</v>
      </c>
      <c r="D331" s="52">
        <v>1</v>
      </c>
      <c r="E331" s="52">
        <v>10</v>
      </c>
      <c r="F331" s="52">
        <v>2</v>
      </c>
      <c r="G331" s="52">
        <v>9</v>
      </c>
      <c r="H331" s="52">
        <v>3</v>
      </c>
      <c r="I331" s="52">
        <v>8</v>
      </c>
      <c r="J331" s="277">
        <v>4</v>
      </c>
      <c r="K331" s="52">
        <v>7</v>
      </c>
      <c r="L331" s="52">
        <v>5</v>
      </c>
      <c r="M331" s="52">
        <v>6</v>
      </c>
    </row>
    <row r="332" spans="1:13" x14ac:dyDescent="0.2">
      <c r="A332" s="275" t="s">
        <v>34</v>
      </c>
      <c r="B332" s="276">
        <v>6</v>
      </c>
      <c r="C332" s="276">
        <v>12</v>
      </c>
      <c r="D332" s="276">
        <v>7</v>
      </c>
      <c r="E332" s="276">
        <v>5</v>
      </c>
      <c r="F332" s="276">
        <v>8</v>
      </c>
      <c r="G332" s="276">
        <v>4</v>
      </c>
      <c r="H332" s="276">
        <v>9</v>
      </c>
      <c r="I332" s="276">
        <v>3</v>
      </c>
      <c r="J332" s="277">
        <v>10</v>
      </c>
      <c r="K332" s="276">
        <v>2</v>
      </c>
      <c r="L332" s="276">
        <v>11</v>
      </c>
      <c r="M332" s="276">
        <v>1</v>
      </c>
    </row>
    <row r="334" spans="1:13" x14ac:dyDescent="0.2">
      <c r="A334">
        <v>1</v>
      </c>
      <c r="B334" t="s">
        <v>194</v>
      </c>
      <c r="C334" t="s">
        <v>195</v>
      </c>
      <c r="D334" t="s">
        <v>196</v>
      </c>
      <c r="E334" t="s">
        <v>197</v>
      </c>
      <c r="F334" t="s">
        <v>198</v>
      </c>
    </row>
    <row r="335" spans="1:13" x14ac:dyDescent="0.2">
      <c r="A335">
        <v>2</v>
      </c>
      <c r="B335" t="s">
        <v>199</v>
      </c>
      <c r="C335" t="s">
        <v>200</v>
      </c>
      <c r="D335" t="s">
        <v>201</v>
      </c>
      <c r="E335" t="s">
        <v>202</v>
      </c>
      <c r="F335" t="s">
        <v>203</v>
      </c>
    </row>
    <row r="336" spans="1:13" x14ac:dyDescent="0.2">
      <c r="A336">
        <v>3</v>
      </c>
      <c r="B336" t="s">
        <v>204</v>
      </c>
      <c r="C336" t="s">
        <v>205</v>
      </c>
      <c r="D336" t="s">
        <v>206</v>
      </c>
      <c r="E336" t="s">
        <v>207</v>
      </c>
      <c r="F336" t="s">
        <v>208</v>
      </c>
    </row>
    <row r="337" spans="1:6" x14ac:dyDescent="0.2">
      <c r="A337">
        <v>4</v>
      </c>
      <c r="B337" t="s">
        <v>209</v>
      </c>
      <c r="C337" t="s">
        <v>210</v>
      </c>
      <c r="D337" t="s">
        <v>211</v>
      </c>
      <c r="E337" t="s">
        <v>212</v>
      </c>
      <c r="F337" t="s">
        <v>213</v>
      </c>
    </row>
    <row r="338" spans="1:6" x14ac:dyDescent="0.2">
      <c r="A338">
        <v>5</v>
      </c>
      <c r="B338" t="s">
        <v>214</v>
      </c>
      <c r="C338" t="s">
        <v>215</v>
      </c>
      <c r="D338" t="s">
        <v>216</v>
      </c>
      <c r="E338" t="s">
        <v>217</v>
      </c>
      <c r="F338" t="s">
        <v>218</v>
      </c>
    </row>
    <row r="339" spans="1:6" x14ac:dyDescent="0.2">
      <c r="A339">
        <v>6</v>
      </c>
      <c r="B339" t="s">
        <v>219</v>
      </c>
      <c r="C339" t="s">
        <v>220</v>
      </c>
      <c r="D339" t="s">
        <v>221</v>
      </c>
      <c r="E339" t="s">
        <v>222</v>
      </c>
      <c r="F339" t="s">
        <v>223</v>
      </c>
    </row>
    <row r="340" spans="1:6" x14ac:dyDescent="0.2">
      <c r="A340">
        <v>7</v>
      </c>
      <c r="B340" t="s">
        <v>224</v>
      </c>
      <c r="C340" t="s">
        <v>225</v>
      </c>
      <c r="D340" t="s">
        <v>226</v>
      </c>
      <c r="E340" t="s">
        <v>227</v>
      </c>
      <c r="F340" t="s">
        <v>228</v>
      </c>
    </row>
    <row r="341" spans="1:6" x14ac:dyDescent="0.2">
      <c r="A341">
        <v>8</v>
      </c>
      <c r="B341" t="s">
        <v>229</v>
      </c>
      <c r="C341" t="s">
        <v>230</v>
      </c>
      <c r="D341" t="s">
        <v>231</v>
      </c>
      <c r="E341" t="s">
        <v>232</v>
      </c>
      <c r="F341" t="s">
        <v>233</v>
      </c>
    </row>
    <row r="342" spans="1:6" x14ac:dyDescent="0.2">
      <c r="A342">
        <v>9</v>
      </c>
      <c r="B342" t="s">
        <v>234</v>
      </c>
      <c r="C342" t="s">
        <v>235</v>
      </c>
      <c r="D342" t="s">
        <v>236</v>
      </c>
      <c r="E342" t="s">
        <v>237</v>
      </c>
      <c r="F342" t="s">
        <v>238</v>
      </c>
    </row>
  </sheetData>
  <sheetProtection password="CC53" sheet="1" objects="1" scenarios="1"/>
  <sortState ref="AX25:AZ44">
    <sortCondition descending="1" ref="AX25:AX44"/>
  </sortState>
  <mergeCells count="92">
    <mergeCell ref="A3:B3"/>
    <mergeCell ref="A19:B19"/>
    <mergeCell ref="N3:Y3"/>
    <mergeCell ref="N19:Y19"/>
    <mergeCell ref="N99:Y99"/>
    <mergeCell ref="N35:Y35"/>
    <mergeCell ref="N51:Y51"/>
    <mergeCell ref="A99:B99"/>
    <mergeCell ref="A35:B35"/>
    <mergeCell ref="A51:B51"/>
    <mergeCell ref="A67:B67"/>
    <mergeCell ref="N67:Y67"/>
    <mergeCell ref="A83:B83"/>
    <mergeCell ref="N83:Y83"/>
    <mergeCell ref="AG1:AJ1"/>
    <mergeCell ref="AL2:AP2"/>
    <mergeCell ref="AR105:AR124"/>
    <mergeCell ref="AR125:AR144"/>
    <mergeCell ref="AR25:AR44"/>
    <mergeCell ref="AR45:AR64"/>
    <mergeCell ref="AR65:AR84"/>
    <mergeCell ref="AR85:AR104"/>
    <mergeCell ref="AA99:AA111"/>
    <mergeCell ref="A116:A127"/>
    <mergeCell ref="AA115:AA127"/>
    <mergeCell ref="A132:A143"/>
    <mergeCell ref="AA131:AA143"/>
    <mergeCell ref="A131:B131"/>
    <mergeCell ref="N131:Y131"/>
    <mergeCell ref="A100:A111"/>
    <mergeCell ref="A115:B115"/>
    <mergeCell ref="N115:Y115"/>
    <mergeCell ref="AR165:AR184"/>
    <mergeCell ref="AR185:AR204"/>
    <mergeCell ref="AR205:AR224"/>
    <mergeCell ref="A4:A15"/>
    <mergeCell ref="AA3:AA15"/>
    <mergeCell ref="A20:A31"/>
    <mergeCell ref="AA19:AA31"/>
    <mergeCell ref="AA35:AA47"/>
    <mergeCell ref="A36:A47"/>
    <mergeCell ref="A52:A63"/>
    <mergeCell ref="AA51:AA63"/>
    <mergeCell ref="A68:A79"/>
    <mergeCell ref="AA67:AA79"/>
    <mergeCell ref="A84:A95"/>
    <mergeCell ref="AA83:AA95"/>
    <mergeCell ref="AR145:AR164"/>
    <mergeCell ref="N291:Y291"/>
    <mergeCell ref="A292:A303"/>
    <mergeCell ref="AA147:AA159"/>
    <mergeCell ref="A164:A175"/>
    <mergeCell ref="AA163:AA175"/>
    <mergeCell ref="A180:A191"/>
    <mergeCell ref="AA179:AA191"/>
    <mergeCell ref="A148:A159"/>
    <mergeCell ref="A147:B147"/>
    <mergeCell ref="N147:Y147"/>
    <mergeCell ref="A243:B243"/>
    <mergeCell ref="N243:Y243"/>
    <mergeCell ref="A163:B163"/>
    <mergeCell ref="N163:Y163"/>
    <mergeCell ref="A179:B179"/>
    <mergeCell ref="N179:Y179"/>
    <mergeCell ref="AA291:AA303"/>
    <mergeCell ref="A308:A319"/>
    <mergeCell ref="AA307:AA319"/>
    <mergeCell ref="A244:A255"/>
    <mergeCell ref="AA243:AA255"/>
    <mergeCell ref="A260:A271"/>
    <mergeCell ref="AA259:AA271"/>
    <mergeCell ref="A276:A287"/>
    <mergeCell ref="AA275:AA287"/>
    <mergeCell ref="A307:B307"/>
    <mergeCell ref="N307:Y307"/>
    <mergeCell ref="A259:B259"/>
    <mergeCell ref="N259:Y259"/>
    <mergeCell ref="A275:B275"/>
    <mergeCell ref="N275:Y275"/>
    <mergeCell ref="A291:B291"/>
    <mergeCell ref="AA195:AA207"/>
    <mergeCell ref="A212:A223"/>
    <mergeCell ref="AA211:AA223"/>
    <mergeCell ref="A228:A239"/>
    <mergeCell ref="AA227:AA239"/>
    <mergeCell ref="A196:A207"/>
    <mergeCell ref="A195:B195"/>
    <mergeCell ref="N195:Y195"/>
    <mergeCell ref="A227:B227"/>
    <mergeCell ref="N227:Y227"/>
    <mergeCell ref="A211:B211"/>
    <mergeCell ref="N211:Y2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322"/>
  <sheetViews>
    <sheetView zoomScaleNormal="100" workbookViewId="0">
      <pane xSplit="3" ySplit="2" topLeftCell="D137" activePane="bottomRight" state="frozen"/>
      <selection pane="topRight" activeCell="D1" sqref="D1"/>
      <selection pane="bottomLeft" activeCell="A3" sqref="A3"/>
      <selection pane="bottomRight" activeCell="C148" sqref="C148"/>
    </sheetView>
  </sheetViews>
  <sheetFormatPr defaultRowHeight="12.75" x14ac:dyDescent="0.2"/>
  <cols>
    <col min="1" max="1" width="6.42578125" customWidth="1"/>
    <col min="2" max="2" width="13.5703125" customWidth="1"/>
    <col min="3" max="3" width="21.7109375" customWidth="1"/>
    <col min="4" max="4" width="25.5703125" bestFit="1" customWidth="1"/>
    <col min="5" max="6" width="19.5703125" bestFit="1" customWidth="1"/>
    <col min="7" max="7" width="25" bestFit="1" customWidth="1"/>
    <col min="8" max="8" width="18.5703125" bestFit="1" customWidth="1"/>
    <col min="9" max="9" width="25.5703125" bestFit="1" customWidth="1"/>
    <col min="10" max="10" width="25.140625" bestFit="1" customWidth="1"/>
    <col min="11" max="11" width="25.28515625" bestFit="1" customWidth="1"/>
    <col min="12" max="12" width="17.7109375" hidden="1" customWidth="1"/>
    <col min="13" max="13" width="16.42578125" style="193" hidden="1" customWidth="1"/>
    <col min="14" max="22" width="6.140625" bestFit="1" customWidth="1"/>
    <col min="23" max="24" width="6.140625" hidden="1" customWidth="1"/>
    <col min="25" max="25" width="1.28515625" hidden="1" customWidth="1"/>
    <col min="26" max="26" width="11" bestFit="1" customWidth="1"/>
    <col min="27" max="27" width="10.42578125" bestFit="1" customWidth="1"/>
    <col min="28" max="28" width="3.5703125" customWidth="1"/>
    <col min="29" max="29" width="20" hidden="1" customWidth="1"/>
    <col min="30" max="30" width="18.5703125" hidden="1" customWidth="1"/>
    <col min="31" max="31" width="10.5703125" hidden="1" customWidth="1"/>
    <col min="32" max="32" width="12.28515625" hidden="1" customWidth="1"/>
    <col min="33" max="34" width="18.42578125" hidden="1" customWidth="1"/>
    <col min="35" max="35" width="11" hidden="1" customWidth="1"/>
    <col min="36" max="36" width="14.85546875" hidden="1" customWidth="1"/>
    <col min="37" max="37" width="29.7109375" hidden="1" customWidth="1"/>
    <col min="38" max="45" width="0" hidden="1" customWidth="1"/>
    <col min="46" max="46" width="30.140625" hidden="1" customWidth="1"/>
    <col min="47" max="47" width="12.5703125" style="53" hidden="1" customWidth="1"/>
    <col min="48" max="48" width="0" style="53" hidden="1" customWidth="1"/>
    <col min="49" max="49" width="13.85546875" hidden="1" customWidth="1"/>
    <col min="50" max="50" width="20.28515625" hidden="1" customWidth="1"/>
    <col min="51" max="51" width="13.85546875" style="81" hidden="1" customWidth="1"/>
    <col min="52" max="52" width="10.5703125" hidden="1" customWidth="1"/>
    <col min="53" max="53" width="13.85546875" hidden="1" customWidth="1"/>
    <col min="54" max="55" width="0" hidden="1" customWidth="1"/>
  </cols>
  <sheetData>
    <row r="1" spans="1:52" ht="20.25" customHeight="1" thickBot="1" x14ac:dyDescent="0.25">
      <c r="A1" s="309"/>
      <c r="B1" s="309" t="s">
        <v>192</v>
      </c>
      <c r="C1" s="310" t="s">
        <v>13</v>
      </c>
      <c r="D1" s="310" t="s">
        <v>14</v>
      </c>
      <c r="E1" s="310" t="s">
        <v>15</v>
      </c>
      <c r="F1" s="310" t="s">
        <v>17</v>
      </c>
      <c r="G1" s="310" t="s">
        <v>18</v>
      </c>
      <c r="H1" s="310" t="s">
        <v>21</v>
      </c>
      <c r="I1" s="310" t="s">
        <v>22</v>
      </c>
      <c r="J1" s="310" t="s">
        <v>25</v>
      </c>
      <c r="K1" s="310" t="s">
        <v>26</v>
      </c>
      <c r="L1" s="310" t="s">
        <v>33</v>
      </c>
      <c r="M1" s="310" t="s">
        <v>34</v>
      </c>
      <c r="AD1" s="46"/>
      <c r="AE1" s="159" t="s">
        <v>31</v>
      </c>
      <c r="AF1" s="46"/>
      <c r="AG1" s="392" t="s">
        <v>68</v>
      </c>
      <c r="AH1" s="393"/>
      <c r="AI1" s="393"/>
      <c r="AJ1" s="394"/>
      <c r="AK1" s="151"/>
    </row>
    <row r="2" spans="1:52" ht="31.5" hidden="1" customHeight="1" thickBot="1" x14ac:dyDescent="0.35"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AC2" s="42" t="s">
        <v>29</v>
      </c>
      <c r="AD2" s="153" t="s">
        <v>30</v>
      </c>
      <c r="AE2" s="156" t="s">
        <v>70</v>
      </c>
      <c r="AF2" s="46"/>
      <c r="AG2" s="160" t="s">
        <v>65</v>
      </c>
      <c r="AH2" s="160" t="s">
        <v>67</v>
      </c>
      <c r="AI2" s="160" t="s">
        <v>29</v>
      </c>
      <c r="AJ2" s="161" t="s">
        <v>66</v>
      </c>
      <c r="AK2" s="154"/>
      <c r="AL2" s="395" t="s">
        <v>69</v>
      </c>
      <c r="AM2" s="396"/>
      <c r="AN2" s="396"/>
      <c r="AO2" s="396"/>
      <c r="AP2" s="397"/>
    </row>
    <row r="3" spans="1:52" ht="20.25" customHeight="1" thickBot="1" x14ac:dyDescent="0.35">
      <c r="A3" s="398" t="s">
        <v>0</v>
      </c>
      <c r="B3" s="399"/>
      <c r="C3" s="311" t="s">
        <v>239</v>
      </c>
      <c r="D3" s="312"/>
      <c r="E3" s="313"/>
      <c r="F3" s="314"/>
      <c r="G3" s="314"/>
      <c r="H3" s="314"/>
      <c r="I3" s="314"/>
      <c r="J3" s="314"/>
      <c r="K3" s="314"/>
      <c r="L3" s="314"/>
      <c r="M3" s="315"/>
      <c r="N3" s="400" t="s">
        <v>12</v>
      </c>
      <c r="O3" s="401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329" t="s">
        <v>16</v>
      </c>
      <c r="AA3" s="403">
        <f>SUM(N16:Y16)</f>
        <v>30</v>
      </c>
      <c r="AC3" s="47" t="str">
        <f>C3</f>
        <v>Nyírbátor SE</v>
      </c>
      <c r="AD3" s="162">
        <f>AA3+AE3+AF3</f>
        <v>30.0002</v>
      </c>
      <c r="AE3" s="208">
        <v>0</v>
      </c>
      <c r="AF3" s="46">
        <v>2.0000000000000001E-4</v>
      </c>
      <c r="AG3" s="157">
        <f>_xlfn.RANK.EQ(AD3,$AD$3:$AD$22,0)</f>
        <v>8</v>
      </c>
      <c r="AH3" s="158" t="s">
        <v>13</v>
      </c>
      <c r="AI3" s="158" t="str">
        <f>IF($AG$3=(AL3+1),AC$3,IF($AG$4=(AL3+1),AC$4,IF($AG$5=(AL3+1),AC$5,IF($AG$6=(AL3+1),AC$6,IF($AG$7=(AL3+1),AC$7,IF($AG$8=(AL3+1),AC$8,IF($AG$9=(AL3+1),AC$9,IF($AG$10=(AL3+1),AC$10,IF($AG$11=(AL3+1),AC$11,IF($AG$12=(AL3+1),AC$12,IF($AG$13=(AL3+1),AC$13,IF($AG$14=(AL3+1),AC$14,IF($AG$15=(AL3+1),AC$15,IF($AG$16=(AL3+1),AC$16,IF($AG$17=(AL3+1),AC$17,IF($AG$18=(AL3+1),AC$18,IF($AG$19=(AL3+1),AC$19,IF($AG$20=(AL3+1),AC$20,IF($AG$21=(AL3+1),AC$21,IF($AG$22=(AL3+1),AC$22))))))))))))))))))))</f>
        <v>Refi SC</v>
      </c>
      <c r="AJ3" s="199">
        <f>IF($AG$3=(AP3+1),AD$3,IF($AG$4=(AP3+1),AD$4,IF($AG$5=(AP3+1),AD$5,IF($AG$6=(AP3+1),AD$6,IF($AG$7=(AP3+1),AD$7,IF($AG$8=(AP3+1),AD$8,IF($AG$9=(AP3+1),AD$9,IF($AG$10=(AP3+1),AD$10,IF($AG$11=(AP3+1),AD$11,IF($AG$12=(AP3+1),AD$12,IF($AG$13=(AP3+1),AD$13,IF($AG$14=(AP3+1),AD$14,IF($AG$15=(AP3+1),AD$15,IF($AG$16=(AP3+1),AD$16,IF($AG$17=(AP3+1),AD$17,IF($AG$18=(AP3+1),AD$18,IF($AG$19=(AP3+1),AD$19,IF($AG$20=(AP3+1),AD$20,IF($AG$21=(AP3+1),AD$21,IF($AG$22=(AP3+1),AD$22))))))))))))))))))))</f>
        <v>66.000197999999997</v>
      </c>
      <c r="AK3" s="154"/>
      <c r="AL3" s="161">
        <v>0</v>
      </c>
      <c r="AM3" s="161"/>
      <c r="AN3" s="161"/>
      <c r="AO3" s="161"/>
      <c r="AP3" s="161">
        <v>0</v>
      </c>
      <c r="AU3"/>
      <c r="AW3" s="53"/>
      <c r="AY3"/>
      <c r="AZ3" s="81"/>
    </row>
    <row r="4" spans="1:52" ht="12.75" customHeight="1" thickBot="1" x14ac:dyDescent="0.25">
      <c r="A4" s="406">
        <v>1</v>
      </c>
      <c r="B4" s="316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8" t="s">
        <v>1</v>
      </c>
      <c r="N4" s="319" t="s">
        <v>13</v>
      </c>
      <c r="O4" s="320" t="s">
        <v>14</v>
      </c>
      <c r="P4" s="320" t="s">
        <v>15</v>
      </c>
      <c r="Q4" s="320" t="s">
        <v>17</v>
      </c>
      <c r="R4" s="320" t="s">
        <v>18</v>
      </c>
      <c r="S4" s="320" t="s">
        <v>21</v>
      </c>
      <c r="T4" s="320" t="s">
        <v>22</v>
      </c>
      <c r="U4" s="320" t="s">
        <v>25</v>
      </c>
      <c r="V4" s="320" t="s">
        <v>26</v>
      </c>
      <c r="W4" s="320" t="s">
        <v>33</v>
      </c>
      <c r="X4" s="320" t="s">
        <v>34</v>
      </c>
      <c r="Y4" s="320" t="s">
        <v>35</v>
      </c>
      <c r="Z4" s="330"/>
      <c r="AA4" s="404"/>
      <c r="AC4" s="48" t="str">
        <f>C19</f>
        <v>Refi SC</v>
      </c>
      <c r="AD4" s="162">
        <f>AA19+AE4+AF4</f>
        <v>66.000197999999997</v>
      </c>
      <c r="AE4" s="208">
        <v>0</v>
      </c>
      <c r="AF4" s="46">
        <f>AF3- 0.000002</f>
        <v>1.9800000000000002E-4</v>
      </c>
      <c r="AG4" s="157">
        <f>_xlfn.RANK.EQ(AD4,$AD$3:$AD$22,0)</f>
        <v>1</v>
      </c>
      <c r="AH4" s="158" t="s">
        <v>14</v>
      </c>
      <c r="AI4" s="158" t="str">
        <f>IF($AG$3=(AL4+1),$AC$3,IF($AG$4=(AL4+1),$AC$4,IF($AG$5=(AL4+1),$AC$5,IF($AG$6=(AL4+1),$AC$6,IF($AG$7=(AL4+1),$AC$7,IF($AG$8=(AL4+1),$AC$8,IF($AG$9=(AL4+1),$AC$9,IF($AG$10=(AL4+1),$AC$10,IF($AG$11=(AL4+1),$AC$11,IF($AG$12=(AL4+1),$AC$12,IF($AG$13=(AL4+1),$AC$13,IF($AG$14=(AL4+1),$AC$14,IF($AG$15=(AL4+1),$AC$15,IF($AG$16=(AL4+1),$AC$16,IF($AG$17=(AL4+1),$AC$17,IF($AG$18=(AL4+1),$AC$18,IF($AG$19=(AL4+1),$AC$19,IF($AG$20=(AL4+1),$AC$20,IF($AG$21=(AL4+1),$AC$21,IF($AG$22=(AL4+1),$AC$22))))))))))))))))))))</f>
        <v>Piremon SE</v>
      </c>
      <c r="AJ4" s="199">
        <f>IF($AG$3=(AP4+1),AD$3,IF($AG$4=(AP4+1),AD$4,IF($AG$5=(AP4+1),AD$5,IF($AG$6=(AP4+1),AD$6,IF($AG$7=(AP4+1),AD$7,IF($AG$8=(AP4+1),AD$8,IF($AG$9=(AP4+1),AD$9,IF($AG$10=(AP4+1),AD$10,IF($AG$11=(AP4+1),AD$11,IF($AG$12=(AP4+1),AD$12,IF($AG$13=(AP4+1),AD$13,IF($AG$14=(AP4+1),AD$14,IF($AG$15=(AP4+1),AD$15,IF($AG$16=(AP4+1),AD$16,IF($AG$17=(AP4+1),AD$17,IF($AG$18=(AP4+1),AD$18,IF($AG$19=(AP4+1),AD$19,IF($AG$20=(AP4+1),AD$20,IF($AG$21=(AP4+1),AD$21,IF($AG$22=(AP4+1),AD$22))))))))))))))))))))</f>
        <v>59.000190000000003</v>
      </c>
      <c r="AK4" s="154"/>
      <c r="AL4" s="161">
        <v>1</v>
      </c>
      <c r="AM4" s="161"/>
      <c r="AN4" s="161"/>
      <c r="AO4" s="161"/>
      <c r="AP4" s="161">
        <v>1</v>
      </c>
      <c r="AU4"/>
      <c r="AW4" s="53"/>
      <c r="AY4"/>
      <c r="AZ4" s="81"/>
    </row>
    <row r="5" spans="1:52" ht="13.5" customHeight="1" thickBot="1" x14ac:dyDescent="0.25">
      <c r="A5" s="407"/>
      <c r="B5" s="321" t="s">
        <v>2</v>
      </c>
      <c r="C5" s="322" t="str">
        <f>'1 forduló'!$C8</f>
        <v> Baracsi S.   1922  </v>
      </c>
      <c r="D5" s="322" t="str">
        <f>'2 forduló'!$C8</f>
        <v xml:space="preserve"> BARACSI S.  1922</v>
      </c>
      <c r="E5" s="322" t="str">
        <f>'3 forduló'!$C8</f>
        <v>Baracsi Sándor 1922</v>
      </c>
      <c r="F5" s="322" t="str">
        <f>'4 forduló'!$C8</f>
        <v xml:space="preserve"> Baracsi S.   1922 </v>
      </c>
      <c r="G5" s="322" t="str">
        <f>'5 forduló'!$C8</f>
        <v>Baracsi Sándor 1922</v>
      </c>
      <c r="H5" s="322" t="str">
        <f>'6 forduló'!$C8</f>
        <v>Baracs Sándor</v>
      </c>
      <c r="I5" s="322" t="str">
        <f>'7 forduló'!$C8</f>
        <v>Baracsi Sándor/1922/</v>
      </c>
      <c r="J5" s="322" t="str">
        <f>'8 forduló'!$C8</f>
        <v xml:space="preserve">Baracsi S. </v>
      </c>
      <c r="K5" s="322" t="str">
        <f>'9 forduló'!$C8</f>
        <v>Baracsi Sándor</v>
      </c>
      <c r="L5" s="322" t="b">
        <f>'10 forduló'!$C8</f>
        <v>0</v>
      </c>
      <c r="M5" s="322" t="b">
        <f>'11 forduló'!$C8</f>
        <v>0</v>
      </c>
      <c r="N5" s="323">
        <f>'1 forduló'!$D8</f>
        <v>0.5</v>
      </c>
      <c r="O5" s="323">
        <f>'2 forduló'!$D8</f>
        <v>0</v>
      </c>
      <c r="P5" s="323">
        <f>'3 forduló'!$D8</f>
        <v>0</v>
      </c>
      <c r="Q5" s="323">
        <f>'4 forduló'!$D8</f>
        <v>0</v>
      </c>
      <c r="R5" s="323">
        <f>'5 forduló'!$D8</f>
        <v>0</v>
      </c>
      <c r="S5" s="323">
        <f>'6 forduló'!$D8</f>
        <v>0</v>
      </c>
      <c r="T5" s="323">
        <f>'7 forduló'!$D8</f>
        <v>0.5</v>
      </c>
      <c r="U5" s="323">
        <f>'8 forduló'!$D8</f>
        <v>0.5</v>
      </c>
      <c r="V5" s="323">
        <f>'9 forduló'!$D8</f>
        <v>0.5</v>
      </c>
      <c r="W5" s="323" t="b">
        <f>'10 forduló'!$D8</f>
        <v>0</v>
      </c>
      <c r="X5" s="323" t="b">
        <f>'11 forduló'!$D8</f>
        <v>0</v>
      </c>
      <c r="Y5" s="324"/>
      <c r="Z5" s="331">
        <f>SUM(N5:Y5)</f>
        <v>2</v>
      </c>
      <c r="AA5" s="404"/>
      <c r="AC5" s="48" t="str">
        <f>C35</f>
        <v>Fehérgyarmat SE</v>
      </c>
      <c r="AD5" s="162">
        <f>AA35+AE5+AF5</f>
        <v>44.500196000000003</v>
      </c>
      <c r="AE5" s="208">
        <v>0</v>
      </c>
      <c r="AF5" s="46">
        <f t="shared" ref="AF5:AF22" si="0">AF4- 0.000002</f>
        <v>1.9600000000000002E-4</v>
      </c>
      <c r="AG5" s="157">
        <f>_xlfn.RANK.EQ(AD5,$AD$3:$AD$22,0)</f>
        <v>6</v>
      </c>
      <c r="AH5" s="158" t="s">
        <v>15</v>
      </c>
      <c r="AI5" s="158" t="str">
        <f t="shared" ref="AI5:AI22" si="1">IF($AG$3=(AL5+1),$AC$3,IF($AG$4=(AL5+1),$AC$4,IF($AG$5=(AL5+1),$AC$5,IF($AG$6=(AL5+1),$AC$6,IF($AG$7=(AL5+1),$AC$7,IF($AG$8=(AL5+1),$AC$8,IF($AG$9=(AL5+1),$AC$9,IF($AG$10=(AL5+1),$AC$10,IF($AG$11=(AL5+1),$AC$11,IF($AG$12=(AL5+1),$AC$12,IF($AG$13=(AL5+1),$AC$13,IF($AG$14=(AL5+1),$AC$14,IF($AG$15=(AL5+1),$AC$15,IF($AG$16=(AL5+1),$AC$16,IF($AG$17=(AL5+1),$AC$17,IF($AG$18=(AL5+1),$AC$18,IF($AG$19=(AL5+1),$AC$19,IF($AG$20=(AL5+1),$AC$20,IF($AG$21=(AL5+1),$AC$21,IF($AG$22=(AL5+1),$AC$22))))))))))))))))))))</f>
        <v>Nyh. Sakkiskola SE</v>
      </c>
      <c r="AJ5" s="199">
        <f t="shared" ref="AJ5:AJ22" si="2">IF($AG$3=(AP5+1),AD$3,IF($AG$4=(AP5+1),AD$4,IF($AG$5=(AP5+1),AD$5,IF($AG$6=(AP5+1),AD$6,IF($AG$7=(AP5+1),AD$7,IF($AG$8=(AP5+1),AD$8,IF($AG$9=(AP5+1),AD$9,IF($AG$10=(AP5+1),AD$10,IF($AG$11=(AP5+1),AD$11,IF($AG$12=(AP5+1),AD$12,IF($AG$13=(AP5+1),AD$13,IF($AG$14=(AP5+1),AD$14,IF($AG$15=(AP5+1),AD$15,IF($AG$16=(AP5+1),AD$16,IF($AG$17=(AP5+1),AD$17,IF($AG$18=(AP5+1),AD$18,IF($AG$19=(AP5+1),AD$19,IF($AG$20=(AP5+1),AD$20,IF($AG$21=(AP5+1),AD$21,IF($AG$22=(AP5+1),AD$22))))))))))))))))))))</f>
        <v>54.000183999999997</v>
      </c>
      <c r="AK5" s="154"/>
      <c r="AL5" s="161">
        <v>2</v>
      </c>
      <c r="AM5" s="161"/>
      <c r="AN5" s="161"/>
      <c r="AO5" s="161"/>
      <c r="AP5" s="161">
        <v>2</v>
      </c>
      <c r="AU5"/>
      <c r="AW5" s="53"/>
      <c r="AY5"/>
      <c r="AZ5" s="81"/>
    </row>
    <row r="6" spans="1:52" ht="14.25" customHeight="1" thickBot="1" x14ac:dyDescent="0.25">
      <c r="A6" s="407"/>
      <c r="B6" s="321" t="s">
        <v>3</v>
      </c>
      <c r="C6" s="322" t="str">
        <f>'1 forduló'!$C9</f>
        <v xml:space="preserve"> Kádár J.      1790 </v>
      </c>
      <c r="D6" s="322" t="str">
        <f>'2 forduló'!$C9</f>
        <v xml:space="preserve"> KÁDÁR J. 1790</v>
      </c>
      <c r="E6" s="322" t="str">
        <f>'3 forduló'!$C9</f>
        <v>Kádár János 1790</v>
      </c>
      <c r="F6" s="322" t="str">
        <f>'4 forduló'!$C9</f>
        <v>KÁDÁR J.  1790</v>
      </c>
      <c r="G6" s="322" t="str">
        <f>'5 forduló'!$C9</f>
        <v>Kádár János 1790</v>
      </c>
      <c r="H6" s="322" t="str">
        <f>'6 forduló'!$C9</f>
        <v>Kádár János</v>
      </c>
      <c r="I6" s="322" t="str">
        <f>'7 forduló'!$C9</f>
        <v>Kádár János/1790/</v>
      </c>
      <c r="J6" s="322" t="str">
        <f>'8 forduló'!$C9</f>
        <v>Kádár J.  </v>
      </c>
      <c r="K6" s="322" t="str">
        <f>'9 forduló'!$C9</f>
        <v>Kádár János</v>
      </c>
      <c r="L6" s="322" t="b">
        <f>'10 forduló'!$C9</f>
        <v>0</v>
      </c>
      <c r="M6" s="322" t="b">
        <f>'11 forduló'!$C9</f>
        <v>0</v>
      </c>
      <c r="N6" s="323">
        <f>'1 forduló'!$D9</f>
        <v>0</v>
      </c>
      <c r="O6" s="323">
        <f>'2 forduló'!$D9</f>
        <v>0</v>
      </c>
      <c r="P6" s="323">
        <f>'3 forduló'!$D9</f>
        <v>0</v>
      </c>
      <c r="Q6" s="323">
        <f>'4 forduló'!$D9</f>
        <v>0</v>
      </c>
      <c r="R6" s="323">
        <f>'5 forduló'!$D9</f>
        <v>0</v>
      </c>
      <c r="S6" s="323">
        <f>'6 forduló'!$D9</f>
        <v>0</v>
      </c>
      <c r="T6" s="323">
        <f>'7 forduló'!$D9</f>
        <v>0</v>
      </c>
      <c r="U6" s="323">
        <f>'8 forduló'!$D9</f>
        <v>0.5</v>
      </c>
      <c r="V6" s="323">
        <f>'9 forduló'!$D9</f>
        <v>0.5</v>
      </c>
      <c r="W6" s="323" t="b">
        <f>'10 forduló'!$D9</f>
        <v>0</v>
      </c>
      <c r="X6" s="323" t="b">
        <f>'11 forduló'!$D9</f>
        <v>0</v>
      </c>
      <c r="Y6" s="324"/>
      <c r="Z6" s="331">
        <f t="shared" ref="Z6:Z15" si="3">SUM(N6:Y6)</f>
        <v>1</v>
      </c>
      <c r="AA6" s="404"/>
      <c r="AC6" s="48" t="str">
        <f>C51</f>
        <v>Dávid SC</v>
      </c>
      <c r="AD6" s="162">
        <f>AA51+AE6+AF6</f>
        <v>47.500194</v>
      </c>
      <c r="AE6" s="208">
        <v>0</v>
      </c>
      <c r="AF6" s="46">
        <f t="shared" si="0"/>
        <v>1.9400000000000003E-4</v>
      </c>
      <c r="AG6" s="157">
        <f>_xlfn.RANK.EQ(AD6,$AD$3:$AD$22,0)</f>
        <v>5</v>
      </c>
      <c r="AH6" s="158" t="s">
        <v>17</v>
      </c>
      <c r="AI6" s="158" t="str">
        <f t="shared" si="1"/>
        <v>Fetivíz SE</v>
      </c>
      <c r="AJ6" s="199">
        <f t="shared" si="2"/>
        <v>53.000191999999998</v>
      </c>
      <c r="AK6" s="155"/>
      <c r="AL6" s="161">
        <v>3</v>
      </c>
      <c r="AM6" s="161"/>
      <c r="AN6" s="161"/>
      <c r="AO6" s="161"/>
      <c r="AP6" s="161">
        <v>3</v>
      </c>
      <c r="AU6"/>
      <c r="AW6" s="53"/>
      <c r="AY6"/>
      <c r="AZ6" s="81"/>
    </row>
    <row r="7" spans="1:52" ht="13.5" customHeight="1" thickBot="1" x14ac:dyDescent="0.25">
      <c r="A7" s="407"/>
      <c r="B7" s="321" t="s">
        <v>84</v>
      </c>
      <c r="C7" s="322" t="str">
        <f>'1 forduló'!$C10</f>
        <v xml:space="preserve">Tóth J.         1827 </v>
      </c>
      <c r="D7" s="322" t="str">
        <f>'2 forduló'!$C10</f>
        <v xml:space="preserve">TÓTH J.  1827 </v>
      </c>
      <c r="E7" s="322" t="str">
        <f>'3 forduló'!$C10</f>
        <v xml:space="preserve"> Tóth János 1827</v>
      </c>
      <c r="F7" s="322" t="str">
        <f>'4 forduló'!$C10</f>
        <v>Józsa L.    1638</v>
      </c>
      <c r="G7" s="322" t="str">
        <f>'5 forduló'!$C10</f>
        <v>Tóth János 1827</v>
      </c>
      <c r="H7" s="322" t="str">
        <f>'6 forduló'!$C10</f>
        <v>Tóth János</v>
      </c>
      <c r="I7" s="322" t="str">
        <f>'7 forduló'!$C10</f>
        <v>Tóth János/1829/</v>
      </c>
      <c r="J7" s="322" t="str">
        <f>'8 forduló'!$C10</f>
        <v xml:space="preserve"> Tóth J.  </v>
      </c>
      <c r="K7" s="322" t="str">
        <f>'9 forduló'!$C10</f>
        <v>Tóth János</v>
      </c>
      <c r="L7" s="322" t="b">
        <f>'10 forduló'!$C10</f>
        <v>0</v>
      </c>
      <c r="M7" s="322" t="b">
        <f>'11 forduló'!$C10</f>
        <v>0</v>
      </c>
      <c r="N7" s="323">
        <f>'1 forduló'!$D10</f>
        <v>1</v>
      </c>
      <c r="O7" s="323">
        <f>'2 forduló'!$D10</f>
        <v>0</v>
      </c>
      <c r="P7" s="323">
        <f>'3 forduló'!$D10</f>
        <v>0</v>
      </c>
      <c r="Q7" s="323">
        <f>'4 forduló'!$D10</f>
        <v>0</v>
      </c>
      <c r="R7" s="323">
        <f>'5 forduló'!$D10</f>
        <v>0</v>
      </c>
      <c r="S7" s="323">
        <f>'6 forduló'!$D10</f>
        <v>0</v>
      </c>
      <c r="T7" s="323">
        <f>'7 forduló'!$D10</f>
        <v>0.5</v>
      </c>
      <c r="U7" s="323">
        <f>'8 forduló'!$D10</f>
        <v>0.5</v>
      </c>
      <c r="V7" s="323">
        <f>'9 forduló'!$D10</f>
        <v>0.5</v>
      </c>
      <c r="W7" s="323" t="b">
        <f>'10 forduló'!$D10</f>
        <v>0</v>
      </c>
      <c r="X7" s="323" t="b">
        <f>'11 forduló'!$D10</f>
        <v>0</v>
      </c>
      <c r="Y7" s="324"/>
      <c r="Z7" s="331">
        <f t="shared" si="3"/>
        <v>2.5</v>
      </c>
      <c r="AA7" s="404"/>
      <c r="AC7" s="48" t="str">
        <f>C67</f>
        <v>Fetivíz SE</v>
      </c>
      <c r="AD7" s="162">
        <f>AA67+AE7+AF7</f>
        <v>53.000191999999998</v>
      </c>
      <c r="AE7" s="208">
        <v>0</v>
      </c>
      <c r="AF7" s="46">
        <f t="shared" si="0"/>
        <v>1.9200000000000003E-4</v>
      </c>
      <c r="AG7" s="157">
        <f t="shared" ref="AG7:AG22" si="4">_xlfn.RANK.EQ(AD7,$AD$3:$AD$22,0)</f>
        <v>4</v>
      </c>
      <c r="AH7" s="158" t="s">
        <v>18</v>
      </c>
      <c r="AI7" s="158" t="str">
        <f t="shared" si="1"/>
        <v>Dávid SC</v>
      </c>
      <c r="AJ7" s="199">
        <f t="shared" si="2"/>
        <v>47.500194</v>
      </c>
      <c r="AK7" s="155"/>
      <c r="AL7" s="161">
        <v>4</v>
      </c>
      <c r="AM7" s="161"/>
      <c r="AN7" s="161"/>
      <c r="AO7" s="161"/>
      <c r="AP7" s="161">
        <v>4</v>
      </c>
      <c r="AU7"/>
      <c r="AW7" s="53"/>
      <c r="AY7"/>
      <c r="AZ7" s="81"/>
    </row>
    <row r="8" spans="1:52" ht="13.5" customHeight="1" thickBot="1" x14ac:dyDescent="0.25">
      <c r="A8" s="407"/>
      <c r="B8" s="321" t="s">
        <v>5</v>
      </c>
      <c r="C8" s="322" t="str">
        <f>'1 forduló'!$C11</f>
        <v xml:space="preserve"> Józsa L.       1638 </v>
      </c>
      <c r="D8" s="322" t="str">
        <f>'2 forduló'!$C11</f>
        <v xml:space="preserve"> JÓZSA L.  1638</v>
      </c>
      <c r="E8" s="322" t="str">
        <f>'3 forduló'!$C11</f>
        <v>Józsa László 1638</v>
      </c>
      <c r="F8" s="322" t="str">
        <f>'4 forduló'!$C11</f>
        <v xml:space="preserve">Orosz F.   1553 </v>
      </c>
      <c r="G8" s="322" t="str">
        <f>'5 forduló'!$C11</f>
        <v xml:space="preserve">Mészáros Pál 1576 </v>
      </c>
      <c r="H8" s="322" t="str">
        <f>'6 forduló'!$C11</f>
        <v>Józsa László</v>
      </c>
      <c r="I8" s="322" t="str">
        <f>'7 forduló'!$C11</f>
        <v xml:space="preserve">Józsa László/1638/ </v>
      </c>
      <c r="J8" s="322" t="str">
        <f>'8 forduló'!$C11</f>
        <v>Józsa L.  </v>
      </c>
      <c r="K8" s="322" t="str">
        <f>'9 forduló'!$C11</f>
        <v>Mészáros Pál</v>
      </c>
      <c r="L8" s="322" t="b">
        <f>'10 forduló'!$C11</f>
        <v>0</v>
      </c>
      <c r="M8" s="322" t="b">
        <f>'11 forduló'!$C11</f>
        <v>0</v>
      </c>
      <c r="N8" s="323">
        <f>'1 forduló'!$D11</f>
        <v>0</v>
      </c>
      <c r="O8" s="323">
        <f>'2 forduló'!$D11</f>
        <v>0</v>
      </c>
      <c r="P8" s="323">
        <f>'3 forduló'!$D11</f>
        <v>1</v>
      </c>
      <c r="Q8" s="323">
        <f>'4 forduló'!$D11</f>
        <v>0</v>
      </c>
      <c r="R8" s="323">
        <f>'5 forduló'!$D11</f>
        <v>1</v>
      </c>
      <c r="S8" s="323">
        <f>'6 forduló'!$D11</f>
        <v>0.5</v>
      </c>
      <c r="T8" s="323">
        <f>'7 forduló'!$D11</f>
        <v>0</v>
      </c>
      <c r="U8" s="323">
        <f>'8 forduló'!$D11</f>
        <v>0</v>
      </c>
      <c r="V8" s="323">
        <f>'9 forduló'!$D11</f>
        <v>0</v>
      </c>
      <c r="W8" s="323" t="b">
        <f>'10 forduló'!$D11</f>
        <v>0</v>
      </c>
      <c r="X8" s="323" t="b">
        <f>'11 forduló'!$D11</f>
        <v>0</v>
      </c>
      <c r="Y8" s="324"/>
      <c r="Z8" s="331">
        <f t="shared" si="3"/>
        <v>2.5</v>
      </c>
      <c r="AA8" s="404"/>
      <c r="AC8" s="48" t="str">
        <f>C83</f>
        <v>Piremon SE</v>
      </c>
      <c r="AD8" s="162">
        <f>AA83+AE8+AF8</f>
        <v>59.000190000000003</v>
      </c>
      <c r="AE8" s="208">
        <v>0</v>
      </c>
      <c r="AF8" s="46">
        <f t="shared" si="0"/>
        <v>1.9000000000000004E-4</v>
      </c>
      <c r="AG8" s="157">
        <f t="shared" si="4"/>
        <v>2</v>
      </c>
      <c r="AH8" s="158" t="s">
        <v>21</v>
      </c>
      <c r="AI8" s="158" t="str">
        <f t="shared" si="1"/>
        <v>Fehérgyarmat SE</v>
      </c>
      <c r="AJ8" s="199">
        <f t="shared" si="2"/>
        <v>44.500196000000003</v>
      </c>
      <c r="AK8" s="155"/>
      <c r="AL8" s="161">
        <v>5</v>
      </c>
      <c r="AM8" s="161"/>
      <c r="AN8" s="161"/>
      <c r="AO8" s="161"/>
      <c r="AP8" s="161">
        <v>5</v>
      </c>
      <c r="AU8"/>
      <c r="AW8" s="53"/>
      <c r="AY8"/>
      <c r="AZ8" s="81"/>
    </row>
    <row r="9" spans="1:52" ht="12.75" customHeight="1" thickBot="1" x14ac:dyDescent="0.25">
      <c r="A9" s="407"/>
      <c r="B9" s="321" t="s">
        <v>6</v>
      </c>
      <c r="C9" s="322" t="str">
        <f>'1 forduló'!$C12</f>
        <v>Orosz F.      1552  </v>
      </c>
      <c r="D9" s="322" t="str">
        <f>'2 forduló'!$C12</f>
        <v xml:space="preserve"> OROSZ F. 1552</v>
      </c>
      <c r="E9" s="322" t="str">
        <f>'3 forduló'!$C12</f>
        <v>Kónya István 1469</v>
      </c>
      <c r="F9" s="322" t="str">
        <f>'4 forduló'!$C12</f>
        <v>Kónya I.  1469</v>
      </c>
      <c r="G9" s="322" t="str">
        <f>'5 forduló'!$C12</f>
        <v>Józsa László 1638</v>
      </c>
      <c r="H9" s="322" t="str">
        <f>'6 forduló'!$C12</f>
        <v>Orosz Ferenc</v>
      </c>
      <c r="I9" s="322" t="str">
        <f>'7 forduló'!$C12</f>
        <v>Kónya István/1469/</v>
      </c>
      <c r="J9" s="322" t="str">
        <f>'8 forduló'!$C12</f>
        <v>Orosz F.  </v>
      </c>
      <c r="K9" s="322" t="str">
        <f>'9 forduló'!$C12</f>
        <v>Józsa László</v>
      </c>
      <c r="L9" s="322" t="b">
        <f>'10 forduló'!$C12</f>
        <v>0</v>
      </c>
      <c r="M9" s="322" t="b">
        <f>'11 forduló'!$C12</f>
        <v>0</v>
      </c>
      <c r="N9" s="323">
        <f>'1 forduló'!$D12</f>
        <v>1</v>
      </c>
      <c r="O9" s="323">
        <f>'2 forduló'!$D12</f>
        <v>0</v>
      </c>
      <c r="P9" s="323">
        <f>'3 forduló'!$D12</f>
        <v>1</v>
      </c>
      <c r="Q9" s="323">
        <f>'4 forduló'!$D12</f>
        <v>0</v>
      </c>
      <c r="R9" s="323">
        <f>'5 forduló'!$D12</f>
        <v>0</v>
      </c>
      <c r="S9" s="323">
        <f>'6 forduló'!$D12</f>
        <v>0</v>
      </c>
      <c r="T9" s="323">
        <f>'7 forduló'!$D12</f>
        <v>1</v>
      </c>
      <c r="U9" s="323">
        <f>'8 forduló'!$D12</f>
        <v>1</v>
      </c>
      <c r="V9" s="323">
        <f>'9 forduló'!$D12</f>
        <v>0</v>
      </c>
      <c r="W9" s="323" t="b">
        <f>'10 forduló'!$D12</f>
        <v>0</v>
      </c>
      <c r="X9" s="323" t="b">
        <f>'11 forduló'!$D12</f>
        <v>0</v>
      </c>
      <c r="Y9" s="324"/>
      <c r="Z9" s="331">
        <f t="shared" si="3"/>
        <v>4</v>
      </c>
      <c r="AA9" s="404"/>
      <c r="AC9" s="48" t="str">
        <f>C99</f>
        <v>Balkány SE</v>
      </c>
      <c r="AD9" s="162">
        <f>AA99+AE9+AF9</f>
        <v>29.500188000000001</v>
      </c>
      <c r="AE9" s="208">
        <v>0</v>
      </c>
      <c r="AF9" s="46">
        <f t="shared" si="0"/>
        <v>1.8800000000000004E-4</v>
      </c>
      <c r="AG9" s="157">
        <f t="shared" si="4"/>
        <v>9</v>
      </c>
      <c r="AH9" s="158" t="s">
        <v>22</v>
      </c>
      <c r="AI9" s="158" t="str">
        <f t="shared" si="1"/>
        <v>II. Rákóczi SE Vaja</v>
      </c>
      <c r="AJ9" s="199">
        <f t="shared" si="2"/>
        <v>39.000185999999999</v>
      </c>
      <c r="AK9" s="155"/>
      <c r="AL9" s="161">
        <v>6</v>
      </c>
      <c r="AM9" s="161"/>
      <c r="AN9" s="161"/>
      <c r="AO9" s="161"/>
      <c r="AP9" s="161">
        <v>6</v>
      </c>
      <c r="AU9"/>
      <c r="AW9" s="53"/>
      <c r="AY9"/>
      <c r="AZ9" s="81"/>
    </row>
    <row r="10" spans="1:52" ht="12.75" customHeight="1" thickBot="1" x14ac:dyDescent="0.25">
      <c r="A10" s="407"/>
      <c r="B10" s="321" t="s">
        <v>7</v>
      </c>
      <c r="C10" s="322" t="str">
        <f>'1 forduló'!$C13</f>
        <v xml:space="preserve">Hetei F,       1605 </v>
      </c>
      <c r="D10" s="322" t="str">
        <f>'2 forduló'!$C13</f>
        <v xml:space="preserve">KÓNYA I.  1469 </v>
      </c>
      <c r="E10" s="322" t="str">
        <f>'3 forduló'!$C13</f>
        <v>Hetei Ferenc 1605</v>
      </c>
      <c r="F10" s="322" t="str">
        <f>'4 forduló'!$C13</f>
        <v>Hetei F.   1605</v>
      </c>
      <c r="G10" s="322" t="str">
        <f>'5 forduló'!$C13</f>
        <v>Kónya István 1469</v>
      </c>
      <c r="H10" s="322" t="str">
        <f>'6 forduló'!$C13</f>
        <v>Hetei Ferenc</v>
      </c>
      <c r="I10" s="322" t="str">
        <f>'7 forduló'!$C13</f>
        <v>Hetei Ferenc/1605/</v>
      </c>
      <c r="J10" s="322" t="str">
        <f>'8 forduló'!$C13</f>
        <v xml:space="preserve"> Kónya I.  </v>
      </c>
      <c r="K10" s="322" t="str">
        <f>'9 forduló'!$C13</f>
        <v>Kónya István</v>
      </c>
      <c r="L10" s="322" t="b">
        <f>'10 forduló'!$C13</f>
        <v>0</v>
      </c>
      <c r="M10" s="322" t="b">
        <f>'11 forduló'!$C13</f>
        <v>0</v>
      </c>
      <c r="N10" s="323">
        <f>'1 forduló'!$D13</f>
        <v>1</v>
      </c>
      <c r="O10" s="323">
        <f>'2 forduló'!$D13</f>
        <v>0</v>
      </c>
      <c r="P10" s="323">
        <f>'3 forduló'!$D13</f>
        <v>0.5</v>
      </c>
      <c r="Q10" s="323">
        <f>'4 forduló'!$D13</f>
        <v>0.5</v>
      </c>
      <c r="R10" s="323">
        <f>'5 forduló'!$D13</f>
        <v>1</v>
      </c>
      <c r="S10" s="323">
        <f>'6 forduló'!$D13</f>
        <v>0</v>
      </c>
      <c r="T10" s="323">
        <f>'7 forduló'!$D13</f>
        <v>0</v>
      </c>
      <c r="U10" s="323">
        <f>'8 forduló'!$D13</f>
        <v>0</v>
      </c>
      <c r="V10" s="323">
        <f>'9 forduló'!$D13</f>
        <v>0.5</v>
      </c>
      <c r="W10" s="323" t="b">
        <f>'10 forduló'!$D13</f>
        <v>0</v>
      </c>
      <c r="X10" s="323" t="b">
        <f>'11 forduló'!$D13</f>
        <v>0</v>
      </c>
      <c r="Y10" s="324"/>
      <c r="Z10" s="331">
        <f t="shared" si="3"/>
        <v>3.5</v>
      </c>
      <c r="AA10" s="404"/>
      <c r="AC10" s="48" t="str">
        <f>C115</f>
        <v>II. Rákóczi SE Vaja</v>
      </c>
      <c r="AD10" s="162">
        <f>AA115+AE10+AF10</f>
        <v>39.000185999999999</v>
      </c>
      <c r="AE10" s="208">
        <v>0</v>
      </c>
      <c r="AF10" s="46">
        <f t="shared" si="0"/>
        <v>1.8600000000000005E-4</v>
      </c>
      <c r="AG10" s="157">
        <f t="shared" si="4"/>
        <v>7</v>
      </c>
      <c r="AH10" s="158" t="s">
        <v>25</v>
      </c>
      <c r="AI10" s="158" t="str">
        <f t="shared" si="1"/>
        <v>Nyírbátor SE</v>
      </c>
      <c r="AJ10" s="199">
        <f t="shared" si="2"/>
        <v>30.0002</v>
      </c>
      <c r="AK10" s="155"/>
      <c r="AL10" s="161">
        <v>7</v>
      </c>
      <c r="AM10" s="161"/>
      <c r="AN10" s="161"/>
      <c r="AO10" s="161"/>
      <c r="AP10" s="161">
        <v>7</v>
      </c>
      <c r="AU10"/>
      <c r="AW10" s="53"/>
      <c r="AY10"/>
      <c r="AZ10" s="81"/>
    </row>
    <row r="11" spans="1:52" ht="14.25" customHeight="1" thickBot="1" x14ac:dyDescent="0.25">
      <c r="A11" s="407"/>
      <c r="B11" s="321" t="s">
        <v>79</v>
      </c>
      <c r="C11" s="322" t="str">
        <f>'1 forduló'!$C14</f>
        <v>Kádár Krisztián  </v>
      </c>
      <c r="D11" s="322" t="str">
        <f>'2 forduló'!$C14</f>
        <v xml:space="preserve"> HETEI F.  1605</v>
      </c>
      <c r="E11" s="322" t="str">
        <f>'3 forduló'!$C14</f>
        <v>Kádár Krisztián</v>
      </c>
      <c r="F11" s="322" t="str">
        <f>'4 forduló'!$C14</f>
        <v xml:space="preserve">Kádár Krisztián </v>
      </c>
      <c r="G11" s="322" t="str">
        <f>'5 forduló'!$C14</f>
        <v>Hetei Ferenc 1605</v>
      </c>
      <c r="H11" s="322" t="str">
        <f>'6 forduló'!$C14</f>
        <v>Kádár Krisztián</v>
      </c>
      <c r="I11" s="322" t="str">
        <f>'7 forduló'!$C14</f>
        <v>Kádár Krisztián</v>
      </c>
      <c r="J11" s="322" t="str">
        <f>'8 forduló'!$C14</f>
        <v xml:space="preserve"> Hetei F.    </v>
      </c>
      <c r="K11" s="322" t="str">
        <f>'9 forduló'!$C14</f>
        <v> Hetei Ferenc</v>
      </c>
      <c r="L11" s="322" t="b">
        <f>'10 forduló'!$C14</f>
        <v>0</v>
      </c>
      <c r="M11" s="322" t="b">
        <f>'11 forduló'!$C14</f>
        <v>0</v>
      </c>
      <c r="N11" s="323">
        <f>'1 forduló'!$D14</f>
        <v>0.5</v>
      </c>
      <c r="O11" s="323">
        <f>'2 forduló'!$D14</f>
        <v>1</v>
      </c>
      <c r="P11" s="323">
        <f>'3 forduló'!$D14</f>
        <v>1</v>
      </c>
      <c r="Q11" s="323">
        <f>'4 forduló'!$D14</f>
        <v>1</v>
      </c>
      <c r="R11" s="323">
        <f>'5 forduló'!$D14</f>
        <v>0.5</v>
      </c>
      <c r="S11" s="323">
        <f>'6 forduló'!$D14</f>
        <v>0.5</v>
      </c>
      <c r="T11" s="323">
        <f>'7 forduló'!$D14</f>
        <v>1</v>
      </c>
      <c r="U11" s="323">
        <f>'8 forduló'!$D14</f>
        <v>0</v>
      </c>
      <c r="V11" s="323">
        <f>'9 forduló'!$D14</f>
        <v>0</v>
      </c>
      <c r="W11" s="323" t="b">
        <f>'10 forduló'!$D14</f>
        <v>0</v>
      </c>
      <c r="X11" s="323" t="b">
        <f>'11 forduló'!$D14</f>
        <v>0</v>
      </c>
      <c r="Y11" s="324"/>
      <c r="Z11" s="331">
        <f t="shared" si="3"/>
        <v>5.5</v>
      </c>
      <c r="AA11" s="404"/>
      <c r="AC11" s="48" t="str">
        <f>C131</f>
        <v>Nyh. Sakkiskola SE</v>
      </c>
      <c r="AD11" s="162">
        <f>AA131+AE11+AF11</f>
        <v>54.000183999999997</v>
      </c>
      <c r="AE11" s="208">
        <v>0</v>
      </c>
      <c r="AF11" s="46">
        <f t="shared" si="0"/>
        <v>1.8400000000000005E-4</v>
      </c>
      <c r="AG11" s="157">
        <f t="shared" si="4"/>
        <v>3</v>
      </c>
      <c r="AH11" s="158" t="s">
        <v>26</v>
      </c>
      <c r="AI11" s="158" t="str">
        <f t="shared" si="1"/>
        <v>Balkány SE</v>
      </c>
      <c r="AJ11" s="199">
        <f t="shared" si="2"/>
        <v>29.500188000000001</v>
      </c>
      <c r="AK11" s="155"/>
      <c r="AL11" s="161">
        <v>8</v>
      </c>
      <c r="AM11" s="161"/>
      <c r="AN11" s="161"/>
      <c r="AO11" s="161"/>
      <c r="AP11" s="161">
        <v>8</v>
      </c>
      <c r="AU11"/>
      <c r="AW11" s="53"/>
      <c r="AY11"/>
      <c r="AZ11" s="81"/>
    </row>
    <row r="12" spans="1:52" ht="14.25" customHeight="1" thickBot="1" x14ac:dyDescent="0.25">
      <c r="A12" s="407"/>
      <c r="B12" s="321" t="s">
        <v>80</v>
      </c>
      <c r="C12" s="322" t="str">
        <f>'1 forduló'!$C15</f>
        <v xml:space="preserve"> Molnár I </v>
      </c>
      <c r="D12" s="322" t="str">
        <f>'2 forduló'!$C15</f>
        <v xml:space="preserve"> KÁDÁR KRISZTIÁN-</v>
      </c>
      <c r="E12" s="322" t="str">
        <f>'3 forduló'!$C15</f>
        <v>Molnár Imre</v>
      </c>
      <c r="F12" s="322" t="str">
        <f>'4 forduló'!$C15</f>
        <v xml:space="preserve">Molnár I. </v>
      </c>
      <c r="G12" s="322" t="str">
        <f>'5 forduló'!$C15</f>
        <v>Kádár Krisztián</v>
      </c>
      <c r="H12" s="322" t="str">
        <f>'6 forduló'!$C15</f>
        <v>Molnár Imre</v>
      </c>
      <c r="I12" s="322" t="str">
        <f>'7 forduló'!$C15</f>
        <v xml:space="preserve">Molnár Imre </v>
      </c>
      <c r="J12" s="322" t="str">
        <f>'8 forduló'!$C15</f>
        <v xml:space="preserve">Molnár I.     </v>
      </c>
      <c r="K12" s="322" t="str">
        <f>'9 forduló'!$C15</f>
        <v xml:space="preserve">Molnár Imre </v>
      </c>
      <c r="L12" s="322" t="b">
        <f>'10 forduló'!$C15</f>
        <v>0</v>
      </c>
      <c r="M12" s="322" t="b">
        <f>'11 forduló'!$C15</f>
        <v>0</v>
      </c>
      <c r="N12" s="323">
        <f>'1 forduló'!$D15</f>
        <v>1</v>
      </c>
      <c r="O12" s="323">
        <f>'2 forduló'!$D15</f>
        <v>0</v>
      </c>
      <c r="P12" s="323">
        <f>'3 forduló'!$D15</f>
        <v>1</v>
      </c>
      <c r="Q12" s="323">
        <f>'4 forduló'!$D15</f>
        <v>1</v>
      </c>
      <c r="R12" s="323">
        <f>'5 forduló'!$D15</f>
        <v>1</v>
      </c>
      <c r="S12" s="323">
        <f>'6 forduló'!$D15</f>
        <v>1</v>
      </c>
      <c r="T12" s="323">
        <f>'7 forduló'!$D15</f>
        <v>0.5</v>
      </c>
      <c r="U12" s="323">
        <f>'8 forduló'!$D15</f>
        <v>0.5</v>
      </c>
      <c r="V12" s="323">
        <f>'9 forduló'!$D15</f>
        <v>1</v>
      </c>
      <c r="W12" s="323" t="b">
        <f>'10 forduló'!$D15</f>
        <v>0</v>
      </c>
      <c r="X12" s="323" t="b">
        <f>'11 forduló'!$D15</f>
        <v>0</v>
      </c>
      <c r="Y12" s="324"/>
      <c r="Z12" s="331">
        <f t="shared" si="3"/>
        <v>7</v>
      </c>
      <c r="AA12" s="404"/>
      <c r="AC12" s="48" t="str">
        <f>C147</f>
        <v>Nagyhalász SE</v>
      </c>
      <c r="AD12" s="162">
        <f>AA147+AE12+AF12</f>
        <v>27.500181999999999</v>
      </c>
      <c r="AE12" s="208">
        <v>0</v>
      </c>
      <c r="AF12" s="46">
        <f t="shared" si="0"/>
        <v>1.8200000000000006E-4</v>
      </c>
      <c r="AG12" s="157">
        <f t="shared" si="4"/>
        <v>10</v>
      </c>
      <c r="AH12" s="158" t="s">
        <v>33</v>
      </c>
      <c r="AI12" s="158" t="str">
        <f t="shared" si="1"/>
        <v>Nagyhalász SE</v>
      </c>
      <c r="AJ12" s="199">
        <f t="shared" si="2"/>
        <v>27.500181999999999</v>
      </c>
      <c r="AK12" s="155"/>
      <c r="AL12" s="161">
        <v>9</v>
      </c>
      <c r="AM12" s="161"/>
      <c r="AN12" s="161"/>
      <c r="AO12" s="161"/>
      <c r="AP12" s="161">
        <v>9</v>
      </c>
      <c r="AU12"/>
      <c r="AW12" s="53"/>
      <c r="AY12"/>
      <c r="AZ12" s="81"/>
    </row>
    <row r="13" spans="1:52" ht="12.75" customHeight="1" thickBot="1" x14ac:dyDescent="0.25">
      <c r="A13" s="407"/>
      <c r="B13" s="321" t="s">
        <v>81</v>
      </c>
      <c r="C13" s="322" t="str">
        <f>'1 forduló'!$C16</f>
        <v xml:space="preserve">Kádár Kristóf   </v>
      </c>
      <c r="D13" s="322" t="str">
        <f>'2 forduló'!$C16</f>
        <v xml:space="preserve"> KÁDÁR KRISTÓF</v>
      </c>
      <c r="E13" s="322" t="str">
        <f>'3 forduló'!$C16</f>
        <v>Kádár Kristóf</v>
      </c>
      <c r="F13" s="322" t="str">
        <f>'4 forduló'!$C16</f>
        <v xml:space="preserve"> KÁDÁR KRISTÓF</v>
      </c>
      <c r="G13" s="322" t="str">
        <f>'5 forduló'!$C16</f>
        <v>Kádár Kristóf</v>
      </c>
      <c r="H13" s="322" t="str">
        <f>'6 forduló'!$C16</f>
        <v>Kádár Kristóf</v>
      </c>
      <c r="I13" s="322" t="str">
        <f>'7 forduló'!$C16</f>
        <v>Kádár Kristóf</v>
      </c>
      <c r="J13" s="322" t="str">
        <f>'8 forduló'!$C16</f>
        <v>Kádár K.  </v>
      </c>
      <c r="K13" s="322" t="str">
        <f>'9 forduló'!$C16</f>
        <v> Kádár Kristóf</v>
      </c>
      <c r="L13" s="322" t="b">
        <f>'10 forduló'!$C16</f>
        <v>0</v>
      </c>
      <c r="M13" s="322" t="b">
        <f>'11 forduló'!$C16</f>
        <v>0</v>
      </c>
      <c r="N13" s="323">
        <f>'1 forduló'!$D16</f>
        <v>0</v>
      </c>
      <c r="O13" s="323">
        <f>'2 forduló'!$D16</f>
        <v>0</v>
      </c>
      <c r="P13" s="323">
        <f>'3 forduló'!$D16</f>
        <v>1</v>
      </c>
      <c r="Q13" s="323">
        <f>'4 forduló'!$D16</f>
        <v>0</v>
      </c>
      <c r="R13" s="323">
        <f>'5 forduló'!$D16</f>
        <v>0</v>
      </c>
      <c r="S13" s="323">
        <f>'6 forduló'!$D16</f>
        <v>0</v>
      </c>
      <c r="T13" s="323">
        <f>'7 forduló'!$D16</f>
        <v>0</v>
      </c>
      <c r="U13" s="323">
        <f>'8 forduló'!$D16</f>
        <v>0</v>
      </c>
      <c r="V13" s="323">
        <f>'9 forduló'!$D16</f>
        <v>1</v>
      </c>
      <c r="W13" s="323" t="b">
        <f>'10 forduló'!$D16</f>
        <v>0</v>
      </c>
      <c r="X13" s="323" t="b">
        <f>'11 forduló'!$D16</f>
        <v>0</v>
      </c>
      <c r="Y13" s="324"/>
      <c r="Z13" s="331">
        <f t="shared" si="3"/>
        <v>2</v>
      </c>
      <c r="AA13" s="404"/>
      <c r="AC13" s="48" t="str">
        <f>C163</f>
        <v>Nyírbátor</v>
      </c>
      <c r="AD13" s="162">
        <f>AA163+AE13+AF13</f>
        <v>1.8000000000000007E-4</v>
      </c>
      <c r="AE13" s="208">
        <v>0</v>
      </c>
      <c r="AF13" s="46">
        <f t="shared" si="0"/>
        <v>1.8000000000000007E-4</v>
      </c>
      <c r="AG13" s="157">
        <f t="shared" si="4"/>
        <v>11</v>
      </c>
      <c r="AH13" s="158" t="s">
        <v>34</v>
      </c>
      <c r="AI13" s="158" t="str">
        <f t="shared" si="1"/>
        <v>Nyírbátor</v>
      </c>
      <c r="AJ13" s="199">
        <f t="shared" si="2"/>
        <v>1.8000000000000007E-4</v>
      </c>
      <c r="AK13" s="155"/>
      <c r="AL13" s="161">
        <v>10</v>
      </c>
      <c r="AM13" s="161"/>
      <c r="AN13" s="161"/>
      <c r="AO13" s="161"/>
      <c r="AP13" s="161">
        <v>10</v>
      </c>
      <c r="AU13"/>
      <c r="AW13" s="53"/>
      <c r="AY13"/>
      <c r="AZ13" s="81"/>
    </row>
    <row r="14" spans="1:52" ht="15.75" customHeight="1" thickBot="1" x14ac:dyDescent="0.25">
      <c r="A14" s="407"/>
      <c r="B14" s="321" t="s">
        <v>82</v>
      </c>
      <c r="C14" s="322" t="str">
        <f>'1 forduló'!$C17</f>
        <v xml:space="preserve">Kádár V.     </v>
      </c>
      <c r="D14" s="322" t="str">
        <f>'2 forduló'!$C17</f>
        <v xml:space="preserve"> KÁDÁR V.  </v>
      </c>
      <c r="E14" s="322" t="str">
        <f>'3 forduló'!$C17</f>
        <v>Kádár Vivien</v>
      </c>
      <c r="F14" s="322" t="str">
        <f>'4 forduló'!$C17</f>
        <v xml:space="preserve"> KÁDÁR V.   </v>
      </c>
      <c r="G14" s="322" t="str">
        <f>'5 forduló'!$C17</f>
        <v>Kádár Vivien</v>
      </c>
      <c r="H14" s="322" t="str">
        <f>'6 forduló'!$C17</f>
        <v>Kádár Vivien</v>
      </c>
      <c r="I14" s="322" t="str">
        <f>'7 forduló'!$C17</f>
        <v>Kádár Vivien</v>
      </c>
      <c r="J14" s="322" t="str">
        <f>'8 forduló'!$C17</f>
        <v xml:space="preserve">Kádár V.     </v>
      </c>
      <c r="K14" s="322" t="str">
        <f>'9 forduló'!$C17</f>
        <v> Kádár Vivienn</v>
      </c>
      <c r="L14" s="322" t="b">
        <f>'10 forduló'!$C17</f>
        <v>0</v>
      </c>
      <c r="M14" s="322" t="b">
        <f>'11 forduló'!$C17</f>
        <v>0</v>
      </c>
      <c r="N14" s="323">
        <f>'1 forduló'!$D17</f>
        <v>0</v>
      </c>
      <c r="O14" s="323">
        <f>'2 forduló'!$D17</f>
        <v>0</v>
      </c>
      <c r="P14" s="323">
        <f>'3 forduló'!$D17</f>
        <v>0</v>
      </c>
      <c r="Q14" s="323">
        <f>'4 forduló'!$D17</f>
        <v>0</v>
      </c>
      <c r="R14" s="323">
        <f>'5 forduló'!$D17</f>
        <v>0</v>
      </c>
      <c r="S14" s="323">
        <f>'6 forduló'!$D17</f>
        <v>0</v>
      </c>
      <c r="T14" s="323">
        <f>'7 forduló'!$D17</f>
        <v>0</v>
      </c>
      <c r="U14" s="323">
        <f>'8 forduló'!$D17</f>
        <v>0</v>
      </c>
      <c r="V14" s="323">
        <f>'9 forduló'!$D17</f>
        <v>0</v>
      </c>
      <c r="W14" s="323" t="b">
        <f>'10 forduló'!$D17</f>
        <v>0</v>
      </c>
      <c r="X14" s="323" t="b">
        <f>'11 forduló'!$D17</f>
        <v>0</v>
      </c>
      <c r="Y14" s="324"/>
      <c r="Z14" s="331">
        <f t="shared" si="3"/>
        <v>0</v>
      </c>
      <c r="AA14" s="404"/>
      <c r="AC14" s="48" t="str">
        <f>C179</f>
        <v>Pihenőnap</v>
      </c>
      <c r="AD14" s="162">
        <f>AA179+AE14+AF14</f>
        <v>1.7800000000000007E-4</v>
      </c>
      <c r="AE14" s="208">
        <v>0</v>
      </c>
      <c r="AF14" s="46">
        <f t="shared" si="0"/>
        <v>1.7800000000000007E-4</v>
      </c>
      <c r="AG14" s="157">
        <f t="shared" si="4"/>
        <v>12</v>
      </c>
      <c r="AH14" s="158" t="s">
        <v>35</v>
      </c>
      <c r="AI14" s="158" t="str">
        <f t="shared" si="1"/>
        <v>Pihenőnap</v>
      </c>
      <c r="AJ14" s="199">
        <f t="shared" si="2"/>
        <v>1.7800000000000007E-4</v>
      </c>
      <c r="AK14" s="155"/>
      <c r="AL14" s="161">
        <v>11</v>
      </c>
      <c r="AM14" s="161"/>
      <c r="AN14" s="161"/>
      <c r="AO14" s="161"/>
      <c r="AP14" s="161">
        <v>11</v>
      </c>
      <c r="AU14"/>
      <c r="AW14" s="53"/>
      <c r="AY14"/>
      <c r="AZ14" s="81"/>
    </row>
    <row r="15" spans="1:52" ht="12.75" customHeight="1" thickBot="1" x14ac:dyDescent="0.25">
      <c r="A15" s="408"/>
      <c r="B15" s="325" t="s">
        <v>85</v>
      </c>
      <c r="C15" s="336">
        <f>'1 forduló'!$C18</f>
        <v>0</v>
      </c>
      <c r="D15" s="325">
        <f>'2 forduló'!$C18</f>
        <v>0</v>
      </c>
      <c r="E15" s="326">
        <f>'3 forduló'!$H18</f>
        <v>0</v>
      </c>
      <c r="F15" s="326">
        <f>'4 forduló'!$H18</f>
        <v>0</v>
      </c>
      <c r="G15" s="326">
        <f>'5 forduló'!$H18</f>
        <v>0</v>
      </c>
      <c r="H15" s="326">
        <f>'6 forduló'!$H18</f>
        <v>0</v>
      </c>
      <c r="I15" s="326">
        <f>'7 forduló'!$H18</f>
        <v>0</v>
      </c>
      <c r="J15" s="326">
        <f>'8 forduló'!$H18</f>
        <v>0</v>
      </c>
      <c r="K15" s="326">
        <f>'9 forduló'!$H18</f>
        <v>0</v>
      </c>
      <c r="L15" s="326">
        <f>'10 forduló'!$H18</f>
        <v>0</v>
      </c>
      <c r="M15" s="326">
        <f>'11 forduló'!$H18</f>
        <v>0</v>
      </c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8"/>
      <c r="Z15" s="332">
        <f t="shared" si="3"/>
        <v>0</v>
      </c>
      <c r="AA15" s="405"/>
      <c r="AC15" s="48" t="str">
        <f>M195</f>
        <v>13cs</v>
      </c>
      <c r="AD15" s="162">
        <f>AA195+AE15+AF15</f>
        <v>1.7600000000000008E-4</v>
      </c>
      <c r="AE15" s="208">
        <v>0</v>
      </c>
      <c r="AF15" s="46">
        <f t="shared" si="0"/>
        <v>1.7600000000000008E-4</v>
      </c>
      <c r="AG15" s="157">
        <f t="shared" si="4"/>
        <v>13</v>
      </c>
      <c r="AH15" s="158" t="s">
        <v>36</v>
      </c>
      <c r="AI15" s="158" t="str">
        <f t="shared" si="1"/>
        <v>13cs</v>
      </c>
      <c r="AJ15" s="199">
        <f t="shared" si="2"/>
        <v>1.7600000000000008E-4</v>
      </c>
      <c r="AK15" s="154"/>
      <c r="AL15" s="161">
        <v>12</v>
      </c>
      <c r="AM15" s="161"/>
      <c r="AN15" s="161"/>
      <c r="AO15" s="161"/>
      <c r="AP15" s="161">
        <v>12</v>
      </c>
      <c r="AU15"/>
      <c r="AW15" s="53"/>
      <c r="AY15"/>
      <c r="AZ15" s="81"/>
    </row>
    <row r="16" spans="1:52" ht="12" customHeight="1" thickBot="1" x14ac:dyDescent="0.25">
      <c r="A16" s="280"/>
      <c r="B16" s="280"/>
      <c r="C16" s="337"/>
      <c r="D16" s="280"/>
      <c r="E16" s="280"/>
      <c r="F16" s="280"/>
      <c r="G16" s="280"/>
      <c r="H16" s="280"/>
      <c r="I16" s="280"/>
      <c r="J16" s="280"/>
      <c r="K16" s="280"/>
      <c r="L16" s="280"/>
      <c r="M16" s="333"/>
      <c r="N16" s="335">
        <f t="shared" ref="N16:X16" si="5">SUM(N5:N15)</f>
        <v>5</v>
      </c>
      <c r="O16" s="335">
        <f t="shared" si="5"/>
        <v>1</v>
      </c>
      <c r="P16" s="335">
        <f t="shared" si="5"/>
        <v>5.5</v>
      </c>
      <c r="Q16" s="335">
        <f t="shared" si="5"/>
        <v>2.5</v>
      </c>
      <c r="R16" s="335">
        <f t="shared" si="5"/>
        <v>3.5</v>
      </c>
      <c r="S16" s="335">
        <f t="shared" si="5"/>
        <v>2</v>
      </c>
      <c r="T16" s="335">
        <f t="shared" si="5"/>
        <v>3.5</v>
      </c>
      <c r="U16" s="335">
        <f t="shared" si="5"/>
        <v>3</v>
      </c>
      <c r="V16" s="335">
        <f t="shared" si="5"/>
        <v>4</v>
      </c>
      <c r="W16" s="335">
        <f t="shared" si="5"/>
        <v>0</v>
      </c>
      <c r="X16" s="335">
        <f t="shared" si="5"/>
        <v>0</v>
      </c>
      <c r="Y16" s="252">
        <f>SUM(Y5:Y15)</f>
        <v>0</v>
      </c>
      <c r="Z16" s="280"/>
      <c r="AA16" s="280"/>
      <c r="AC16" s="48" t="str">
        <f>M211</f>
        <v>14cs</v>
      </c>
      <c r="AD16" s="162">
        <f>AA211+AE16+AF16</f>
        <v>1.7400000000000008E-4</v>
      </c>
      <c r="AE16" s="208">
        <v>0</v>
      </c>
      <c r="AF16" s="46">
        <f t="shared" si="0"/>
        <v>1.7400000000000008E-4</v>
      </c>
      <c r="AG16" s="157">
        <f t="shared" si="4"/>
        <v>14</v>
      </c>
      <c r="AH16" s="158" t="s">
        <v>37</v>
      </c>
      <c r="AI16" s="158" t="str">
        <f t="shared" si="1"/>
        <v>14cs</v>
      </c>
      <c r="AJ16" s="199">
        <f t="shared" si="2"/>
        <v>1.7400000000000008E-4</v>
      </c>
      <c r="AK16" s="154"/>
      <c r="AL16" s="161">
        <v>13</v>
      </c>
      <c r="AM16" s="161"/>
      <c r="AN16" s="161"/>
      <c r="AO16" s="161"/>
      <c r="AP16" s="161">
        <v>13</v>
      </c>
      <c r="AU16"/>
      <c r="AW16" s="53"/>
      <c r="AY16"/>
      <c r="AZ16" s="81"/>
    </row>
    <row r="17" spans="1:54" ht="12" customHeight="1" x14ac:dyDescent="0.2">
      <c r="A17" s="280"/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333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280"/>
      <c r="AA17" s="280"/>
      <c r="AC17" s="48" t="str">
        <f>M227</f>
        <v>15cs</v>
      </c>
      <c r="AD17" s="162">
        <f>AA227+AE17+AF17</f>
        <v>1.7200000000000009E-4</v>
      </c>
      <c r="AE17" s="208">
        <v>0</v>
      </c>
      <c r="AF17" s="46">
        <f t="shared" si="0"/>
        <v>1.7200000000000009E-4</v>
      </c>
      <c r="AG17" s="157">
        <f t="shared" si="4"/>
        <v>15</v>
      </c>
      <c r="AH17" s="158" t="s">
        <v>38</v>
      </c>
      <c r="AI17" s="158" t="str">
        <f t="shared" si="1"/>
        <v>15cs</v>
      </c>
      <c r="AJ17" s="199">
        <f t="shared" si="2"/>
        <v>1.7200000000000009E-4</v>
      </c>
      <c r="AK17" s="154"/>
      <c r="AL17" s="161">
        <v>14</v>
      </c>
      <c r="AM17" s="161"/>
      <c r="AN17" s="161"/>
      <c r="AO17" s="161"/>
      <c r="AP17" s="161">
        <v>14</v>
      </c>
      <c r="AU17"/>
      <c r="AW17" s="53"/>
      <c r="AY17"/>
      <c r="AZ17" s="81"/>
    </row>
    <row r="18" spans="1:54" ht="12" customHeight="1" thickBot="1" x14ac:dyDescent="0.25">
      <c r="A18" s="280"/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333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C18" s="48" t="str">
        <f>M243</f>
        <v>16cs</v>
      </c>
      <c r="AD18" s="162">
        <f>AA243+AE18+AF18</f>
        <v>1.7000000000000009E-4</v>
      </c>
      <c r="AE18" s="208">
        <v>0</v>
      </c>
      <c r="AF18" s="46">
        <f t="shared" si="0"/>
        <v>1.7000000000000009E-4</v>
      </c>
      <c r="AG18" s="157">
        <f t="shared" si="4"/>
        <v>16</v>
      </c>
      <c r="AH18" s="158" t="s">
        <v>39</v>
      </c>
      <c r="AI18" s="158" t="str">
        <f t="shared" si="1"/>
        <v>16cs</v>
      </c>
      <c r="AJ18" s="199">
        <f t="shared" si="2"/>
        <v>1.7000000000000009E-4</v>
      </c>
      <c r="AK18" s="154"/>
      <c r="AL18" s="161">
        <v>15</v>
      </c>
      <c r="AM18" s="161"/>
      <c r="AN18" s="161"/>
      <c r="AO18" s="161"/>
      <c r="AP18" s="161">
        <v>15</v>
      </c>
      <c r="AU18"/>
      <c r="AW18" s="53"/>
      <c r="AY18"/>
      <c r="AZ18" s="81"/>
    </row>
    <row r="19" spans="1:54" ht="21" customHeight="1" thickBot="1" x14ac:dyDescent="0.35">
      <c r="A19" s="398" t="s">
        <v>0</v>
      </c>
      <c r="B19" s="399"/>
      <c r="C19" s="311" t="s">
        <v>191</v>
      </c>
      <c r="D19" s="312"/>
      <c r="E19" s="313"/>
      <c r="F19" s="314"/>
      <c r="G19" s="314"/>
      <c r="H19" s="314"/>
      <c r="I19" s="314"/>
      <c r="J19" s="314"/>
      <c r="K19" s="314"/>
      <c r="L19" s="314"/>
      <c r="M19" s="315"/>
      <c r="N19" s="400" t="s">
        <v>12</v>
      </c>
      <c r="O19" s="401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329" t="s">
        <v>16</v>
      </c>
      <c r="AA19" s="403">
        <f>SUM(N32:Y32)</f>
        <v>66</v>
      </c>
      <c r="AC19" s="48" t="str">
        <f>M259</f>
        <v>17cs</v>
      </c>
      <c r="AD19" s="162">
        <f>AA259+AE19+AF19</f>
        <v>1.680000000000001E-4</v>
      </c>
      <c r="AE19" s="208">
        <v>0</v>
      </c>
      <c r="AF19" s="46">
        <f t="shared" si="0"/>
        <v>1.680000000000001E-4</v>
      </c>
      <c r="AG19" s="157">
        <f t="shared" si="4"/>
        <v>17</v>
      </c>
      <c r="AH19" s="158" t="s">
        <v>40</v>
      </c>
      <c r="AI19" s="158" t="str">
        <f t="shared" si="1"/>
        <v>17cs</v>
      </c>
      <c r="AJ19" s="199">
        <f t="shared" si="2"/>
        <v>1.680000000000001E-4</v>
      </c>
      <c r="AK19" s="154"/>
      <c r="AL19" s="161">
        <v>16</v>
      </c>
      <c r="AM19" s="161"/>
      <c r="AN19" s="161"/>
      <c r="AO19" s="161"/>
      <c r="AP19" s="161">
        <v>16</v>
      </c>
      <c r="AU19"/>
      <c r="AW19" s="53"/>
      <c r="AY19"/>
      <c r="AZ19" s="81"/>
    </row>
    <row r="20" spans="1:54" ht="12.75" customHeight="1" thickBot="1" x14ac:dyDescent="0.25">
      <c r="A20" s="406">
        <v>2</v>
      </c>
      <c r="B20" s="316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8" t="s">
        <v>1</v>
      </c>
      <c r="N20" s="319" t="s">
        <v>13</v>
      </c>
      <c r="O20" s="320" t="s">
        <v>14</v>
      </c>
      <c r="P20" s="320" t="s">
        <v>15</v>
      </c>
      <c r="Q20" s="320" t="s">
        <v>17</v>
      </c>
      <c r="R20" s="320" t="s">
        <v>18</v>
      </c>
      <c r="S20" s="320" t="s">
        <v>21</v>
      </c>
      <c r="T20" s="320" t="s">
        <v>22</v>
      </c>
      <c r="U20" s="320" t="s">
        <v>25</v>
      </c>
      <c r="V20" s="320" t="s">
        <v>26</v>
      </c>
      <c r="W20" s="320" t="s">
        <v>33</v>
      </c>
      <c r="X20" s="320" t="s">
        <v>34</v>
      </c>
      <c r="Y20" s="320" t="s">
        <v>35</v>
      </c>
      <c r="Z20" s="330"/>
      <c r="AA20" s="404"/>
      <c r="AC20" s="48" t="str">
        <f>M275</f>
        <v>18cs</v>
      </c>
      <c r="AD20" s="162">
        <f>AA275+AE20+AF20</f>
        <v>1.660000000000001E-4</v>
      </c>
      <c r="AE20" s="208">
        <v>0</v>
      </c>
      <c r="AF20" s="46">
        <f t="shared" si="0"/>
        <v>1.660000000000001E-4</v>
      </c>
      <c r="AG20" s="157">
        <f t="shared" si="4"/>
        <v>18</v>
      </c>
      <c r="AH20" s="158" t="s">
        <v>41</v>
      </c>
      <c r="AI20" s="158" t="str">
        <f t="shared" si="1"/>
        <v>18cs</v>
      </c>
      <c r="AJ20" s="199">
        <f t="shared" si="2"/>
        <v>1.660000000000001E-4</v>
      </c>
      <c r="AK20" s="154"/>
      <c r="AL20" s="161">
        <v>17</v>
      </c>
      <c r="AM20" s="161"/>
      <c r="AN20" s="161"/>
      <c r="AO20" s="161"/>
      <c r="AP20" s="161">
        <v>17</v>
      </c>
      <c r="AU20"/>
      <c r="AW20" s="53"/>
      <c r="AY20"/>
      <c r="AZ20" s="81"/>
    </row>
    <row r="21" spans="1:54" ht="12.75" customHeight="1" thickBot="1" x14ac:dyDescent="0.25">
      <c r="A21" s="407"/>
      <c r="B21" s="321" t="s">
        <v>2</v>
      </c>
      <c r="C21" s="322" t="str">
        <f>'1 forduló'!$C23</f>
        <v>Dr Radics László 1898</v>
      </c>
      <c r="D21" s="322" t="str">
        <f>'2 forduló'!$C23</f>
        <v>LENGYEL L. 2002</v>
      </c>
      <c r="E21" s="322" t="str">
        <f>'3 forduló'!$C23</f>
        <v>Lengyel László 2002</v>
      </c>
      <c r="F21" s="322" t="str">
        <f>'4 forduló'!$C23</f>
        <v>Lengyel László 2002</v>
      </c>
      <c r="G21" s="322" t="str">
        <f>'5 forduló'!$C23</f>
        <v>Dr Radics László 1898</v>
      </c>
      <c r="H21" s="322" t="str">
        <f>'6 forduló'!$C23</f>
        <v xml:space="preserve">Lengyel László 2002 </v>
      </c>
      <c r="I21" s="322" t="str">
        <f>'7 forduló'!$C23</f>
        <v>Lengyel László</v>
      </c>
      <c r="J21" s="322" t="str">
        <f>'8 forduló'!$C23</f>
        <v>Lengyel László 2002</v>
      </c>
      <c r="K21" s="322" t="str">
        <f>'9 forduló'!$C23</f>
        <v>Lengyel László</v>
      </c>
      <c r="L21" s="322" t="b">
        <f>'10 forduló'!$C23</f>
        <v>0</v>
      </c>
      <c r="M21" s="322" t="b">
        <f>'11 forduló'!$C23</f>
        <v>0</v>
      </c>
      <c r="N21" s="323">
        <f>'1 forduló'!$D23</f>
        <v>0.5</v>
      </c>
      <c r="O21" s="323">
        <f>'2 forduló'!$D23</f>
        <v>1</v>
      </c>
      <c r="P21" s="323">
        <f>'3 forduló'!$D23</f>
        <v>1</v>
      </c>
      <c r="Q21" s="323">
        <f>'4 forduló'!$D23</f>
        <v>1</v>
      </c>
      <c r="R21" s="323">
        <f>'5 forduló'!$D23</f>
        <v>0.5</v>
      </c>
      <c r="S21" s="323">
        <f>'6 forduló'!$D23</f>
        <v>1</v>
      </c>
      <c r="T21" s="323">
        <f>'7 forduló'!$D23</f>
        <v>1</v>
      </c>
      <c r="U21" s="323">
        <f>'8 forduló'!$D23</f>
        <v>1</v>
      </c>
      <c r="V21" s="323">
        <f>'9 forduló'!$D23</f>
        <v>1</v>
      </c>
      <c r="W21" s="323" t="b">
        <f>'10 forduló'!$D23</f>
        <v>0</v>
      </c>
      <c r="X21" s="323" t="b">
        <f>'11 forduló'!$D23</f>
        <v>0</v>
      </c>
      <c r="Y21" s="324"/>
      <c r="Z21" s="331">
        <f>SUM(N21:Y21)</f>
        <v>8</v>
      </c>
      <c r="AA21" s="404"/>
      <c r="AC21" s="48" t="str">
        <f>M291</f>
        <v>19cs</v>
      </c>
      <c r="AD21" s="162">
        <f>AA291+AE21+AF21</f>
        <v>1.6400000000000011E-4</v>
      </c>
      <c r="AE21" s="208">
        <v>0</v>
      </c>
      <c r="AF21" s="46">
        <f t="shared" si="0"/>
        <v>1.6400000000000011E-4</v>
      </c>
      <c r="AG21" s="157">
        <f t="shared" si="4"/>
        <v>19</v>
      </c>
      <c r="AH21" s="158" t="s">
        <v>42</v>
      </c>
      <c r="AI21" s="158" t="str">
        <f t="shared" si="1"/>
        <v>19cs</v>
      </c>
      <c r="AJ21" s="199">
        <f t="shared" si="2"/>
        <v>1.6400000000000011E-4</v>
      </c>
      <c r="AK21" s="154"/>
      <c r="AL21" s="161">
        <v>18</v>
      </c>
      <c r="AM21" s="161"/>
      <c r="AN21" s="161"/>
      <c r="AO21" s="161"/>
      <c r="AP21" s="161">
        <v>18</v>
      </c>
      <c r="AU21"/>
      <c r="AW21" s="53"/>
      <c r="AY21"/>
      <c r="AZ21" s="81"/>
    </row>
    <row r="22" spans="1:54" ht="13.5" customHeight="1" thickBot="1" x14ac:dyDescent="0.25">
      <c r="A22" s="407"/>
      <c r="B22" s="321" t="s">
        <v>3</v>
      </c>
      <c r="C22" s="322" t="str">
        <f>'1 forduló'!$C24</f>
        <v>Lengyel László 2002</v>
      </c>
      <c r="D22" s="322" t="str">
        <f>'2 forduló'!$C24</f>
        <v xml:space="preserve"> LAKATOS K.  1924 </v>
      </c>
      <c r="E22" s="322" t="str">
        <f>'3 forduló'!$C24</f>
        <v>Lakatos Krisztián 1924</v>
      </c>
      <c r="F22" s="322" t="str">
        <f>'4 forduló'!$C24</f>
        <v xml:space="preserve"> Lakatos Krisztián 1924 </v>
      </c>
      <c r="G22" s="322" t="str">
        <f>'5 forduló'!$C24</f>
        <v>Lakatos Krisztián 1924</v>
      </c>
      <c r="H22" s="322" t="str">
        <f>'6 forduló'!$C24</f>
        <v>Lakatos Krisztián 1924</v>
      </c>
      <c r="I22" s="322" t="str">
        <f>'7 forduló'!$C24</f>
        <v>Lakatos Krisztián</v>
      </c>
      <c r="J22" s="322" t="str">
        <f>'8 forduló'!$C24</f>
        <v>Lakatos Krisztián 1924</v>
      </c>
      <c r="K22" s="322" t="str">
        <f>'9 forduló'!$C24</f>
        <v>Molnár János</v>
      </c>
      <c r="L22" s="322" t="b">
        <f>'10 forduló'!$C24</f>
        <v>0</v>
      </c>
      <c r="M22" s="322" t="b">
        <f>'11 forduló'!$C24</f>
        <v>0</v>
      </c>
      <c r="N22" s="323">
        <f>'1 forduló'!$D24</f>
        <v>1</v>
      </c>
      <c r="O22" s="323">
        <f>'2 forduló'!$D24</f>
        <v>1</v>
      </c>
      <c r="P22" s="323">
        <f>'3 forduló'!$D24</f>
        <v>0.5</v>
      </c>
      <c r="Q22" s="323">
        <f>'4 forduló'!$D24</f>
        <v>0.5</v>
      </c>
      <c r="R22" s="323">
        <f>'5 forduló'!$D24</f>
        <v>1</v>
      </c>
      <c r="S22" s="323">
        <f>'6 forduló'!$D24</f>
        <v>1</v>
      </c>
      <c r="T22" s="323">
        <f>'7 forduló'!$D24</f>
        <v>0</v>
      </c>
      <c r="U22" s="323">
        <f>'8 forduló'!$D24</f>
        <v>1</v>
      </c>
      <c r="V22" s="323">
        <f>'9 forduló'!$D24</f>
        <v>0.5</v>
      </c>
      <c r="W22" s="323" t="b">
        <f>'10 forduló'!$D24</f>
        <v>0</v>
      </c>
      <c r="X22" s="323" t="b">
        <f>'11 forduló'!$D24</f>
        <v>0</v>
      </c>
      <c r="Y22" s="324"/>
      <c r="Z22" s="331">
        <f t="shared" ref="Z22:Z31" si="6">SUM(N22:Y22)</f>
        <v>6.5</v>
      </c>
      <c r="AA22" s="404"/>
      <c r="AC22" s="49" t="str">
        <f>M307</f>
        <v>20cs</v>
      </c>
      <c r="AD22" s="162">
        <f>AA307+AE22+AF22</f>
        <v>1.6200000000000012E-4</v>
      </c>
      <c r="AE22" s="208">
        <v>0</v>
      </c>
      <c r="AF22" s="46">
        <f t="shared" si="0"/>
        <v>1.6200000000000012E-4</v>
      </c>
      <c r="AG22" s="157">
        <f t="shared" si="4"/>
        <v>20</v>
      </c>
      <c r="AH22" s="158" t="s">
        <v>43</v>
      </c>
      <c r="AI22" s="158" t="str">
        <f t="shared" si="1"/>
        <v>20cs</v>
      </c>
      <c r="AJ22" s="199">
        <f t="shared" si="2"/>
        <v>1.6200000000000012E-4</v>
      </c>
      <c r="AK22" s="154"/>
      <c r="AL22" s="161">
        <v>19</v>
      </c>
      <c r="AM22" s="161"/>
      <c r="AN22" s="161"/>
      <c r="AO22" s="161"/>
      <c r="AP22" s="161">
        <v>19</v>
      </c>
      <c r="AU22"/>
      <c r="AW22" s="53"/>
      <c r="AY22"/>
      <c r="AZ22" s="81"/>
    </row>
    <row r="23" spans="1:54" ht="13.5" customHeight="1" thickBot="1" x14ac:dyDescent="0.25">
      <c r="A23" s="407"/>
      <c r="B23" s="321" t="s">
        <v>84</v>
      </c>
      <c r="C23" s="322" t="str">
        <f>'1 forduló'!$C25</f>
        <v>Lakatos Krisztián 1924</v>
      </c>
      <c r="D23" s="322" t="str">
        <f>'2 forduló'!$C25</f>
        <v>MOLNÁR J.     1934</v>
      </c>
      <c r="E23" s="322" t="str">
        <f>'3 forduló'!$C25</f>
        <v>Molnár János 1934</v>
      </c>
      <c r="F23" s="322" t="str">
        <f>'4 forduló'!$C25</f>
        <v>Molnár János 1934</v>
      </c>
      <c r="G23" s="322" t="str">
        <f>'5 forduló'!$C25</f>
        <v>Molnár János 1934</v>
      </c>
      <c r="H23" s="322" t="str">
        <f>'6 forduló'!$C25</f>
        <v>Molnár János 1934</v>
      </c>
      <c r="I23" s="322" t="str">
        <f>'7 forduló'!$C25</f>
        <v>Molnár János</v>
      </c>
      <c r="J23" s="322" t="str">
        <f>'8 forduló'!$C25</f>
        <v>Molnár János 1934</v>
      </c>
      <c r="K23" s="322" t="str">
        <f>'9 forduló'!$C25</f>
        <v>Boros László</v>
      </c>
      <c r="L23" s="322" t="b">
        <f>'10 forduló'!$C25</f>
        <v>0</v>
      </c>
      <c r="M23" s="322" t="b">
        <f>'11 forduló'!$C25</f>
        <v>0</v>
      </c>
      <c r="N23" s="323">
        <f>'1 forduló'!$D25</f>
        <v>0.5</v>
      </c>
      <c r="O23" s="323">
        <f>'2 forduló'!$D25</f>
        <v>1</v>
      </c>
      <c r="P23" s="323">
        <f>'3 forduló'!$D25</f>
        <v>1</v>
      </c>
      <c r="Q23" s="323">
        <f>'4 forduló'!$D25</f>
        <v>1</v>
      </c>
      <c r="R23" s="323">
        <f>'5 forduló'!$D25</f>
        <v>1</v>
      </c>
      <c r="S23" s="323">
        <f>'6 forduló'!$D25</f>
        <v>1</v>
      </c>
      <c r="T23" s="323">
        <f>'7 forduló'!$D25</f>
        <v>1</v>
      </c>
      <c r="U23" s="323">
        <f>'8 forduló'!$D25</f>
        <v>1</v>
      </c>
      <c r="V23" s="323">
        <f>'9 forduló'!$D25</f>
        <v>0.5</v>
      </c>
      <c r="W23" s="323" t="b">
        <f>'10 forduló'!$D25</f>
        <v>0</v>
      </c>
      <c r="X23" s="323" t="b">
        <f>'11 forduló'!$D25</f>
        <v>0</v>
      </c>
      <c r="Y23" s="324"/>
      <c r="Z23" s="331">
        <f t="shared" si="6"/>
        <v>8</v>
      </c>
      <c r="AA23" s="404"/>
      <c r="AS23" s="152" t="s">
        <v>64</v>
      </c>
      <c r="AV23"/>
      <c r="AW23" s="53"/>
      <c r="AX23" s="53"/>
      <c r="AY23" s="85" t="s">
        <v>71</v>
      </c>
      <c r="BA23" s="81"/>
    </row>
    <row r="24" spans="1:54" ht="13.5" customHeight="1" thickBot="1" x14ac:dyDescent="0.25">
      <c r="A24" s="407"/>
      <c r="B24" s="321" t="s">
        <v>5</v>
      </c>
      <c r="C24" s="322" t="str">
        <f>'1 forduló'!$C26</f>
        <v xml:space="preserve"> Molnár János 1934</v>
      </c>
      <c r="D24" s="322" t="str">
        <f>'2 forduló'!$C26</f>
        <v> BOROS L.       1892</v>
      </c>
      <c r="E24" s="322" t="str">
        <f>'3 forduló'!$C26</f>
        <v>Boros László 1892</v>
      </c>
      <c r="F24" s="322" t="str">
        <f>'4 forduló'!$C26</f>
        <v>Boros László 1892</v>
      </c>
      <c r="G24" s="322" t="str">
        <f>'5 forduló'!$C26</f>
        <v>Pócsik Imre 2026</v>
      </c>
      <c r="H24" s="322" t="str">
        <f>'6 forduló'!$C26</f>
        <v>Boros László 1892</v>
      </c>
      <c r="I24" s="322" t="str">
        <f>'7 forduló'!$C26</f>
        <v>Boros László</v>
      </c>
      <c r="J24" s="322" t="str">
        <f>'8 forduló'!$C26</f>
        <v>Boros László 1892</v>
      </c>
      <c r="K24" s="322" t="str">
        <f>'9 forduló'!$C26</f>
        <v>Révész István</v>
      </c>
      <c r="L24" s="322" t="b">
        <f>'10 forduló'!$C26</f>
        <v>0</v>
      </c>
      <c r="M24" s="322" t="b">
        <f>'11 forduló'!$C26</f>
        <v>0</v>
      </c>
      <c r="N24" s="323">
        <f>'1 forduló'!$D26</f>
        <v>0.5</v>
      </c>
      <c r="O24" s="323">
        <f>'2 forduló'!$D26</f>
        <v>1</v>
      </c>
      <c r="P24" s="323">
        <f>'3 forduló'!$D26</f>
        <v>1</v>
      </c>
      <c r="Q24" s="323">
        <f>'4 forduló'!$D26</f>
        <v>1</v>
      </c>
      <c r="R24" s="323">
        <f>'5 forduló'!$D26</f>
        <v>0.5</v>
      </c>
      <c r="S24" s="323">
        <f>'6 forduló'!$D26</f>
        <v>1</v>
      </c>
      <c r="T24" s="323">
        <f>'7 forduló'!$D26</f>
        <v>1</v>
      </c>
      <c r="U24" s="323">
        <f>'8 forduló'!$D26</f>
        <v>1</v>
      </c>
      <c r="V24" s="323">
        <f>'9 forduló'!$D26</f>
        <v>1</v>
      </c>
      <c r="W24" s="323" t="b">
        <f>'10 forduló'!$D26</f>
        <v>0</v>
      </c>
      <c r="X24" s="323" t="b">
        <f>'11 forduló'!$D26</f>
        <v>0</v>
      </c>
      <c r="Y24" s="324"/>
      <c r="Z24" s="331">
        <f t="shared" si="6"/>
        <v>8</v>
      </c>
      <c r="AA24" s="404"/>
      <c r="AE24" s="52" t="s">
        <v>13</v>
      </c>
      <c r="AF24" s="52" t="s">
        <v>14</v>
      </c>
      <c r="AG24" s="52" t="s">
        <v>15</v>
      </c>
      <c r="AH24" s="52" t="s">
        <v>17</v>
      </c>
      <c r="AI24" s="52" t="s">
        <v>18</v>
      </c>
      <c r="AJ24" s="52" t="s">
        <v>21</v>
      </c>
      <c r="AK24" s="52" t="s">
        <v>22</v>
      </c>
      <c r="AL24" s="52" t="s">
        <v>25</v>
      </c>
      <c r="AM24" s="52" t="s">
        <v>26</v>
      </c>
      <c r="AN24" s="52" t="s">
        <v>33</v>
      </c>
      <c r="AO24" s="52" t="s">
        <v>34</v>
      </c>
      <c r="AP24" s="52" t="s">
        <v>35</v>
      </c>
      <c r="AQ24" s="52"/>
      <c r="AS24" s="64" t="s">
        <v>59</v>
      </c>
      <c r="AT24" s="65" t="s">
        <v>60</v>
      </c>
      <c r="AU24" s="78" t="s">
        <v>73</v>
      </c>
      <c r="AV24"/>
      <c r="AW24" s="163" t="s">
        <v>72</v>
      </c>
      <c r="AX24" s="77" t="s">
        <v>61</v>
      </c>
      <c r="AY24" s="164" t="s">
        <v>60</v>
      </c>
      <c r="AZ24" s="165" t="s">
        <v>44</v>
      </c>
      <c r="BA24" s="80" t="s">
        <v>29</v>
      </c>
    </row>
    <row r="25" spans="1:54" ht="14.25" customHeight="1" thickTop="1" thickBot="1" x14ac:dyDescent="0.25">
      <c r="A25" s="407"/>
      <c r="B25" s="321" t="s">
        <v>6</v>
      </c>
      <c r="C25" s="322" t="str">
        <f>'1 forduló'!$C27</f>
        <v>Boros László 1892</v>
      </c>
      <c r="D25" s="322" t="str">
        <f>'2 forduló'!$C27</f>
        <v> RÉVÉSZ I.      1865</v>
      </c>
      <c r="E25" s="322" t="str">
        <f>'3 forduló'!$C27</f>
        <v>Révész István 1865</v>
      </c>
      <c r="F25" s="322" t="str">
        <f>'4 forduló'!$C27</f>
        <v>Révész István 1865</v>
      </c>
      <c r="G25" s="322" t="str">
        <f>'5 forduló'!$C27</f>
        <v>Boros László 1892</v>
      </c>
      <c r="H25" s="322" t="str">
        <f>'6 forduló'!$C27</f>
        <v>Révész István 1865</v>
      </c>
      <c r="I25" s="322" t="str">
        <f>'7 forduló'!$C27</f>
        <v>Révész István</v>
      </c>
      <c r="J25" s="322" t="str">
        <f>'8 forduló'!$C27</f>
        <v>Révész István 1865</v>
      </c>
      <c r="K25" s="322" t="str">
        <f>'9 forduló'!$C27</f>
        <v>Kozma Ádám</v>
      </c>
      <c r="L25" s="322" t="b">
        <f>'10 forduló'!$C27</f>
        <v>0</v>
      </c>
      <c r="M25" s="322" t="b">
        <f>'11 forduló'!$C27</f>
        <v>0</v>
      </c>
      <c r="N25" s="323">
        <f>'1 forduló'!$D27</f>
        <v>1</v>
      </c>
      <c r="O25" s="323">
        <f>'2 forduló'!$D27</f>
        <v>1</v>
      </c>
      <c r="P25" s="323">
        <f>'3 forduló'!$D27</f>
        <v>1</v>
      </c>
      <c r="Q25" s="323">
        <f>'4 forduló'!$D27</f>
        <v>0</v>
      </c>
      <c r="R25" s="323">
        <f>'5 forduló'!$D27</f>
        <v>1</v>
      </c>
      <c r="S25" s="323">
        <f>'6 forduló'!$D27</f>
        <v>0.5</v>
      </c>
      <c r="T25" s="323">
        <f>'7 forduló'!$D27</f>
        <v>1</v>
      </c>
      <c r="U25" s="323">
        <f>'8 forduló'!$D27</f>
        <v>0.5</v>
      </c>
      <c r="V25" s="323">
        <f>'9 forduló'!$D27</f>
        <v>1</v>
      </c>
      <c r="W25" s="323" t="b">
        <f>'10 forduló'!$D27</f>
        <v>0</v>
      </c>
      <c r="X25" s="323" t="b">
        <f>'11 forduló'!$D27</f>
        <v>0</v>
      </c>
      <c r="Y25" s="324"/>
      <c r="Z25" s="331">
        <f t="shared" si="6"/>
        <v>7</v>
      </c>
      <c r="AA25" s="404"/>
      <c r="AC25" s="203" t="str">
        <f>B5</f>
        <v>1. tábla</v>
      </c>
      <c r="AD25" s="50" t="b">
        <f t="shared" ref="AD25:AP25" si="7">M5</f>
        <v>0</v>
      </c>
      <c r="AE25" s="50">
        <f t="shared" si="7"/>
        <v>0.5</v>
      </c>
      <c r="AF25" s="50">
        <f t="shared" si="7"/>
        <v>0</v>
      </c>
      <c r="AG25" s="50">
        <f t="shared" si="7"/>
        <v>0</v>
      </c>
      <c r="AH25" s="50">
        <f t="shared" si="7"/>
        <v>0</v>
      </c>
      <c r="AI25" s="50">
        <f t="shared" si="7"/>
        <v>0</v>
      </c>
      <c r="AJ25" s="50">
        <f t="shared" si="7"/>
        <v>0</v>
      </c>
      <c r="AK25" s="50">
        <f t="shared" si="7"/>
        <v>0.5</v>
      </c>
      <c r="AL25" s="50">
        <f t="shared" si="7"/>
        <v>0.5</v>
      </c>
      <c r="AM25" s="50">
        <f t="shared" si="7"/>
        <v>0.5</v>
      </c>
      <c r="AN25" s="50" t="b">
        <f t="shared" si="7"/>
        <v>0</v>
      </c>
      <c r="AO25" s="50" t="b">
        <f t="shared" si="7"/>
        <v>0</v>
      </c>
      <c r="AP25" s="50">
        <f t="shared" si="7"/>
        <v>0</v>
      </c>
      <c r="AQ25" s="62">
        <f>SUM(AE25:AP25)</f>
        <v>2</v>
      </c>
      <c r="AR25" s="388" t="s">
        <v>62</v>
      </c>
      <c r="AS25" s="86">
        <f>AQ25+(AD3/10000)</f>
        <v>2.00300002</v>
      </c>
      <c r="AT25" s="54" t="b">
        <f>AD25</f>
        <v>0</v>
      </c>
      <c r="AU25" s="166" t="str">
        <f>C3</f>
        <v>Nyírbátor SE</v>
      </c>
      <c r="AV25"/>
      <c r="AW25" s="76">
        <f>_xlfn.RANK.EQ(AS25,$AS$25:$AS$44,0)</f>
        <v>10</v>
      </c>
      <c r="AX25" s="76" t="s">
        <v>13</v>
      </c>
      <c r="AY25" s="167" t="b">
        <f>IF($AW$25=(AL3+1),$AT$25,IF($AW$26=(AL3+1),$AT$26,IF($AW$27=(AL3+1),$AT$27,IF($AW$28=(AL3+1),$AT$28,IF($AW$29=(AL3+1),$AT$29,IF($AW$30=(AL3+1),$AT$30,IF($AW$31=(AL3+1),$AT$31,IF($AW$32=(AL3+1),$AT$32,IF($AW$33=(AL3+1),$AT$33,IF($AW$34=(AL3+1),$AT$34,IF($AW$35=(AL3+1),$AT$35,IF($AW$36=(AL3+1),$AT$36,IF($AW$37=(AL3+1),$AT$37,IF($AW$38=(AL3+1),$AT$38,IF($AW$39=(AL3+1),$AT$39,IF($AW$40=(AL3+1),$AT$40,IF($AW$41=(AL3+1),$AT$41,IF($AW$42=(AL3+1),$AT$42,IF($AW$43=(AL3+1),$AT$43,IF($AW$44=(AL3+1),$AT$44))))))))))))))))))))</f>
        <v>0</v>
      </c>
      <c r="AZ25" s="167">
        <f>IF($AW$25=(AP3+1),$AS$25,IF($AW$26=(AP3+1),$AS$26,IF($AW$27=(AP3+1),$AS$27,IF($AW$28=(AP3+1),$AS$28,IF($AW$29=(AP3+1),$AS$29,IF($AW$30=(AP3+1),$AS$30,IF($AW$31=(AP3+1),$AS$31,IF($AW$32=(AP3+1),$AS$32,IF($AW$33=(AP3+1),$AS$33,IF($AW$34=(AP3+1),$AS$34,IF($AW$35=(AL3+1),$AS$35,IF($AW$36=(AL3+1),$AS$36,IF($AW$37=(AL3+1),$AS$37,IF($AW$38=(AL3+1),$AS$38,IF($AW$39=(AL3+1),$AS$39,IF($AW$40=(AL3+1),$AS$40,IF($AW$41=(AL3+1),$AS$41,IF($AW$42=(AL3+1),$AS$42,IF($AW$43=(AL3+1),$AS$43,IF($AW$44=(AL3+1),$AS$44))))))))))))))))))))</f>
        <v>8.0066000198000005</v>
      </c>
      <c r="BA25" s="167" t="str">
        <f>IF($AW$25=(AP3+1),$AU$25,IF($AW$26=(AP3+1),$AU$26,IF($AW$27=(AP3+1),$AU$27,IF($AW$28=(AP3+1),$AU$28,IF($AW$29=(AP3+1),$AU$29,IF($AW$30=(AP3+1),$AU$30,IF($AW$31=(AP3+1),$AU$31,IF($AW$32=(AP3+1),$AU$32,IF($AW$33=(AP3+1),$AU$33,IF($AW$34=(AP3+1),$AU$34,IF($AW$35=(AP3+1),$AU$35,IF($AW$36=(AP3+1),$AU$36,IF($AW$37=(AP3+1),$AU$37,IF($AW$38=(AP3+1),$AU$38,IF($AW$39=(AP3+1),$AU$39,IF($AW$40=(AP3+1),$AU$40,IF($AW$41=(AP3+1),$AU$41,IF($AW$42=(AP3+1),$AU$42,IF($AW$43=(AP3+1),$AU$43,IF($AW$44=(AP3+1),$AU$44))))))))))))))))))))</f>
        <v>Refi SC</v>
      </c>
      <c r="BB25" t="str">
        <f t="shared" ref="BB25:BB88" si="8">IF(AY25&lt;&gt;AY26,"0","Ellenőrizd le a sorrendet!!! De a gép hozzáadja a csapat eredményt")</f>
        <v>Ellenőrizd le a sorrendet!!! De a gép hozzáadja a csapat eredményt</v>
      </c>
    </row>
    <row r="26" spans="1:54" ht="12.75" customHeight="1" thickTop="1" thickBot="1" x14ac:dyDescent="0.25">
      <c r="A26" s="407"/>
      <c r="B26" s="321" t="s">
        <v>7</v>
      </c>
      <c r="C26" s="322" t="str">
        <f>'1 forduló'!$C28</f>
        <v>Révész István 1865</v>
      </c>
      <c r="D26" s="322" t="str">
        <f>'2 forduló'!$C28</f>
        <v> MESTER J.      1641</v>
      </c>
      <c r="E26" s="322" t="str">
        <f>'3 forduló'!$C28</f>
        <v xml:space="preserve"> Kozma Ádám 1726</v>
      </c>
      <c r="F26" s="322" t="str">
        <f>'4 forduló'!$C28</f>
        <v xml:space="preserve">Sándor Lajos 1810 </v>
      </c>
      <c r="G26" s="322" t="str">
        <f>'5 forduló'!$C28</f>
        <v xml:space="preserve"> Révész István 1865</v>
      </c>
      <c r="H26" s="322" t="str">
        <f>'6 forduló'!$C28</f>
        <v>Sándor Lajos 1810</v>
      </c>
      <c r="I26" s="322" t="str">
        <f>'7 forduló'!$C28</f>
        <v>Sándor Lajos</v>
      </c>
      <c r="J26" s="322" t="str">
        <f>'8 forduló'!$C28</f>
        <v xml:space="preserve"> Kozma Ádám 1726</v>
      </c>
      <c r="K26" s="322" t="str">
        <f>'9 forduló'!$C28</f>
        <v>Mester János</v>
      </c>
      <c r="L26" s="322" t="b">
        <f>'10 forduló'!$C28</f>
        <v>0</v>
      </c>
      <c r="M26" s="322" t="b">
        <f>'11 forduló'!$C28</f>
        <v>0</v>
      </c>
      <c r="N26" s="323">
        <f>'1 forduló'!$D28</f>
        <v>1</v>
      </c>
      <c r="O26" s="323">
        <f>'2 forduló'!$D28</f>
        <v>1</v>
      </c>
      <c r="P26" s="323">
        <f>'3 forduló'!$D28</f>
        <v>1</v>
      </c>
      <c r="Q26" s="323">
        <f>'4 forduló'!$D28</f>
        <v>0.5</v>
      </c>
      <c r="R26" s="323">
        <f>'5 forduló'!$D28</f>
        <v>1</v>
      </c>
      <c r="S26" s="323">
        <f>'6 forduló'!$D28</f>
        <v>0</v>
      </c>
      <c r="T26" s="323">
        <f>'7 forduló'!$D28</f>
        <v>0</v>
      </c>
      <c r="U26" s="323">
        <f>'8 forduló'!$D28</f>
        <v>1</v>
      </c>
      <c r="V26" s="323">
        <f>'9 forduló'!$D28</f>
        <v>0</v>
      </c>
      <c r="W26" s="323" t="b">
        <f>'10 forduló'!$D28</f>
        <v>0</v>
      </c>
      <c r="X26" s="323" t="b">
        <f>'11 forduló'!$D28</f>
        <v>0</v>
      </c>
      <c r="Y26" s="324"/>
      <c r="Z26" s="331">
        <f t="shared" si="6"/>
        <v>5.5</v>
      </c>
      <c r="AA26" s="404"/>
      <c r="AC26" s="204"/>
      <c r="AD26" s="51" t="b">
        <f t="shared" ref="AD26:AP26" si="9">M21</f>
        <v>0</v>
      </c>
      <c r="AE26" s="51">
        <f t="shared" si="9"/>
        <v>0.5</v>
      </c>
      <c r="AF26" s="51">
        <f t="shared" si="9"/>
        <v>1</v>
      </c>
      <c r="AG26" s="51">
        <f t="shared" si="9"/>
        <v>1</v>
      </c>
      <c r="AH26" s="51">
        <f t="shared" si="9"/>
        <v>1</v>
      </c>
      <c r="AI26" s="51">
        <f t="shared" si="9"/>
        <v>0.5</v>
      </c>
      <c r="AJ26" s="51">
        <f t="shared" si="9"/>
        <v>1</v>
      </c>
      <c r="AK26" s="51">
        <f t="shared" si="9"/>
        <v>1</v>
      </c>
      <c r="AL26" s="51">
        <f t="shared" si="9"/>
        <v>1</v>
      </c>
      <c r="AM26" s="51">
        <f t="shared" si="9"/>
        <v>1</v>
      </c>
      <c r="AN26" s="51" t="b">
        <f t="shared" si="9"/>
        <v>0</v>
      </c>
      <c r="AO26" s="51" t="b">
        <f t="shared" si="9"/>
        <v>0</v>
      </c>
      <c r="AP26" s="51">
        <f t="shared" si="9"/>
        <v>0</v>
      </c>
      <c r="AQ26" s="62">
        <f t="shared" ref="AQ26:AQ89" si="10">SUM(AE26:AP26)</f>
        <v>8</v>
      </c>
      <c r="AR26" s="389"/>
      <c r="AS26" s="86">
        <f t="shared" ref="AS26:AS44" si="11">AQ26+(AD4/10000)</f>
        <v>8.0066000198000005</v>
      </c>
      <c r="AT26" s="55" t="b">
        <f t="shared" ref="AT26:AT89" si="12">AD26</f>
        <v>0</v>
      </c>
      <c r="AU26" s="168" t="str">
        <f>C19</f>
        <v>Refi SC</v>
      </c>
      <c r="AV26"/>
      <c r="AW26" s="76">
        <f t="shared" ref="AW26:AW44" si="13">_xlfn.RANK.EQ(AS26,$AS$25:$AS$44,0)</f>
        <v>1</v>
      </c>
      <c r="AX26" s="76" t="s">
        <v>14</v>
      </c>
      <c r="AY26" s="167" t="b">
        <f t="shared" ref="AY26:AY44" si="14">IF($AW$25=(AL4+1),$AT$25,IF($AW$26=(AL4+1),$AT$26,IF($AW$27=(AL4+1),$AT$27,IF($AW$28=(AL4+1),$AT$28,IF($AW$29=(AL4+1),$AT$29,IF($AW$30=(AL4+1),$AT$30,IF($AW$31=(AL4+1),$AT$31,IF($AW$32=(AL4+1),$AT$32,IF($AW$33=(AL4+1),$AT$33,IF($AW$34=(AL4+1),$AT$34,IF($AW$35=(AL4+1),$AT$35,IF($AW$36=(AL4+1),$AT$36,IF($AW$37=(AL4+1),$AT$37,IF($AW$38=(AL4+1),$AT$38,IF($AW$39=(AL4+1),$AT$39,IF($AW$40=(AL4+1),$AT$40,IF($AW$41=(AL4+1),$AT$41,IF($AW$42=(AL4+1),$AT$42,IF($AW$43=(AL4+1),$AT$43,IF($AW$44=(AL4+1),$AT$44))))))))))))))))))))</f>
        <v>0</v>
      </c>
      <c r="AZ26" s="167">
        <f t="shared" ref="AZ26:AZ44" si="15">IF($AW$25=(AP4+1),$AS$25,IF($AW$26=(AP4+1),$AS$26,IF($AW$27=(AP4+1),$AS$27,IF($AW$28=(AP4+1),$AS$28,IF($AW$29=(AP4+1),$AS$29,IF($AW$30=(AP4+1),$AS$30,IF($AW$31=(AP4+1),$AS$31,IF($AW$32=(AP4+1),$AS$32,IF($AW$33=(AP4+1),$AS$33,IF($AW$34=(AP4+1),$AS$34,IF($AW$35=(AL4+1),$AS$35,IF($AW$36=(AL4+1),$AS$36,IF($AW$37=(AL4+1),$AS$37,IF($AW$38=(AL4+1),$AS$38,IF($AW$39=(AL4+1),$AS$39,IF($AW$40=(AL4+1),$AS$40,IF($AW$41=(AL4+1),$AS$41,IF($AW$42=(AL4+1),$AS$42,IF($AW$43=(AL4+1),$AS$43,IF($AW$44=(AL4+1),$AS$44))))))))))))))))))))</f>
        <v>5.5059000190000003</v>
      </c>
      <c r="BA26" s="167" t="str">
        <f t="shared" ref="BA26:BA44" si="16">IF($AW$25=(AP4+1),$AU$25,IF($AW$26=(AP4+1),$AU$26,IF($AW$27=(AP4+1),$AU$27,IF($AW$28=(AP4+1),$AU$28,IF($AW$29=(AP4+1),$AU$29,IF($AW$30=(AP4+1),$AU$30,IF($AW$31=(AP4+1),$AU$31,IF($AW$32=(AP4+1),$AU$32,IF($AW$33=(AP4+1),$AU$33,IF($AW$34=(AP4+1),$AU$34,IF($AW$35=(AP4+1),$AU$35,IF($AW$36=(AP4+1),$AU$36,IF($AW$37=(AP4+1),$AU$37,IF($AW$38=(AP4+1),$AU$38,IF($AW$39=(AP4+1),$AU$39,IF($AW$40=(AP4+1),$AU$40,IF($AW$41=(AP4+1),$AU$41,IF($AW$42=(AP4+1),$AU$42,IF($AW$43=(AP4+1),$AU$43,IF($AW$44=(AP4+1),$AU$44))))))))))))))))))))</f>
        <v>Piremon SE</v>
      </c>
      <c r="BB26" t="str">
        <f t="shared" si="8"/>
        <v>Ellenőrizd le a sorrendet!!! De a gép hozzáadja a csapat eredményt</v>
      </c>
    </row>
    <row r="27" spans="1:54" ht="12.75" customHeight="1" thickTop="1" thickBot="1" x14ac:dyDescent="0.25">
      <c r="A27" s="407"/>
      <c r="B27" s="321" t="s">
        <v>79</v>
      </c>
      <c r="C27" s="322" t="str">
        <f>'1 forduló'!$C29</f>
        <v>Sándor Lajos 1810</v>
      </c>
      <c r="D27" s="322" t="str">
        <f>'2 forduló'!$C29</f>
        <v xml:space="preserve"> IGAZ G.          1657   </v>
      </c>
      <c r="E27" s="322" t="str">
        <f>'3 forduló'!$C29</f>
        <v>Igaz Géza 1657</v>
      </c>
      <c r="F27" s="322" t="str">
        <f>'4 forduló'!$C29</f>
        <v>Kozma Ádám 1726</v>
      </c>
      <c r="G27" s="322" t="str">
        <f>'5 forduló'!$C29</f>
        <v xml:space="preserve"> Sándor Lajos 1810</v>
      </c>
      <c r="H27" s="322" t="str">
        <f>'6 forduló'!$C29</f>
        <v>Kozma Ádám 1726</v>
      </c>
      <c r="I27" s="322" t="str">
        <f>'7 forduló'!$C29</f>
        <v>Kozma Ádám</v>
      </c>
      <c r="J27" s="322" t="str">
        <f>'8 forduló'!$C29</f>
        <v>Mester János 1641</v>
      </c>
      <c r="K27" s="322" t="str">
        <f>'9 forduló'!$C29</f>
        <v>Igaz Géza</v>
      </c>
      <c r="L27" s="322" t="b">
        <f>'10 forduló'!$C29</f>
        <v>0</v>
      </c>
      <c r="M27" s="322" t="b">
        <f>'11 forduló'!$C29</f>
        <v>0</v>
      </c>
      <c r="N27" s="323">
        <f>'1 forduló'!$D29</f>
        <v>0</v>
      </c>
      <c r="O27" s="323">
        <f>'2 forduló'!$D29</f>
        <v>0</v>
      </c>
      <c r="P27" s="323">
        <f>'3 forduló'!$D29</f>
        <v>1</v>
      </c>
      <c r="Q27" s="323">
        <f>'4 forduló'!$D29</f>
        <v>1</v>
      </c>
      <c r="R27" s="323">
        <f>'5 forduló'!$D29</f>
        <v>0</v>
      </c>
      <c r="S27" s="323">
        <f>'6 forduló'!$D29</f>
        <v>0</v>
      </c>
      <c r="T27" s="323">
        <f>'7 forduló'!$D29</f>
        <v>1</v>
      </c>
      <c r="U27" s="323">
        <f>'8 forduló'!$D29</f>
        <v>1</v>
      </c>
      <c r="V27" s="323">
        <f>'9 forduló'!$D29</f>
        <v>1</v>
      </c>
      <c r="W27" s="323" t="b">
        <f>'10 forduló'!$D29</f>
        <v>0</v>
      </c>
      <c r="X27" s="323" t="b">
        <f>'11 forduló'!$D29</f>
        <v>0</v>
      </c>
      <c r="Y27" s="324"/>
      <c r="Z27" s="331">
        <f t="shared" si="6"/>
        <v>5</v>
      </c>
      <c r="AA27" s="404"/>
      <c r="AC27" s="204"/>
      <c r="AD27" s="51" t="b">
        <f t="shared" ref="AD27:AP27" si="17">M37</f>
        <v>0</v>
      </c>
      <c r="AE27" s="51">
        <f t="shared" si="17"/>
        <v>0.5</v>
      </c>
      <c r="AF27" s="51">
        <f t="shared" si="17"/>
        <v>1</v>
      </c>
      <c r="AG27" s="51">
        <f t="shared" si="17"/>
        <v>1</v>
      </c>
      <c r="AH27" s="51">
        <f t="shared" si="17"/>
        <v>0</v>
      </c>
      <c r="AI27" s="51">
        <f t="shared" si="17"/>
        <v>0.5</v>
      </c>
      <c r="AJ27" s="51">
        <f t="shared" si="17"/>
        <v>1</v>
      </c>
      <c r="AK27" s="51">
        <f t="shared" si="17"/>
        <v>0.5</v>
      </c>
      <c r="AL27" s="51">
        <f t="shared" si="17"/>
        <v>0.5</v>
      </c>
      <c r="AM27" s="51">
        <f t="shared" si="17"/>
        <v>0.5</v>
      </c>
      <c r="AN27" s="51" t="b">
        <f t="shared" si="17"/>
        <v>0</v>
      </c>
      <c r="AO27" s="51" t="b">
        <f t="shared" si="17"/>
        <v>0</v>
      </c>
      <c r="AP27" s="51">
        <f t="shared" si="17"/>
        <v>0</v>
      </c>
      <c r="AQ27" s="62">
        <f t="shared" si="10"/>
        <v>5.5</v>
      </c>
      <c r="AR27" s="389"/>
      <c r="AS27" s="86">
        <f t="shared" si="11"/>
        <v>5.5044500196000001</v>
      </c>
      <c r="AT27" s="55" t="b">
        <f t="shared" si="12"/>
        <v>0</v>
      </c>
      <c r="AU27" s="168" t="str">
        <f>C35</f>
        <v>Fehérgyarmat SE</v>
      </c>
      <c r="AV27"/>
      <c r="AW27" s="76">
        <f t="shared" si="13"/>
        <v>3</v>
      </c>
      <c r="AX27" s="76" t="s">
        <v>15</v>
      </c>
      <c r="AY27" s="167" t="b">
        <f t="shared" si="14"/>
        <v>0</v>
      </c>
      <c r="AZ27" s="167">
        <f t="shared" si="15"/>
        <v>5.5044500196000001</v>
      </c>
      <c r="BA27" s="167" t="str">
        <f t="shared" si="16"/>
        <v>Fehérgyarmat SE</v>
      </c>
      <c r="BB27" t="str">
        <f t="shared" si="8"/>
        <v>Ellenőrizd le a sorrendet!!! De a gép hozzáadja a csapat eredményt</v>
      </c>
    </row>
    <row r="28" spans="1:54" ht="12.75" customHeight="1" thickTop="1" thickBot="1" x14ac:dyDescent="0.25">
      <c r="A28" s="407"/>
      <c r="B28" s="321" t="s">
        <v>80</v>
      </c>
      <c r="C28" s="322" t="str">
        <f>'1 forduló'!$C30</f>
        <v>Mester János 1641</v>
      </c>
      <c r="D28" s="322" t="str">
        <f>'2 forduló'!$C30</f>
        <v xml:space="preserve">    BALOGH F.    1526 </v>
      </c>
      <c r="E28" s="322" t="str">
        <f>'3 forduló'!$C30</f>
        <v>Vágner Gergő 1556</v>
      </c>
      <c r="F28" s="322" t="str">
        <f>'4 forduló'!$C30</f>
        <v>Vágner Gergő 1556</v>
      </c>
      <c r="G28" s="322" t="str">
        <f>'5 forduló'!$C30</f>
        <v>Igaz Géza 1657</v>
      </c>
      <c r="H28" s="322" t="str">
        <f>'6 forduló'!$C30</f>
        <v xml:space="preserve">Igaz Géza 1657 </v>
      </c>
      <c r="I28" s="322" t="str">
        <f>'7 forduló'!$C30</f>
        <v>Igaz Géza</v>
      </c>
      <c r="J28" s="322" t="str">
        <f>'8 forduló'!$C30</f>
        <v>Igaz Géza 1657</v>
      </c>
      <c r="K28" s="322" t="str">
        <f>'9 forduló'!$C30</f>
        <v>Balogh Ferenc</v>
      </c>
      <c r="L28" s="322" t="b">
        <f>'10 forduló'!$C30</f>
        <v>0</v>
      </c>
      <c r="M28" s="322" t="b">
        <f>'11 forduló'!$C30</f>
        <v>0</v>
      </c>
      <c r="N28" s="323">
        <f>'1 forduló'!$D30</f>
        <v>0.5</v>
      </c>
      <c r="O28" s="323">
        <f>'2 forduló'!$D30</f>
        <v>1</v>
      </c>
      <c r="P28" s="323">
        <f>'3 forduló'!$D30</f>
        <v>0.5</v>
      </c>
      <c r="Q28" s="323">
        <f>'4 forduló'!$D30</f>
        <v>1</v>
      </c>
      <c r="R28" s="323">
        <f>'5 forduló'!$D30</f>
        <v>1</v>
      </c>
      <c r="S28" s="323">
        <f>'6 forduló'!$D30</f>
        <v>0</v>
      </c>
      <c r="T28" s="323">
        <f>'7 forduló'!$D30</f>
        <v>0</v>
      </c>
      <c r="U28" s="323">
        <f>'8 forduló'!$D30</f>
        <v>1</v>
      </c>
      <c r="V28" s="323">
        <f>'9 forduló'!$D30</f>
        <v>1</v>
      </c>
      <c r="W28" s="323" t="b">
        <f>'10 forduló'!$D30</f>
        <v>0</v>
      </c>
      <c r="X28" s="323" t="b">
        <f>'11 forduló'!$D30</f>
        <v>0</v>
      </c>
      <c r="Y28" s="324"/>
      <c r="Z28" s="331">
        <f t="shared" si="6"/>
        <v>6</v>
      </c>
      <c r="AA28" s="404"/>
      <c r="AC28" s="204"/>
      <c r="AD28" s="51" t="b">
        <f t="shared" ref="AD28:AP28" si="18">M53</f>
        <v>0</v>
      </c>
      <c r="AE28" s="51">
        <f t="shared" si="18"/>
        <v>1</v>
      </c>
      <c r="AF28" s="51">
        <f t="shared" si="18"/>
        <v>0.5</v>
      </c>
      <c r="AG28" s="51">
        <f t="shared" si="18"/>
        <v>1</v>
      </c>
      <c r="AH28" s="51">
        <f t="shared" si="18"/>
        <v>1</v>
      </c>
      <c r="AI28" s="51">
        <f t="shared" si="18"/>
        <v>0.5</v>
      </c>
      <c r="AJ28" s="51">
        <f t="shared" si="18"/>
        <v>0</v>
      </c>
      <c r="AK28" s="51">
        <f t="shared" si="18"/>
        <v>0.5</v>
      </c>
      <c r="AL28" s="51">
        <f t="shared" si="18"/>
        <v>0</v>
      </c>
      <c r="AM28" s="51">
        <f t="shared" si="18"/>
        <v>0</v>
      </c>
      <c r="AN28" s="51" t="b">
        <f t="shared" si="18"/>
        <v>0</v>
      </c>
      <c r="AO28" s="51" t="b">
        <f t="shared" si="18"/>
        <v>0</v>
      </c>
      <c r="AP28" s="51">
        <f t="shared" si="18"/>
        <v>0</v>
      </c>
      <c r="AQ28" s="62">
        <f t="shared" si="10"/>
        <v>4.5</v>
      </c>
      <c r="AR28" s="389"/>
      <c r="AS28" s="86">
        <f t="shared" si="11"/>
        <v>4.5047500194000003</v>
      </c>
      <c r="AT28" s="55" t="b">
        <f t="shared" si="12"/>
        <v>0</v>
      </c>
      <c r="AU28" s="168" t="str">
        <f>C51</f>
        <v>Dávid SC</v>
      </c>
      <c r="AV28"/>
      <c r="AW28" s="76">
        <f t="shared" si="13"/>
        <v>5</v>
      </c>
      <c r="AX28" s="76" t="s">
        <v>17</v>
      </c>
      <c r="AY28" s="167" t="b">
        <f t="shared" si="14"/>
        <v>0</v>
      </c>
      <c r="AZ28" s="167">
        <f t="shared" si="15"/>
        <v>4.5054000183999996</v>
      </c>
      <c r="BA28" s="167" t="str">
        <f t="shared" si="16"/>
        <v>Nyh. Sakkiskola SE</v>
      </c>
      <c r="BB28" t="str">
        <f t="shared" si="8"/>
        <v>Ellenőrizd le a sorrendet!!! De a gép hozzáadja a csapat eredményt</v>
      </c>
    </row>
    <row r="29" spans="1:54" ht="12.75" customHeight="1" thickTop="1" thickBot="1" x14ac:dyDescent="0.25">
      <c r="A29" s="407"/>
      <c r="B29" s="321" t="s">
        <v>81</v>
      </c>
      <c r="C29" s="322" t="str">
        <f>'1 forduló'!$C31</f>
        <v>Balogh Ferenc 1526</v>
      </c>
      <c r="D29" s="322" t="str">
        <f>'2 forduló'!$C31</f>
        <v xml:space="preserve">   VÁGNER G.    1556 </v>
      </c>
      <c r="E29" s="322" t="str">
        <f>'3 forduló'!$C31</f>
        <v>Rózsa Miklós 1381</v>
      </c>
      <c r="F29" s="322" t="str">
        <f>'4 forduló'!$C31</f>
        <v>Rózsa Miklós 1381</v>
      </c>
      <c r="G29" s="322" t="str">
        <f>'5 forduló'!$C31</f>
        <v xml:space="preserve"> Balogh Ferenc 1526</v>
      </c>
      <c r="H29" s="322" t="str">
        <f>'6 forduló'!$C31</f>
        <v>Balogh Ferenc 1526</v>
      </c>
      <c r="I29" s="322" t="str">
        <f>'7 forduló'!$C31</f>
        <v>Balogh Ferenc</v>
      </c>
      <c r="J29" s="322" t="str">
        <f>'8 forduló'!$C31</f>
        <v>Rózsa Miklós 1381</v>
      </c>
      <c r="K29" s="322" t="str">
        <f>'9 forduló'!$C31</f>
        <v>Vágner Gergő</v>
      </c>
      <c r="L29" s="322" t="b">
        <f>'10 forduló'!$C31</f>
        <v>0</v>
      </c>
      <c r="M29" s="322" t="b">
        <f>'11 forduló'!$C31</f>
        <v>0</v>
      </c>
      <c r="N29" s="323">
        <f>'1 forduló'!$D31</f>
        <v>1</v>
      </c>
      <c r="O29" s="323">
        <f>'2 forduló'!$D31</f>
        <v>1</v>
      </c>
      <c r="P29" s="323">
        <f>'3 forduló'!$D31</f>
        <v>0</v>
      </c>
      <c r="Q29" s="323">
        <f>'4 forduló'!$D31</f>
        <v>1</v>
      </c>
      <c r="R29" s="323">
        <f>'5 forduló'!$D31</f>
        <v>0</v>
      </c>
      <c r="S29" s="323">
        <f>'6 forduló'!$D31</f>
        <v>0</v>
      </c>
      <c r="T29" s="323">
        <f>'7 forduló'!$D31</f>
        <v>0.5</v>
      </c>
      <c r="U29" s="323">
        <f>'8 forduló'!$D31</f>
        <v>0</v>
      </c>
      <c r="V29" s="323">
        <f>'9 forduló'!$D31</f>
        <v>1</v>
      </c>
      <c r="W29" s="323" t="b">
        <f>'10 forduló'!$D31</f>
        <v>0</v>
      </c>
      <c r="X29" s="323" t="b">
        <f>'11 forduló'!$D31</f>
        <v>0</v>
      </c>
      <c r="Y29" s="324"/>
      <c r="Z29" s="331">
        <f t="shared" si="6"/>
        <v>4.5</v>
      </c>
      <c r="AA29" s="404"/>
      <c r="AC29" s="204"/>
      <c r="AD29" s="51" t="b">
        <f t="shared" ref="AD29:AP29" si="19">M69</f>
        <v>0</v>
      </c>
      <c r="AE29" s="51">
        <f t="shared" si="19"/>
        <v>0.5</v>
      </c>
      <c r="AF29" s="51">
        <f t="shared" si="19"/>
        <v>1</v>
      </c>
      <c r="AG29" s="51">
        <f t="shared" si="19"/>
        <v>0</v>
      </c>
      <c r="AH29" s="51">
        <f t="shared" si="19"/>
        <v>0</v>
      </c>
      <c r="AI29" s="51">
        <f t="shared" si="19"/>
        <v>1</v>
      </c>
      <c r="AJ29" s="51">
        <f t="shared" si="19"/>
        <v>0</v>
      </c>
      <c r="AK29" s="51">
        <f t="shared" si="19"/>
        <v>0.5</v>
      </c>
      <c r="AL29" s="51">
        <f t="shared" si="19"/>
        <v>1</v>
      </c>
      <c r="AM29" s="51">
        <f t="shared" si="19"/>
        <v>0</v>
      </c>
      <c r="AN29" s="51" t="b">
        <f t="shared" si="19"/>
        <v>0</v>
      </c>
      <c r="AO29" s="51" t="b">
        <f t="shared" si="19"/>
        <v>0</v>
      </c>
      <c r="AP29" s="51">
        <f t="shared" si="19"/>
        <v>0</v>
      </c>
      <c r="AQ29" s="62">
        <f t="shared" si="10"/>
        <v>4</v>
      </c>
      <c r="AR29" s="389"/>
      <c r="AS29" s="86">
        <f t="shared" si="11"/>
        <v>4.0053000191999999</v>
      </c>
      <c r="AT29" s="55" t="b">
        <f t="shared" si="12"/>
        <v>0</v>
      </c>
      <c r="AU29" s="168" t="str">
        <f>C67</f>
        <v>Fetivíz SE</v>
      </c>
      <c r="AV29"/>
      <c r="AW29" s="76">
        <f t="shared" si="13"/>
        <v>6</v>
      </c>
      <c r="AX29" s="76" t="s">
        <v>18</v>
      </c>
      <c r="AY29" s="167" t="b">
        <f t="shared" si="14"/>
        <v>0</v>
      </c>
      <c r="AZ29" s="167">
        <f t="shared" si="15"/>
        <v>4.5047500194000003</v>
      </c>
      <c r="BA29" s="167" t="str">
        <f t="shared" si="16"/>
        <v>Dávid SC</v>
      </c>
      <c r="BB29" t="str">
        <f t="shared" si="8"/>
        <v>Ellenőrizd le a sorrendet!!! De a gép hozzáadja a csapat eredményt</v>
      </c>
    </row>
    <row r="30" spans="1:54" ht="14.25" customHeight="1" thickTop="1" thickBot="1" x14ac:dyDescent="0.25">
      <c r="A30" s="407"/>
      <c r="B30" s="321" t="s">
        <v>82</v>
      </c>
      <c r="C30" s="322" t="str">
        <f>'1 forduló'!$C32</f>
        <v>Janecskó Pál</v>
      </c>
      <c r="D30" s="322" t="str">
        <f>'2 forduló'!$C32</f>
        <v xml:space="preserve"> JANECSKÓ P. </v>
      </c>
      <c r="E30" s="322" t="str">
        <f>'3 forduló'!$C32</f>
        <v>10. Tábla: Janecskó Pál- (+-)</v>
      </c>
      <c r="F30" s="322" t="str">
        <f>'4 forduló'!$C32</f>
        <v xml:space="preserve">Janecskó Pál </v>
      </c>
      <c r="G30" s="322" t="str">
        <f>'5 forduló'!$C32</f>
        <v>Vágner Gergő</v>
      </c>
      <c r="H30" s="322" t="str">
        <f>'6 forduló'!$C32</f>
        <v xml:space="preserve">Janecskó Pál </v>
      </c>
      <c r="I30" s="322" t="str">
        <f>'7 forduló'!$C32</f>
        <v>Vágner Gergő</v>
      </c>
      <c r="J30" s="322" t="str">
        <f>'8 forduló'!$C32</f>
        <v xml:space="preserve">Janecskó Pál </v>
      </c>
      <c r="K30" s="322" t="str">
        <f>'9 forduló'!$C32</f>
        <v>Janecskó Pál</v>
      </c>
      <c r="L30" s="322" t="b">
        <f>'10 forduló'!$C32</f>
        <v>0</v>
      </c>
      <c r="M30" s="322" t="b">
        <f>'11 forduló'!$C32</f>
        <v>0</v>
      </c>
      <c r="N30" s="323">
        <f>'1 forduló'!$D32</f>
        <v>0.5</v>
      </c>
      <c r="O30" s="323">
        <f>'2 forduló'!$D32</f>
        <v>1</v>
      </c>
      <c r="P30" s="323">
        <f>'3 forduló'!$D32</f>
        <v>1</v>
      </c>
      <c r="Q30" s="323">
        <f>'4 forduló'!$D32</f>
        <v>1</v>
      </c>
      <c r="R30" s="323">
        <f>'5 forduló'!$D32</f>
        <v>1</v>
      </c>
      <c r="S30" s="323">
        <f>'6 forduló'!$D32</f>
        <v>0.5</v>
      </c>
      <c r="T30" s="323">
        <f>'7 forduló'!$D32</f>
        <v>0.5</v>
      </c>
      <c r="U30" s="323">
        <f>'8 forduló'!$D32</f>
        <v>1</v>
      </c>
      <c r="V30" s="323">
        <f>'9 forduló'!$D32</f>
        <v>1</v>
      </c>
      <c r="W30" s="323" t="b">
        <f>'10 forduló'!$D32</f>
        <v>0</v>
      </c>
      <c r="X30" s="323" t="b">
        <f>'11 forduló'!$D32</f>
        <v>0</v>
      </c>
      <c r="Y30" s="324"/>
      <c r="Z30" s="331">
        <f t="shared" si="6"/>
        <v>7.5</v>
      </c>
      <c r="AA30" s="404"/>
      <c r="AC30" s="204"/>
      <c r="AD30" s="51" t="b">
        <f t="shared" ref="AD30:AP30" si="20">M85</f>
        <v>0</v>
      </c>
      <c r="AE30" s="51">
        <f t="shared" si="20"/>
        <v>0.5</v>
      </c>
      <c r="AF30" s="51">
        <f t="shared" si="20"/>
        <v>1</v>
      </c>
      <c r="AG30" s="51">
        <f t="shared" si="20"/>
        <v>0</v>
      </c>
      <c r="AH30" s="51">
        <f t="shared" si="20"/>
        <v>1</v>
      </c>
      <c r="AI30" s="51">
        <f t="shared" si="20"/>
        <v>0.5</v>
      </c>
      <c r="AJ30" s="51">
        <f t="shared" si="20"/>
        <v>1</v>
      </c>
      <c r="AK30" s="51">
        <f t="shared" si="20"/>
        <v>0</v>
      </c>
      <c r="AL30" s="51">
        <f t="shared" si="20"/>
        <v>0.5</v>
      </c>
      <c r="AM30" s="51">
        <f t="shared" si="20"/>
        <v>1</v>
      </c>
      <c r="AN30" s="51" t="b">
        <f t="shared" si="20"/>
        <v>0</v>
      </c>
      <c r="AO30" s="51" t="b">
        <f t="shared" si="20"/>
        <v>0</v>
      </c>
      <c r="AP30" s="51">
        <f t="shared" si="20"/>
        <v>0</v>
      </c>
      <c r="AQ30" s="62">
        <f t="shared" si="10"/>
        <v>5.5</v>
      </c>
      <c r="AR30" s="389"/>
      <c r="AS30" s="86">
        <f t="shared" si="11"/>
        <v>5.5059000190000003</v>
      </c>
      <c r="AT30" s="55" t="b">
        <f t="shared" si="12"/>
        <v>0</v>
      </c>
      <c r="AU30" s="168" t="str">
        <f>C83</f>
        <v>Piremon SE</v>
      </c>
      <c r="AV30"/>
      <c r="AW30" s="76">
        <f t="shared" si="13"/>
        <v>2</v>
      </c>
      <c r="AX30" s="76" t="s">
        <v>21</v>
      </c>
      <c r="AY30" s="167" t="b">
        <f t="shared" si="14"/>
        <v>0</v>
      </c>
      <c r="AZ30" s="167">
        <f t="shared" si="15"/>
        <v>4.0053000191999999</v>
      </c>
      <c r="BA30" s="167" t="str">
        <f t="shared" si="16"/>
        <v>Fetivíz SE</v>
      </c>
      <c r="BB30" t="str">
        <f t="shared" si="8"/>
        <v>Ellenőrizd le a sorrendet!!! De a gép hozzáadja a csapat eredményt</v>
      </c>
    </row>
    <row r="31" spans="1:54" ht="14.25" customHeight="1" thickTop="1" thickBot="1" x14ac:dyDescent="0.25">
      <c r="A31" s="408"/>
      <c r="B31" s="325" t="s">
        <v>85</v>
      </c>
      <c r="C31" s="326">
        <f>'1 forduló'!$C33</f>
        <v>0</v>
      </c>
      <c r="D31" s="322">
        <f>'2 forduló'!$C33</f>
        <v>0</v>
      </c>
      <c r="E31" s="326">
        <f>'3 forduló'!$C33</f>
        <v>0</v>
      </c>
      <c r="F31" s="326">
        <f>'4 forduló'!$C33</f>
        <v>0</v>
      </c>
      <c r="G31" s="326">
        <f>'5 forduló'!$C33</f>
        <v>0</v>
      </c>
      <c r="H31" s="326">
        <f>'6 forduló'!$C33</f>
        <v>0</v>
      </c>
      <c r="I31" s="326">
        <f>'7 forduló'!$C33</f>
        <v>0</v>
      </c>
      <c r="J31" s="326">
        <f>'8 forduló'!$C33</f>
        <v>0</v>
      </c>
      <c r="K31" s="326">
        <f>'9 forduló'!$C33</f>
        <v>0</v>
      </c>
      <c r="L31" s="326">
        <f>'10 forduló'!$C33</f>
        <v>0</v>
      </c>
      <c r="M31" s="326">
        <f>'11 forduló'!$C33</f>
        <v>0</v>
      </c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8"/>
      <c r="Z31" s="332">
        <f t="shared" si="6"/>
        <v>0</v>
      </c>
      <c r="AA31" s="405"/>
      <c r="AC31" s="204"/>
      <c r="AD31" s="51" t="b">
        <f t="shared" ref="AD31:AP31" si="21">M101</f>
        <v>0</v>
      </c>
      <c r="AE31" s="51">
        <f t="shared" si="21"/>
        <v>0</v>
      </c>
      <c r="AF31" s="51">
        <f t="shared" si="21"/>
        <v>0</v>
      </c>
      <c r="AG31" s="51">
        <f t="shared" si="21"/>
        <v>1</v>
      </c>
      <c r="AH31" s="51">
        <f t="shared" si="21"/>
        <v>0</v>
      </c>
      <c r="AI31" s="51">
        <f t="shared" si="21"/>
        <v>0</v>
      </c>
      <c r="AJ31" s="51">
        <f t="shared" si="21"/>
        <v>1</v>
      </c>
      <c r="AK31" s="51">
        <f t="shared" si="21"/>
        <v>0.5</v>
      </c>
      <c r="AL31" s="51">
        <f t="shared" si="21"/>
        <v>0</v>
      </c>
      <c r="AM31" s="51">
        <f t="shared" si="21"/>
        <v>0.5</v>
      </c>
      <c r="AN31" s="51" t="b">
        <f t="shared" si="21"/>
        <v>0</v>
      </c>
      <c r="AO31" s="51" t="b">
        <f t="shared" si="21"/>
        <v>0</v>
      </c>
      <c r="AP31" s="51">
        <f t="shared" si="21"/>
        <v>0</v>
      </c>
      <c r="AQ31" s="62">
        <f t="shared" si="10"/>
        <v>3</v>
      </c>
      <c r="AR31" s="389"/>
      <c r="AS31" s="86">
        <f t="shared" si="11"/>
        <v>3.0029500188</v>
      </c>
      <c r="AT31" s="55" t="b">
        <f t="shared" si="12"/>
        <v>0</v>
      </c>
      <c r="AU31" s="168" t="str">
        <f>C99</f>
        <v>Balkány SE</v>
      </c>
      <c r="AV31"/>
      <c r="AW31" s="76">
        <f t="shared" si="13"/>
        <v>9</v>
      </c>
      <c r="AX31" s="76" t="s">
        <v>22</v>
      </c>
      <c r="AY31" s="167" t="b">
        <f t="shared" si="14"/>
        <v>0</v>
      </c>
      <c r="AZ31" s="167">
        <f t="shared" si="15"/>
        <v>4.0039000186000004</v>
      </c>
      <c r="BA31" s="167" t="str">
        <f t="shared" si="16"/>
        <v>II. Rákóczi SE Vaja</v>
      </c>
      <c r="BB31" t="str">
        <f t="shared" si="8"/>
        <v>Ellenőrizd le a sorrendet!!! De a gép hozzáadja a csapat eredményt</v>
      </c>
    </row>
    <row r="32" spans="1:54" ht="12.75" customHeight="1" thickTop="1" thickBot="1" x14ac:dyDescent="0.25">
      <c r="A32" s="280"/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333"/>
      <c r="N32" s="335">
        <f t="shared" ref="N32:X32" si="22">SUM(N21:N31)</f>
        <v>6.5</v>
      </c>
      <c r="O32" s="335">
        <f t="shared" si="22"/>
        <v>9</v>
      </c>
      <c r="P32" s="335">
        <f t="shared" si="22"/>
        <v>8</v>
      </c>
      <c r="Q32" s="335">
        <f t="shared" si="22"/>
        <v>8</v>
      </c>
      <c r="R32" s="335">
        <f t="shared" si="22"/>
        <v>7</v>
      </c>
      <c r="S32" s="335">
        <f t="shared" si="22"/>
        <v>5</v>
      </c>
      <c r="T32" s="335">
        <f t="shared" si="22"/>
        <v>6</v>
      </c>
      <c r="U32" s="335">
        <f t="shared" si="22"/>
        <v>8.5</v>
      </c>
      <c r="V32" s="335">
        <f t="shared" si="22"/>
        <v>8</v>
      </c>
      <c r="W32" s="335">
        <f t="shared" si="22"/>
        <v>0</v>
      </c>
      <c r="X32" s="335">
        <f t="shared" si="22"/>
        <v>0</v>
      </c>
      <c r="Y32" s="252">
        <f>SUM(Y21:Y31)</f>
        <v>0</v>
      </c>
      <c r="Z32" s="280"/>
      <c r="AA32" s="280"/>
      <c r="AC32" s="204"/>
      <c r="AD32" s="51" t="b">
        <f t="shared" ref="AD32:AP32" si="23">M117</f>
        <v>0</v>
      </c>
      <c r="AE32" s="51">
        <f t="shared" si="23"/>
        <v>0.5</v>
      </c>
      <c r="AF32" s="51">
        <f t="shared" si="23"/>
        <v>0.5</v>
      </c>
      <c r="AG32" s="51">
        <f t="shared" si="23"/>
        <v>1</v>
      </c>
      <c r="AH32" s="51">
        <f t="shared" si="23"/>
        <v>0</v>
      </c>
      <c r="AI32" s="51">
        <f t="shared" si="23"/>
        <v>1</v>
      </c>
      <c r="AJ32" s="51">
        <f t="shared" si="23"/>
        <v>0.5</v>
      </c>
      <c r="AK32" s="51">
        <f t="shared" si="23"/>
        <v>0</v>
      </c>
      <c r="AL32" s="51">
        <f t="shared" si="23"/>
        <v>0.5</v>
      </c>
      <c r="AM32" s="51">
        <f t="shared" si="23"/>
        <v>0</v>
      </c>
      <c r="AN32" s="51" t="b">
        <f t="shared" si="23"/>
        <v>0</v>
      </c>
      <c r="AO32" s="51" t="b">
        <f t="shared" si="23"/>
        <v>0</v>
      </c>
      <c r="AP32" s="51">
        <f t="shared" si="23"/>
        <v>0</v>
      </c>
      <c r="AQ32" s="62">
        <f t="shared" si="10"/>
        <v>4</v>
      </c>
      <c r="AR32" s="389"/>
      <c r="AS32" s="86">
        <f t="shared" si="11"/>
        <v>4.0039000186000004</v>
      </c>
      <c r="AT32" s="55" t="b">
        <f t="shared" si="12"/>
        <v>0</v>
      </c>
      <c r="AU32" s="168" t="str">
        <f>C115</f>
        <v>II. Rákóczi SE Vaja</v>
      </c>
      <c r="AV32"/>
      <c r="AW32" s="76">
        <f t="shared" si="13"/>
        <v>7</v>
      </c>
      <c r="AX32" s="76" t="s">
        <v>25</v>
      </c>
      <c r="AY32" s="167" t="b">
        <f t="shared" si="14"/>
        <v>0</v>
      </c>
      <c r="AZ32" s="167">
        <f t="shared" si="15"/>
        <v>4.0027500182000004</v>
      </c>
      <c r="BA32" s="167" t="str">
        <f t="shared" si="16"/>
        <v>Nagyhalász SE</v>
      </c>
      <c r="BB32" t="str">
        <f t="shared" si="8"/>
        <v>Ellenőrizd le a sorrendet!!! De a gép hozzáadja a csapat eredményt</v>
      </c>
    </row>
    <row r="33" spans="1:54" ht="14.25" thickTop="1" thickBot="1" x14ac:dyDescent="0.25">
      <c r="A33" s="280"/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333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280"/>
      <c r="AA33" s="280"/>
      <c r="AC33" s="204"/>
      <c r="AD33" s="51" t="b">
        <f t="shared" ref="AD33:AP33" si="24">M133</f>
        <v>0</v>
      </c>
      <c r="AE33" s="51">
        <f t="shared" si="24"/>
        <v>0.5</v>
      </c>
      <c r="AF33" s="51">
        <f t="shared" si="24"/>
        <v>0</v>
      </c>
      <c r="AG33" s="51">
        <f t="shared" si="24"/>
        <v>0</v>
      </c>
      <c r="AH33" s="51">
        <f t="shared" si="24"/>
        <v>1</v>
      </c>
      <c r="AI33" s="51">
        <f t="shared" si="24"/>
        <v>0.5</v>
      </c>
      <c r="AJ33" s="51">
        <f t="shared" si="24"/>
        <v>0</v>
      </c>
      <c r="AK33" s="51">
        <f t="shared" si="24"/>
        <v>1</v>
      </c>
      <c r="AL33" s="51">
        <f t="shared" si="24"/>
        <v>1</v>
      </c>
      <c r="AM33" s="51">
        <f t="shared" si="24"/>
        <v>0.5</v>
      </c>
      <c r="AN33" s="51" t="b">
        <f t="shared" si="24"/>
        <v>0</v>
      </c>
      <c r="AO33" s="51" t="b">
        <f t="shared" si="24"/>
        <v>0</v>
      </c>
      <c r="AP33" s="51">
        <f t="shared" si="24"/>
        <v>0</v>
      </c>
      <c r="AQ33" s="62">
        <f t="shared" si="10"/>
        <v>4.5</v>
      </c>
      <c r="AR33" s="389"/>
      <c r="AS33" s="86">
        <f t="shared" si="11"/>
        <v>4.5054000183999996</v>
      </c>
      <c r="AT33" s="55" t="b">
        <f t="shared" si="12"/>
        <v>0</v>
      </c>
      <c r="AU33" s="168" t="str">
        <f>C131</f>
        <v>Nyh. Sakkiskola SE</v>
      </c>
      <c r="AV33"/>
      <c r="AW33" s="76">
        <f t="shared" si="13"/>
        <v>4</v>
      </c>
      <c r="AX33" s="76" t="s">
        <v>26</v>
      </c>
      <c r="AY33" s="167" t="b">
        <f t="shared" si="14"/>
        <v>0</v>
      </c>
      <c r="AZ33" s="167">
        <f t="shared" si="15"/>
        <v>3.0029500188</v>
      </c>
      <c r="BA33" s="167" t="str">
        <f t="shared" si="16"/>
        <v>Balkány SE</v>
      </c>
      <c r="BB33" t="str">
        <f t="shared" si="8"/>
        <v>Ellenőrizd le a sorrendet!!! De a gép hozzáadja a csapat eredményt</v>
      </c>
    </row>
    <row r="34" spans="1:54" ht="14.25" thickTop="1" thickBot="1" x14ac:dyDescent="0.25">
      <c r="A34" s="280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333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C34" s="204"/>
      <c r="AD34" s="51" t="b">
        <f t="shared" ref="AD34:AP34" si="25">M149</f>
        <v>0</v>
      </c>
      <c r="AE34" s="51">
        <f t="shared" si="25"/>
        <v>0.5</v>
      </c>
      <c r="AF34" s="51">
        <f t="shared" si="25"/>
        <v>0</v>
      </c>
      <c r="AG34" s="51">
        <f t="shared" si="25"/>
        <v>0</v>
      </c>
      <c r="AH34" s="51">
        <f t="shared" si="25"/>
        <v>1</v>
      </c>
      <c r="AI34" s="51">
        <f t="shared" si="25"/>
        <v>0.5</v>
      </c>
      <c r="AJ34" s="51">
        <f t="shared" si="25"/>
        <v>0.5</v>
      </c>
      <c r="AK34" s="51">
        <f t="shared" si="25"/>
        <v>0.5</v>
      </c>
      <c r="AL34" s="51">
        <f t="shared" si="25"/>
        <v>0</v>
      </c>
      <c r="AM34" s="51">
        <f t="shared" si="25"/>
        <v>1</v>
      </c>
      <c r="AN34" s="51" t="b">
        <f t="shared" si="25"/>
        <v>0</v>
      </c>
      <c r="AO34" s="51" t="b">
        <f t="shared" si="25"/>
        <v>0</v>
      </c>
      <c r="AP34" s="51">
        <f t="shared" si="25"/>
        <v>0</v>
      </c>
      <c r="AQ34" s="62">
        <f t="shared" si="10"/>
        <v>4</v>
      </c>
      <c r="AR34" s="389"/>
      <c r="AS34" s="86">
        <f t="shared" si="11"/>
        <v>4.0027500182000004</v>
      </c>
      <c r="AT34" s="55" t="b">
        <f t="shared" si="12"/>
        <v>0</v>
      </c>
      <c r="AU34" s="168" t="str">
        <f>C147</f>
        <v>Nagyhalász SE</v>
      </c>
      <c r="AV34"/>
      <c r="AW34" s="76">
        <f t="shared" si="13"/>
        <v>8</v>
      </c>
      <c r="AX34" s="76" t="s">
        <v>33</v>
      </c>
      <c r="AY34" s="167" t="b">
        <f t="shared" si="14"/>
        <v>0</v>
      </c>
      <c r="AZ34" s="167">
        <f t="shared" si="15"/>
        <v>2.00300002</v>
      </c>
      <c r="BA34" s="167" t="str">
        <f t="shared" si="16"/>
        <v>Nyírbátor SE</v>
      </c>
      <c r="BB34" t="str">
        <f t="shared" si="8"/>
        <v>Ellenőrizd le a sorrendet!!! De a gép hozzáadja a csapat eredményt</v>
      </c>
    </row>
    <row r="35" spans="1:54" ht="27.75" customHeight="1" thickTop="1" thickBot="1" x14ac:dyDescent="0.35">
      <c r="A35" s="398" t="s">
        <v>0</v>
      </c>
      <c r="B35" s="399"/>
      <c r="C35" s="311" t="s">
        <v>240</v>
      </c>
      <c r="D35" s="312"/>
      <c r="E35" s="313"/>
      <c r="F35" s="314"/>
      <c r="G35" s="314"/>
      <c r="H35" s="314"/>
      <c r="I35" s="314"/>
      <c r="J35" s="314"/>
      <c r="K35" s="314"/>
      <c r="L35" s="314"/>
      <c r="M35" s="315"/>
      <c r="N35" s="400" t="s">
        <v>12</v>
      </c>
      <c r="O35" s="401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329" t="s">
        <v>16</v>
      </c>
      <c r="AA35" s="403">
        <f>SUM(N48:Y48)</f>
        <v>44.5</v>
      </c>
      <c r="AC35" s="204"/>
      <c r="AD35" s="51" t="b">
        <f t="shared" ref="AD35:AP35" si="26">M165</f>
        <v>0</v>
      </c>
      <c r="AE35" s="51" t="b">
        <f t="shared" si="26"/>
        <v>0</v>
      </c>
      <c r="AF35" s="51" t="b">
        <f t="shared" si="26"/>
        <v>0</v>
      </c>
      <c r="AG35" s="51" t="b">
        <f t="shared" si="26"/>
        <v>0</v>
      </c>
      <c r="AH35" s="51" t="b">
        <f t="shared" si="26"/>
        <v>0</v>
      </c>
      <c r="AI35" s="51" t="b">
        <f t="shared" si="26"/>
        <v>0</v>
      </c>
      <c r="AJ35" s="51" t="b">
        <f t="shared" si="26"/>
        <v>0</v>
      </c>
      <c r="AK35" s="51" t="b">
        <f t="shared" si="26"/>
        <v>0</v>
      </c>
      <c r="AL35" s="51" t="b">
        <f t="shared" si="26"/>
        <v>0</v>
      </c>
      <c r="AM35" s="51" t="b">
        <f t="shared" si="26"/>
        <v>0</v>
      </c>
      <c r="AN35" s="51" t="b">
        <f t="shared" si="26"/>
        <v>0</v>
      </c>
      <c r="AO35" s="51" t="b">
        <f t="shared" si="26"/>
        <v>0</v>
      </c>
      <c r="AP35" s="51">
        <f t="shared" si="26"/>
        <v>0</v>
      </c>
      <c r="AQ35" s="62">
        <f t="shared" si="10"/>
        <v>0</v>
      </c>
      <c r="AR35" s="389"/>
      <c r="AS35" s="86">
        <f t="shared" si="11"/>
        <v>1.8000000000000006E-8</v>
      </c>
      <c r="AT35" s="55" t="b">
        <f t="shared" si="12"/>
        <v>0</v>
      </c>
      <c r="AU35" s="168" t="str">
        <f>C163</f>
        <v>Nyírbátor</v>
      </c>
      <c r="AV35"/>
      <c r="AW35" s="76">
        <f t="shared" si="13"/>
        <v>11</v>
      </c>
      <c r="AX35" s="76" t="s">
        <v>34</v>
      </c>
      <c r="AY35" s="167" t="b">
        <f t="shared" si="14"/>
        <v>0</v>
      </c>
      <c r="AZ35" s="167">
        <f t="shared" si="15"/>
        <v>1.8000000000000006E-8</v>
      </c>
      <c r="BA35" s="167" t="str">
        <f t="shared" si="16"/>
        <v>Nyírbátor</v>
      </c>
      <c r="BB35" t="str">
        <f t="shared" si="8"/>
        <v>0</v>
      </c>
    </row>
    <row r="36" spans="1:54" ht="17.25" customHeight="1" thickTop="1" thickBot="1" x14ac:dyDescent="0.25">
      <c r="A36" s="406">
        <v>3</v>
      </c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8" t="s">
        <v>1</v>
      </c>
      <c r="N36" s="319" t="s">
        <v>13</v>
      </c>
      <c r="O36" s="320" t="s">
        <v>14</v>
      </c>
      <c r="P36" s="320" t="s">
        <v>15</v>
      </c>
      <c r="Q36" s="320" t="s">
        <v>17</v>
      </c>
      <c r="R36" s="320" t="s">
        <v>18</v>
      </c>
      <c r="S36" s="320" t="s">
        <v>21</v>
      </c>
      <c r="T36" s="320" t="s">
        <v>22</v>
      </c>
      <c r="U36" s="320" t="s">
        <v>25</v>
      </c>
      <c r="V36" s="320" t="s">
        <v>26</v>
      </c>
      <c r="W36" s="320" t="s">
        <v>33</v>
      </c>
      <c r="X36" s="320" t="s">
        <v>34</v>
      </c>
      <c r="Y36" s="320" t="s">
        <v>35</v>
      </c>
      <c r="Z36" s="330"/>
      <c r="AA36" s="404"/>
      <c r="AC36" s="204"/>
      <c r="AD36" s="51" t="str">
        <f t="shared" ref="AD36:AP36" si="27">M181</f>
        <v>12_1</v>
      </c>
      <c r="AE36" s="51" t="b">
        <f t="shared" si="27"/>
        <v>0</v>
      </c>
      <c r="AF36" s="51" t="b">
        <f t="shared" si="27"/>
        <v>0</v>
      </c>
      <c r="AG36" s="51" t="b">
        <f t="shared" si="27"/>
        <v>0</v>
      </c>
      <c r="AH36" s="51" t="b">
        <f t="shared" si="27"/>
        <v>0</v>
      </c>
      <c r="AI36" s="51" t="b">
        <f t="shared" si="27"/>
        <v>0</v>
      </c>
      <c r="AJ36" s="51" t="b">
        <f t="shared" si="27"/>
        <v>0</v>
      </c>
      <c r="AK36" s="51" t="b">
        <f t="shared" si="27"/>
        <v>0</v>
      </c>
      <c r="AL36" s="51" t="b">
        <f t="shared" si="27"/>
        <v>0</v>
      </c>
      <c r="AM36" s="51" t="b">
        <f t="shared" si="27"/>
        <v>0</v>
      </c>
      <c r="AN36" s="51" t="b">
        <f t="shared" si="27"/>
        <v>0</v>
      </c>
      <c r="AO36" s="51" t="b">
        <f t="shared" si="27"/>
        <v>0</v>
      </c>
      <c r="AP36" s="51">
        <f t="shared" si="27"/>
        <v>0</v>
      </c>
      <c r="AQ36" s="62">
        <f t="shared" si="10"/>
        <v>0</v>
      </c>
      <c r="AR36" s="389"/>
      <c r="AS36" s="86">
        <f t="shared" si="11"/>
        <v>1.7800000000000007E-8</v>
      </c>
      <c r="AT36" s="55" t="str">
        <f t="shared" si="12"/>
        <v>12_1</v>
      </c>
      <c r="AU36" s="168" t="str">
        <f>C179</f>
        <v>Pihenőnap</v>
      </c>
      <c r="AV36"/>
      <c r="AW36" s="76">
        <f t="shared" si="13"/>
        <v>12</v>
      </c>
      <c r="AX36" s="76" t="s">
        <v>35</v>
      </c>
      <c r="AY36" s="167" t="str">
        <f t="shared" si="14"/>
        <v>12_1</v>
      </c>
      <c r="AZ36" s="167">
        <f t="shared" si="15"/>
        <v>1.7800000000000007E-8</v>
      </c>
      <c r="BA36" s="167" t="str">
        <f t="shared" si="16"/>
        <v>Pihenőnap</v>
      </c>
      <c r="BB36" t="str">
        <f t="shared" si="8"/>
        <v>0</v>
      </c>
    </row>
    <row r="37" spans="1:54" ht="12.75" customHeight="1" thickTop="1" thickBot="1" x14ac:dyDescent="0.25">
      <c r="A37" s="407"/>
      <c r="B37" s="321" t="s">
        <v>2</v>
      </c>
      <c r="C37" s="322" t="str">
        <f>'1 forduló'!$C38</f>
        <v xml:space="preserve">Berki József 1969 </v>
      </c>
      <c r="D37" s="322" t="str">
        <f>'2 forduló'!$C38</f>
        <v>Berki József</v>
      </c>
      <c r="E37" s="322" t="str">
        <f>'3 forduló'!$C38</f>
        <v>Berki József 1969</v>
      </c>
      <c r="F37" s="322" t="str">
        <f>'4 forduló'!$C38</f>
        <v>Berki József 1969</v>
      </c>
      <c r="G37" s="322" t="str">
        <f>'5 forduló'!$C38</f>
        <v>Berki József 1969</v>
      </c>
      <c r="H37" s="322" t="str">
        <f>'6 forduló'!$C38</f>
        <v>Berki József 1969</v>
      </c>
      <c r="I37" s="322" t="str">
        <f>'7 forduló'!$C38</f>
        <v xml:space="preserve">Berki József 1969 </v>
      </c>
      <c r="J37" s="322" t="str">
        <f>'8 forduló'!$C38</f>
        <v xml:space="preserve">1. Tábla: Berki József 1969 </v>
      </c>
      <c r="K37" s="322" t="str">
        <f>'9 forduló'!$C38</f>
        <v>Berki József/1969/</v>
      </c>
      <c r="L37" s="322" t="b">
        <f>'10 forduló'!$C38</f>
        <v>0</v>
      </c>
      <c r="M37" s="322" t="b">
        <f>'11 forduló'!$C38</f>
        <v>0</v>
      </c>
      <c r="N37" s="323">
        <f>'1 forduló'!$D38</f>
        <v>0.5</v>
      </c>
      <c r="O37" s="323">
        <f>'2 forduló'!$D38</f>
        <v>1</v>
      </c>
      <c r="P37" s="323">
        <f>'3 forduló'!$D38</f>
        <v>1</v>
      </c>
      <c r="Q37" s="323">
        <f>'4 forduló'!$D38</f>
        <v>0</v>
      </c>
      <c r="R37" s="323">
        <f>'5 forduló'!$D38</f>
        <v>0.5</v>
      </c>
      <c r="S37" s="323">
        <f>'6 forduló'!$D38</f>
        <v>1</v>
      </c>
      <c r="T37" s="323">
        <f>'7 forduló'!$D38</f>
        <v>0.5</v>
      </c>
      <c r="U37" s="323">
        <f>'8 forduló'!$D38</f>
        <v>0.5</v>
      </c>
      <c r="V37" s="323">
        <f>'9 forduló'!$D38</f>
        <v>0.5</v>
      </c>
      <c r="W37" s="323" t="b">
        <f>'10 forduló'!$D38</f>
        <v>0</v>
      </c>
      <c r="X37" s="323" t="b">
        <f>'11 forduló'!$D38</f>
        <v>0</v>
      </c>
      <c r="Y37" s="324"/>
      <c r="Z37" s="331">
        <f>SUM(N37:Y37)</f>
        <v>5.5</v>
      </c>
      <c r="AA37" s="404"/>
      <c r="AC37" s="204"/>
      <c r="AD37" s="51" t="str">
        <f t="shared" ref="AD37:AP37" si="28">M197</f>
        <v>13_1</v>
      </c>
      <c r="AE37" s="51" t="b">
        <f t="shared" si="28"/>
        <v>0</v>
      </c>
      <c r="AF37" s="51" t="b">
        <f t="shared" si="28"/>
        <v>0</v>
      </c>
      <c r="AG37" s="51" t="b">
        <f t="shared" si="28"/>
        <v>0</v>
      </c>
      <c r="AH37" s="51" t="b">
        <f t="shared" si="28"/>
        <v>0</v>
      </c>
      <c r="AI37" s="51" t="b">
        <f t="shared" si="28"/>
        <v>0</v>
      </c>
      <c r="AJ37" s="51" t="b">
        <f t="shared" si="28"/>
        <v>0</v>
      </c>
      <c r="AK37" s="51" t="b">
        <f t="shared" si="28"/>
        <v>0</v>
      </c>
      <c r="AL37" s="51" t="b">
        <f t="shared" si="28"/>
        <v>0</v>
      </c>
      <c r="AM37" s="51" t="b">
        <f t="shared" si="28"/>
        <v>0</v>
      </c>
      <c r="AN37" s="51" t="b">
        <f t="shared" si="28"/>
        <v>0</v>
      </c>
      <c r="AO37" s="51" t="b">
        <f t="shared" si="28"/>
        <v>0</v>
      </c>
      <c r="AP37" s="51">
        <f t="shared" si="28"/>
        <v>0</v>
      </c>
      <c r="AQ37" s="62">
        <f t="shared" si="10"/>
        <v>0</v>
      </c>
      <c r="AR37" s="389"/>
      <c r="AS37" s="86">
        <f t="shared" si="11"/>
        <v>1.7600000000000009E-8</v>
      </c>
      <c r="AT37" s="55" t="str">
        <f t="shared" si="12"/>
        <v>13_1</v>
      </c>
      <c r="AU37" s="168" t="str">
        <f>M195</f>
        <v>13cs</v>
      </c>
      <c r="AV37"/>
      <c r="AW37" s="76">
        <f t="shared" si="13"/>
        <v>13</v>
      </c>
      <c r="AX37" s="76" t="s">
        <v>36</v>
      </c>
      <c r="AY37" s="167" t="str">
        <f t="shared" si="14"/>
        <v>13_1</v>
      </c>
      <c r="AZ37" s="167">
        <f t="shared" si="15"/>
        <v>1.7600000000000009E-8</v>
      </c>
      <c r="BA37" s="167" t="str">
        <f t="shared" si="16"/>
        <v>13cs</v>
      </c>
      <c r="BB37" t="str">
        <f t="shared" si="8"/>
        <v>0</v>
      </c>
    </row>
    <row r="38" spans="1:54" ht="12.75" customHeight="1" thickTop="1" thickBot="1" x14ac:dyDescent="0.25">
      <c r="A38" s="407"/>
      <c r="B38" s="321" t="s">
        <v>3</v>
      </c>
      <c r="C38" s="322" t="str">
        <f>'1 forduló'!$C39</f>
        <v xml:space="preserve">Jr. Farkas József 2016 </v>
      </c>
      <c r="D38" s="322" t="str">
        <f>'2 forduló'!$C39</f>
        <v>Gulyás Ferenc</v>
      </c>
      <c r="E38" s="322" t="str">
        <f>'3 forduló'!$C39</f>
        <v>Jr. Farkas József 2016</v>
      </c>
      <c r="F38" s="322" t="str">
        <f>'4 forduló'!$C39</f>
        <v xml:space="preserve"> Bartha Gábor 1850</v>
      </c>
      <c r="G38" s="322" t="str">
        <f>'5 forduló'!$C39</f>
        <v>Jr. Farkas József 2016</v>
      </c>
      <c r="H38" s="322" t="str">
        <f>'6 forduló'!$C39</f>
        <v xml:space="preserve"> Jr. Farkas József 2016</v>
      </c>
      <c r="I38" s="322" t="str">
        <f>'7 forduló'!$C39</f>
        <v>Bartha Gábor 1850</v>
      </c>
      <c r="J38" s="322" t="str">
        <f>'8 forduló'!$C39</f>
        <v xml:space="preserve">2. Tábla: Jr. Farkas József 2016 </v>
      </c>
      <c r="K38" s="322" t="str">
        <f>'9 forduló'!$C39</f>
        <v>Bartha Gábor /1850/</v>
      </c>
      <c r="L38" s="322" t="b">
        <f>'10 forduló'!$C39</f>
        <v>0</v>
      </c>
      <c r="M38" s="322" t="b">
        <f>'11 forduló'!$C39</f>
        <v>0</v>
      </c>
      <c r="N38" s="323">
        <f>'1 forduló'!$D39</f>
        <v>0.5</v>
      </c>
      <c r="O38" s="323">
        <f>'2 forduló'!$D39</f>
        <v>0</v>
      </c>
      <c r="P38" s="323">
        <f>'3 forduló'!$D39</f>
        <v>1</v>
      </c>
      <c r="Q38" s="323">
        <f>'4 forduló'!$D39</f>
        <v>0.5</v>
      </c>
      <c r="R38" s="323">
        <f>'5 forduló'!$D39</f>
        <v>0.5</v>
      </c>
      <c r="S38" s="323">
        <f>'6 forduló'!$D39</f>
        <v>1</v>
      </c>
      <c r="T38" s="323">
        <f>'7 forduló'!$D39</f>
        <v>1</v>
      </c>
      <c r="U38" s="323">
        <f>'8 forduló'!$D39</f>
        <v>1</v>
      </c>
      <c r="V38" s="323">
        <f>'9 forduló'!$D39</f>
        <v>0.5</v>
      </c>
      <c r="W38" s="323" t="b">
        <f>'10 forduló'!$D39</f>
        <v>0</v>
      </c>
      <c r="X38" s="323" t="b">
        <f>'11 forduló'!$D39</f>
        <v>0</v>
      </c>
      <c r="Y38" s="324"/>
      <c r="Z38" s="331">
        <f t="shared" ref="Z38:Z47" si="29">SUM(N38:Y38)</f>
        <v>6</v>
      </c>
      <c r="AA38" s="404"/>
      <c r="AC38" s="204"/>
      <c r="AD38" s="51" t="str">
        <f t="shared" ref="AD38:AP38" si="30">M213</f>
        <v>14_1</v>
      </c>
      <c r="AE38" s="51" t="b">
        <f t="shared" si="30"/>
        <v>0</v>
      </c>
      <c r="AF38" s="51" t="b">
        <f t="shared" si="30"/>
        <v>0</v>
      </c>
      <c r="AG38" s="51" t="b">
        <f t="shared" si="30"/>
        <v>0</v>
      </c>
      <c r="AH38" s="51" t="b">
        <f t="shared" si="30"/>
        <v>0</v>
      </c>
      <c r="AI38" s="51" t="b">
        <f t="shared" si="30"/>
        <v>0</v>
      </c>
      <c r="AJ38" s="51" t="b">
        <f t="shared" si="30"/>
        <v>0</v>
      </c>
      <c r="AK38" s="51" t="b">
        <f t="shared" si="30"/>
        <v>0</v>
      </c>
      <c r="AL38" s="51" t="b">
        <f t="shared" si="30"/>
        <v>0</v>
      </c>
      <c r="AM38" s="51" t="b">
        <f t="shared" si="30"/>
        <v>0</v>
      </c>
      <c r="AN38" s="51" t="b">
        <f t="shared" si="30"/>
        <v>0</v>
      </c>
      <c r="AO38" s="51" t="b">
        <f t="shared" si="30"/>
        <v>0</v>
      </c>
      <c r="AP38" s="51">
        <f t="shared" si="30"/>
        <v>0</v>
      </c>
      <c r="AQ38" s="62">
        <f t="shared" si="10"/>
        <v>0</v>
      </c>
      <c r="AR38" s="389"/>
      <c r="AS38" s="86">
        <f t="shared" si="11"/>
        <v>1.7400000000000007E-8</v>
      </c>
      <c r="AT38" s="55" t="str">
        <f t="shared" si="12"/>
        <v>14_1</v>
      </c>
      <c r="AU38" s="168" t="str">
        <f>M211</f>
        <v>14cs</v>
      </c>
      <c r="AV38"/>
      <c r="AW38" s="76">
        <f t="shared" si="13"/>
        <v>14</v>
      </c>
      <c r="AX38" s="76" t="s">
        <v>37</v>
      </c>
      <c r="AY38" s="167" t="str">
        <f t="shared" si="14"/>
        <v>14_1</v>
      </c>
      <c r="AZ38" s="167">
        <f t="shared" si="15"/>
        <v>1.7400000000000007E-8</v>
      </c>
      <c r="BA38" s="167" t="str">
        <f t="shared" si="16"/>
        <v>14cs</v>
      </c>
      <c r="BB38" t="str">
        <f t="shared" si="8"/>
        <v>0</v>
      </c>
    </row>
    <row r="39" spans="1:54" ht="12.75" customHeight="1" thickTop="1" thickBot="1" x14ac:dyDescent="0.25">
      <c r="A39" s="407"/>
      <c r="B39" s="321" t="s">
        <v>84</v>
      </c>
      <c r="C39" s="322" t="str">
        <f>'1 forduló'!$C40</f>
        <v xml:space="preserve"> Bartha Gábor 1850</v>
      </c>
      <c r="D39" s="322" t="str">
        <f>'2 forduló'!$C40</f>
        <v>Pásztos Sándor</v>
      </c>
      <c r="E39" s="322" t="str">
        <f>'3 forduló'!$C40</f>
        <v xml:space="preserve">Bartha Gábor 1850 </v>
      </c>
      <c r="F39" s="322" t="str">
        <f>'4 forduló'!$C40</f>
        <v>Gulyás Ferenc 1826</v>
      </c>
      <c r="G39" s="322" t="str">
        <f>'5 forduló'!$C40</f>
        <v xml:space="preserve">Bartha Gábor 1850 </v>
      </c>
      <c r="H39" s="322" t="str">
        <f>'6 forduló'!$C40</f>
        <v xml:space="preserve">Bartha Gábor 1850 </v>
      </c>
      <c r="I39" s="322" t="str">
        <f>'7 forduló'!$C40</f>
        <v>Gulyás Ferenc 1826</v>
      </c>
      <c r="J39" s="322" t="str">
        <f>'8 forduló'!$C40</f>
        <v xml:space="preserve">3. Tábla: Bartha Gábor 1850 </v>
      </c>
      <c r="K39" s="322" t="str">
        <f>'9 forduló'!$C40</f>
        <v>Gulyás József</v>
      </c>
      <c r="L39" s="322" t="b">
        <f>'10 forduló'!$C40</f>
        <v>0</v>
      </c>
      <c r="M39" s="322" t="b">
        <f>'11 forduló'!$C40</f>
        <v>0</v>
      </c>
      <c r="N39" s="323">
        <f>'1 forduló'!$D40</f>
        <v>0.5</v>
      </c>
      <c r="O39" s="323">
        <f>'2 forduló'!$D40</f>
        <v>0.5</v>
      </c>
      <c r="P39" s="323">
        <f>'3 forduló'!$D40</f>
        <v>1</v>
      </c>
      <c r="Q39" s="323">
        <f>'4 forduló'!$D40</f>
        <v>0</v>
      </c>
      <c r="R39" s="323">
        <f>'5 forduló'!$D40</f>
        <v>1</v>
      </c>
      <c r="S39" s="323">
        <f>'6 forduló'!$D40</f>
        <v>0.5</v>
      </c>
      <c r="T39" s="323">
        <f>'7 forduló'!$D40</f>
        <v>0.5</v>
      </c>
      <c r="U39" s="323">
        <f>'8 forduló'!$D40</f>
        <v>0.5</v>
      </c>
      <c r="V39" s="323">
        <f>'9 forduló'!$D40</f>
        <v>1</v>
      </c>
      <c r="W39" s="323" t="b">
        <f>'10 forduló'!$D40</f>
        <v>0</v>
      </c>
      <c r="X39" s="323" t="b">
        <f>'11 forduló'!$D40</f>
        <v>0</v>
      </c>
      <c r="Y39" s="324"/>
      <c r="Z39" s="331">
        <f t="shared" si="29"/>
        <v>5.5</v>
      </c>
      <c r="AA39" s="404"/>
      <c r="AC39" s="204"/>
      <c r="AD39" s="51" t="str">
        <f t="shared" ref="AD39:AP39" si="31">M229</f>
        <v>15_1</v>
      </c>
      <c r="AE39" s="51" t="b">
        <f t="shared" si="31"/>
        <v>0</v>
      </c>
      <c r="AF39" s="51" t="b">
        <f t="shared" si="31"/>
        <v>0</v>
      </c>
      <c r="AG39" s="51" t="b">
        <f t="shared" si="31"/>
        <v>0</v>
      </c>
      <c r="AH39" s="51" t="b">
        <f t="shared" si="31"/>
        <v>0</v>
      </c>
      <c r="AI39" s="51" t="b">
        <f t="shared" si="31"/>
        <v>0</v>
      </c>
      <c r="AJ39" s="51" t="b">
        <f t="shared" si="31"/>
        <v>0</v>
      </c>
      <c r="AK39" s="51" t="b">
        <f t="shared" si="31"/>
        <v>0</v>
      </c>
      <c r="AL39" s="51" t="b">
        <f t="shared" si="31"/>
        <v>0</v>
      </c>
      <c r="AM39" s="51" t="b">
        <f t="shared" si="31"/>
        <v>0</v>
      </c>
      <c r="AN39" s="51" t="b">
        <f t="shared" si="31"/>
        <v>0</v>
      </c>
      <c r="AO39" s="51" t="b">
        <f t="shared" si="31"/>
        <v>0</v>
      </c>
      <c r="AP39" s="51">
        <f t="shared" si="31"/>
        <v>0</v>
      </c>
      <c r="AQ39" s="62">
        <f t="shared" si="10"/>
        <v>0</v>
      </c>
      <c r="AR39" s="389"/>
      <c r="AS39" s="86">
        <f t="shared" si="11"/>
        <v>1.7200000000000008E-8</v>
      </c>
      <c r="AT39" s="55" t="str">
        <f t="shared" si="12"/>
        <v>15_1</v>
      </c>
      <c r="AU39" s="168" t="str">
        <f>M227</f>
        <v>15cs</v>
      </c>
      <c r="AV39"/>
      <c r="AW39" s="76">
        <f t="shared" si="13"/>
        <v>15</v>
      </c>
      <c r="AX39" s="76" t="s">
        <v>38</v>
      </c>
      <c r="AY39" s="167" t="str">
        <f t="shared" si="14"/>
        <v>15_1</v>
      </c>
      <c r="AZ39" s="167">
        <f t="shared" si="15"/>
        <v>1.7200000000000008E-8</v>
      </c>
      <c r="BA39" s="167" t="str">
        <f t="shared" si="16"/>
        <v>15cs</v>
      </c>
      <c r="BB39" t="str">
        <f t="shared" si="8"/>
        <v>0</v>
      </c>
    </row>
    <row r="40" spans="1:54" ht="12.75" customHeight="1" thickTop="1" thickBot="1" x14ac:dyDescent="0.25">
      <c r="A40" s="407"/>
      <c r="B40" s="321" t="s">
        <v>5</v>
      </c>
      <c r="C40" s="322" t="str">
        <f>'1 forduló'!$C41</f>
        <v xml:space="preserve">Gulyás Ferenc 1826 </v>
      </c>
      <c r="D40" s="322" t="str">
        <f>'2 forduló'!$C41</f>
        <v>Gaál Gergő</v>
      </c>
      <c r="E40" s="322" t="str">
        <f>'3 forduló'!$C41</f>
        <v>Gulyás Ferenc 1826</v>
      </c>
      <c r="F40" s="322" t="str">
        <f>'4 forduló'!$C41</f>
        <v>Pásztor Sándor 1726</v>
      </c>
      <c r="G40" s="322" t="str">
        <f>'5 forduló'!$C41</f>
        <v>Gulyás Ferenc 1826</v>
      </c>
      <c r="H40" s="322" t="str">
        <f>'6 forduló'!$C41</f>
        <v xml:space="preserve"> Gulyás Ferenc 1826</v>
      </c>
      <c r="I40" s="322" t="str">
        <f>'7 forduló'!$C41</f>
        <v>Gaál Gergő 1721</v>
      </c>
      <c r="J40" s="322" t="str">
        <f>'8 forduló'!$C41</f>
        <v xml:space="preserve">4. Tábla: Gulyás Ferenc 1826 </v>
      </c>
      <c r="K40" s="322" t="str">
        <f>'9 forduló'!$C41</f>
        <v>Pásztor Sándor /1726/</v>
      </c>
      <c r="L40" s="322" t="b">
        <f>'10 forduló'!$C41</f>
        <v>0</v>
      </c>
      <c r="M40" s="322" t="b">
        <f>'11 forduló'!$C41</f>
        <v>0</v>
      </c>
      <c r="N40" s="323">
        <f>'1 forduló'!$D41</f>
        <v>1</v>
      </c>
      <c r="O40" s="323">
        <f>'2 forduló'!$D41</f>
        <v>0</v>
      </c>
      <c r="P40" s="323">
        <f>'3 forduló'!$D41</f>
        <v>0</v>
      </c>
      <c r="Q40" s="323">
        <f>'4 forduló'!$D41</f>
        <v>0</v>
      </c>
      <c r="R40" s="323">
        <f>'5 forduló'!$D41</f>
        <v>1</v>
      </c>
      <c r="S40" s="323">
        <f>'6 forduló'!$D41</f>
        <v>1</v>
      </c>
      <c r="T40" s="323">
        <f>'7 forduló'!$D41</f>
        <v>0.5</v>
      </c>
      <c r="U40" s="323">
        <f>'8 forduló'!$D41</f>
        <v>0.5</v>
      </c>
      <c r="V40" s="323">
        <f>'9 forduló'!$D41</f>
        <v>0.5</v>
      </c>
      <c r="W40" s="323" t="b">
        <f>'10 forduló'!$D41</f>
        <v>0</v>
      </c>
      <c r="X40" s="323" t="b">
        <f>'11 forduló'!$D41</f>
        <v>0</v>
      </c>
      <c r="Y40" s="324"/>
      <c r="Z40" s="331">
        <f t="shared" si="29"/>
        <v>4.5</v>
      </c>
      <c r="AA40" s="404"/>
      <c r="AC40" s="204"/>
      <c r="AD40" s="51" t="str">
        <f t="shared" ref="AD40:AP40" si="32">M245</f>
        <v>16_1</v>
      </c>
      <c r="AE40" s="51" t="b">
        <f t="shared" si="32"/>
        <v>0</v>
      </c>
      <c r="AF40" s="51" t="b">
        <f t="shared" si="32"/>
        <v>0</v>
      </c>
      <c r="AG40" s="51" t="b">
        <f t="shared" si="32"/>
        <v>0</v>
      </c>
      <c r="AH40" s="51" t="b">
        <f t="shared" si="32"/>
        <v>0</v>
      </c>
      <c r="AI40" s="51" t="b">
        <f t="shared" si="32"/>
        <v>0</v>
      </c>
      <c r="AJ40" s="51" t="b">
        <f t="shared" si="32"/>
        <v>0</v>
      </c>
      <c r="AK40" s="51" t="b">
        <f t="shared" si="32"/>
        <v>0</v>
      </c>
      <c r="AL40" s="51" t="b">
        <f t="shared" si="32"/>
        <v>0</v>
      </c>
      <c r="AM40" s="51" t="b">
        <f t="shared" si="32"/>
        <v>0</v>
      </c>
      <c r="AN40" s="51" t="b">
        <f t="shared" si="32"/>
        <v>0</v>
      </c>
      <c r="AO40" s="51" t="b">
        <f t="shared" si="32"/>
        <v>0</v>
      </c>
      <c r="AP40" s="51">
        <f t="shared" si="32"/>
        <v>0</v>
      </c>
      <c r="AQ40" s="62">
        <f t="shared" si="10"/>
        <v>0</v>
      </c>
      <c r="AR40" s="389"/>
      <c r="AS40" s="86">
        <f t="shared" si="11"/>
        <v>1.700000000000001E-8</v>
      </c>
      <c r="AT40" s="55" t="str">
        <f t="shared" si="12"/>
        <v>16_1</v>
      </c>
      <c r="AU40" s="168" t="str">
        <f>M243</f>
        <v>16cs</v>
      </c>
      <c r="AV40"/>
      <c r="AW40" s="76">
        <f t="shared" si="13"/>
        <v>16</v>
      </c>
      <c r="AX40" s="76" t="s">
        <v>39</v>
      </c>
      <c r="AY40" s="167" t="str">
        <f t="shared" si="14"/>
        <v>16_1</v>
      </c>
      <c r="AZ40" s="167">
        <f t="shared" si="15"/>
        <v>1.700000000000001E-8</v>
      </c>
      <c r="BA40" s="167" t="str">
        <f t="shared" si="16"/>
        <v>16cs</v>
      </c>
      <c r="BB40" t="str">
        <f t="shared" si="8"/>
        <v>0</v>
      </c>
    </row>
    <row r="41" spans="1:54" ht="12.75" customHeight="1" thickTop="1" thickBot="1" x14ac:dyDescent="0.25">
      <c r="A41" s="407"/>
      <c r="B41" s="321" t="s">
        <v>6</v>
      </c>
      <c r="C41" s="322" t="str">
        <f>'1 forduló'!$C42</f>
        <v>Pásztor Sándor 1726</v>
      </c>
      <c r="D41" s="322" t="str">
        <f>'2 forduló'!$C42</f>
        <v xml:space="preserve">Nagy Gy. István </v>
      </c>
      <c r="E41" s="322" t="str">
        <f>'3 forduló'!$C42</f>
        <v>Pásztor Sándor 1726</v>
      </c>
      <c r="F41" s="322" t="str">
        <f>'4 forduló'!$C42</f>
        <v>Gaál Gergő 1721</v>
      </c>
      <c r="G41" s="322" t="str">
        <f>'5 forduló'!$C42</f>
        <v>Pásztor Sándor 1726</v>
      </c>
      <c r="H41" s="322" t="str">
        <f>'6 forduló'!$C42</f>
        <v xml:space="preserve"> Pásztor Sándor 1726</v>
      </c>
      <c r="I41" s="322" t="str">
        <f>'7 forduló'!$C42</f>
        <v>Harsányi Gábor 1743</v>
      </c>
      <c r="J41" s="322" t="str">
        <f>'8 forduló'!$C42</f>
        <v>5. Tábla: Pásztor Sándor 1726</v>
      </c>
      <c r="K41" s="322" t="str">
        <f>'9 forduló'!$C42</f>
        <v>Gaál Gergő /1721/</v>
      </c>
      <c r="L41" s="322" t="b">
        <f>'10 forduló'!$C42</f>
        <v>0</v>
      </c>
      <c r="M41" s="322" t="b">
        <f>'11 forduló'!$C42</f>
        <v>0</v>
      </c>
      <c r="N41" s="323">
        <f>'1 forduló'!$D42</f>
        <v>0</v>
      </c>
      <c r="O41" s="323">
        <f>'2 forduló'!$D42</f>
        <v>0.5</v>
      </c>
      <c r="P41" s="323">
        <f>'3 forduló'!$D42</f>
        <v>0</v>
      </c>
      <c r="Q41" s="323">
        <f>'4 forduló'!$D42</f>
        <v>1</v>
      </c>
      <c r="R41" s="323">
        <f>'5 forduló'!$D42</f>
        <v>1</v>
      </c>
      <c r="S41" s="323">
        <f>'6 forduló'!$D42</f>
        <v>0</v>
      </c>
      <c r="T41" s="323">
        <f>'7 forduló'!$D42</f>
        <v>1</v>
      </c>
      <c r="U41" s="323">
        <f>'8 forduló'!$D42</f>
        <v>0.5</v>
      </c>
      <c r="V41" s="323">
        <f>'9 forduló'!$D42</f>
        <v>1</v>
      </c>
      <c r="W41" s="323" t="b">
        <f>'10 forduló'!$D42</f>
        <v>0</v>
      </c>
      <c r="X41" s="323" t="b">
        <f>'11 forduló'!$D42</f>
        <v>0</v>
      </c>
      <c r="Y41" s="324"/>
      <c r="Z41" s="331">
        <f t="shared" si="29"/>
        <v>5</v>
      </c>
      <c r="AA41" s="404"/>
      <c r="AC41" s="204"/>
      <c r="AD41" s="51" t="str">
        <f t="shared" ref="AD41:AP41" si="33">M261</f>
        <v>17_1</v>
      </c>
      <c r="AE41" s="51" t="b">
        <f t="shared" si="33"/>
        <v>0</v>
      </c>
      <c r="AF41" s="51" t="b">
        <f t="shared" si="33"/>
        <v>0</v>
      </c>
      <c r="AG41" s="51" t="b">
        <f t="shared" si="33"/>
        <v>0</v>
      </c>
      <c r="AH41" s="51" t="b">
        <f t="shared" si="33"/>
        <v>0</v>
      </c>
      <c r="AI41" s="51" t="b">
        <f t="shared" si="33"/>
        <v>0</v>
      </c>
      <c r="AJ41" s="51" t="b">
        <f t="shared" si="33"/>
        <v>0</v>
      </c>
      <c r="AK41" s="51" t="b">
        <f t="shared" si="33"/>
        <v>0</v>
      </c>
      <c r="AL41" s="51" t="b">
        <f t="shared" si="33"/>
        <v>0</v>
      </c>
      <c r="AM41" s="51" t="b">
        <f t="shared" si="33"/>
        <v>0</v>
      </c>
      <c r="AN41" s="51" t="b">
        <f t="shared" si="33"/>
        <v>0</v>
      </c>
      <c r="AO41" s="51" t="b">
        <f t="shared" si="33"/>
        <v>0</v>
      </c>
      <c r="AP41" s="51">
        <f t="shared" si="33"/>
        <v>0</v>
      </c>
      <c r="AQ41" s="62">
        <f t="shared" si="10"/>
        <v>0</v>
      </c>
      <c r="AR41" s="389"/>
      <c r="AS41" s="86">
        <f t="shared" si="11"/>
        <v>1.6800000000000011E-8</v>
      </c>
      <c r="AT41" s="55" t="str">
        <f t="shared" si="12"/>
        <v>17_1</v>
      </c>
      <c r="AU41" s="168" t="str">
        <f>M259</f>
        <v>17cs</v>
      </c>
      <c r="AV41"/>
      <c r="AW41" s="76">
        <f t="shared" si="13"/>
        <v>17</v>
      </c>
      <c r="AX41" s="76" t="s">
        <v>40</v>
      </c>
      <c r="AY41" s="167" t="str">
        <f t="shared" si="14"/>
        <v>17_1</v>
      </c>
      <c r="AZ41" s="167">
        <f t="shared" si="15"/>
        <v>1.6800000000000011E-8</v>
      </c>
      <c r="BA41" s="167" t="str">
        <f t="shared" si="16"/>
        <v>17cs</v>
      </c>
      <c r="BB41" t="str">
        <f t="shared" si="8"/>
        <v>0</v>
      </c>
    </row>
    <row r="42" spans="1:54" ht="12.75" customHeight="1" thickTop="1" thickBot="1" x14ac:dyDescent="0.25">
      <c r="A42" s="407"/>
      <c r="B42" s="321" t="s">
        <v>7</v>
      </c>
      <c r="C42" s="322" t="str">
        <f>'1 forduló'!$C43</f>
        <v xml:space="preserve"> Gaál Gergő 1721</v>
      </c>
      <c r="D42" s="322" t="str">
        <f>'2 forduló'!$C43</f>
        <v>Balogh Ferenc</v>
      </c>
      <c r="E42" s="322" t="str">
        <f>'3 forduló'!$C43</f>
        <v>Gaál Gergő 1721</v>
      </c>
      <c r="F42" s="322" t="str">
        <f>'4 forduló'!$C43</f>
        <v xml:space="preserve"> Tuba Tihamér </v>
      </c>
      <c r="G42" s="322" t="str">
        <f>'5 forduló'!$C43</f>
        <v>Gaál Gergő 1721</v>
      </c>
      <c r="H42" s="322" t="str">
        <f>'6 forduló'!$C43</f>
        <v xml:space="preserve"> Gaál Gergő 1721</v>
      </c>
      <c r="I42" s="322" t="str">
        <f>'7 forduló'!$C43</f>
        <v>Tukacs László</v>
      </c>
      <c r="J42" s="322" t="str">
        <f>'8 forduló'!$C43</f>
        <v xml:space="preserve">6. Tábla: Gaál Gergő 1721 </v>
      </c>
      <c r="K42" s="322" t="str">
        <f>'9 forduló'!$C43</f>
        <v>Sr Farkas József</v>
      </c>
      <c r="L42" s="322" t="b">
        <f>'10 forduló'!$C43</f>
        <v>0</v>
      </c>
      <c r="M42" s="322" t="b">
        <f>'11 forduló'!$C43</f>
        <v>0</v>
      </c>
      <c r="N42" s="323">
        <f>'1 forduló'!$D43</f>
        <v>1</v>
      </c>
      <c r="O42" s="323">
        <f>'2 forduló'!$D43</f>
        <v>1</v>
      </c>
      <c r="P42" s="323">
        <f>'3 forduló'!$D43</f>
        <v>0.5</v>
      </c>
      <c r="Q42" s="323">
        <f>'4 forduló'!$D43</f>
        <v>0.5</v>
      </c>
      <c r="R42" s="323">
        <f>'5 forduló'!$D43</f>
        <v>1</v>
      </c>
      <c r="S42" s="323">
        <f>'6 forduló'!$D43</f>
        <v>0.5</v>
      </c>
      <c r="T42" s="323">
        <f>'7 forduló'!$D43</f>
        <v>1</v>
      </c>
      <c r="U42" s="323">
        <f>'8 forduló'!$D43</f>
        <v>0.5</v>
      </c>
      <c r="V42" s="323">
        <f>'9 forduló'!$D43</f>
        <v>1</v>
      </c>
      <c r="W42" s="323" t="b">
        <f>'10 forduló'!$D43</f>
        <v>0</v>
      </c>
      <c r="X42" s="323" t="b">
        <f>'11 forduló'!$D43</f>
        <v>0</v>
      </c>
      <c r="Y42" s="324"/>
      <c r="Z42" s="331">
        <f t="shared" si="29"/>
        <v>7</v>
      </c>
      <c r="AA42" s="404"/>
      <c r="AC42" s="204"/>
      <c r="AD42" s="51" t="str">
        <f t="shared" ref="AD42:AP42" si="34">M277</f>
        <v>18_1</v>
      </c>
      <c r="AE42" s="51" t="b">
        <f t="shared" si="34"/>
        <v>0</v>
      </c>
      <c r="AF42" s="51" t="b">
        <f t="shared" si="34"/>
        <v>0</v>
      </c>
      <c r="AG42" s="51" t="b">
        <f t="shared" si="34"/>
        <v>0</v>
      </c>
      <c r="AH42" s="51" t="b">
        <f t="shared" si="34"/>
        <v>0</v>
      </c>
      <c r="AI42" s="51" t="b">
        <f t="shared" si="34"/>
        <v>0</v>
      </c>
      <c r="AJ42" s="51" t="b">
        <f t="shared" si="34"/>
        <v>0</v>
      </c>
      <c r="AK42" s="51" t="b">
        <f t="shared" si="34"/>
        <v>0</v>
      </c>
      <c r="AL42" s="51" t="b">
        <f t="shared" si="34"/>
        <v>0</v>
      </c>
      <c r="AM42" s="51" t="b">
        <f t="shared" si="34"/>
        <v>0</v>
      </c>
      <c r="AN42" s="51" t="b">
        <f t="shared" si="34"/>
        <v>0</v>
      </c>
      <c r="AO42" s="51" t="b">
        <f t="shared" si="34"/>
        <v>0</v>
      </c>
      <c r="AP42" s="51">
        <f t="shared" si="34"/>
        <v>0</v>
      </c>
      <c r="AQ42" s="62">
        <f t="shared" si="10"/>
        <v>0</v>
      </c>
      <c r="AR42" s="389"/>
      <c r="AS42" s="86">
        <f t="shared" si="11"/>
        <v>1.660000000000001E-8</v>
      </c>
      <c r="AT42" s="55" t="str">
        <f t="shared" si="12"/>
        <v>18_1</v>
      </c>
      <c r="AU42" s="168" t="str">
        <f>M275</f>
        <v>18cs</v>
      </c>
      <c r="AV42"/>
      <c r="AW42" s="76">
        <f t="shared" si="13"/>
        <v>18</v>
      </c>
      <c r="AX42" s="76" t="s">
        <v>41</v>
      </c>
      <c r="AY42" s="167" t="str">
        <f t="shared" si="14"/>
        <v>18_1</v>
      </c>
      <c r="AZ42" s="167">
        <f t="shared" si="15"/>
        <v>1.660000000000001E-8</v>
      </c>
      <c r="BA42" s="167" t="str">
        <f t="shared" si="16"/>
        <v>18cs</v>
      </c>
      <c r="BB42" t="str">
        <f t="shared" si="8"/>
        <v>0</v>
      </c>
    </row>
    <row r="43" spans="1:54" ht="12.75" customHeight="1" thickTop="1" thickBot="1" x14ac:dyDescent="0.25">
      <c r="A43" s="407"/>
      <c r="B43" s="321" t="s">
        <v>79</v>
      </c>
      <c r="C43" s="322" t="str">
        <f>'1 forduló'!$C44</f>
        <v xml:space="preserve"> Balogh Ferenc</v>
      </c>
      <c r="D43" s="322" t="str">
        <f>'2 forduló'!$C44</f>
        <v>Szabó Bertalan</v>
      </c>
      <c r="E43" s="322" t="str">
        <f>'3 forduló'!$C44</f>
        <v xml:space="preserve">Sr. Farkas József </v>
      </c>
      <c r="F43" s="322" t="str">
        <f>'4 forduló'!$C44</f>
        <v xml:space="preserve"> Balogh Ferenc </v>
      </c>
      <c r="G43" s="322" t="str">
        <f>'5 forduló'!$C44</f>
        <v>Tukacs László</v>
      </c>
      <c r="H43" s="322" t="str">
        <f>'6 forduló'!$C44</f>
        <v>Tukacs László</v>
      </c>
      <c r="I43" s="322" t="str">
        <f>'7 forduló'!$C44</f>
        <v>Balogh Ferenc</v>
      </c>
      <c r="J43" s="322" t="str">
        <f>'8 forduló'!$C44</f>
        <v xml:space="preserve">7. Tábla: Sr. Farkas József </v>
      </c>
      <c r="K43" s="322" t="str">
        <f>'9 forduló'!$C44</f>
        <v>Balogh Ferenc</v>
      </c>
      <c r="L43" s="322" t="b">
        <f>'10 forduló'!$C44</f>
        <v>0</v>
      </c>
      <c r="M43" s="322" t="b">
        <f>'11 forduló'!$C44</f>
        <v>0</v>
      </c>
      <c r="N43" s="323">
        <f>'1 forduló'!$D44</f>
        <v>1</v>
      </c>
      <c r="O43" s="323">
        <f>'2 forduló'!$D44</f>
        <v>0</v>
      </c>
      <c r="P43" s="323">
        <f>'3 forduló'!$D44</f>
        <v>0</v>
      </c>
      <c r="Q43" s="323">
        <f>'4 forduló'!$D44</f>
        <v>0</v>
      </c>
      <c r="R43" s="323">
        <f>'5 forduló'!$D44</f>
        <v>1</v>
      </c>
      <c r="S43" s="323">
        <f>'6 forduló'!$D44</f>
        <v>1</v>
      </c>
      <c r="T43" s="323">
        <f>'7 forduló'!$D44</f>
        <v>0</v>
      </c>
      <c r="U43" s="323">
        <f>'8 forduló'!$D44</f>
        <v>0.5</v>
      </c>
      <c r="V43" s="323">
        <f>'9 forduló'!$D44</f>
        <v>1</v>
      </c>
      <c r="W43" s="323" t="b">
        <f>'10 forduló'!$D44</f>
        <v>0</v>
      </c>
      <c r="X43" s="323" t="b">
        <f>'11 forduló'!$D44</f>
        <v>0</v>
      </c>
      <c r="Y43" s="324"/>
      <c r="Z43" s="331">
        <f t="shared" si="29"/>
        <v>4.5</v>
      </c>
      <c r="AA43" s="404"/>
      <c r="AC43" s="204"/>
      <c r="AD43" s="51" t="str">
        <f t="shared" ref="AD43:AP43" si="35">M293</f>
        <v>19_1</v>
      </c>
      <c r="AE43" s="51" t="b">
        <f t="shared" si="35"/>
        <v>0</v>
      </c>
      <c r="AF43" s="51" t="b">
        <f t="shared" si="35"/>
        <v>0</v>
      </c>
      <c r="AG43" s="51" t="b">
        <f t="shared" si="35"/>
        <v>0</v>
      </c>
      <c r="AH43" s="51" t="b">
        <f t="shared" si="35"/>
        <v>0</v>
      </c>
      <c r="AI43" s="51" t="b">
        <f t="shared" si="35"/>
        <v>0</v>
      </c>
      <c r="AJ43" s="51" t="b">
        <f t="shared" si="35"/>
        <v>0</v>
      </c>
      <c r="AK43" s="51" t="b">
        <f t="shared" si="35"/>
        <v>0</v>
      </c>
      <c r="AL43" s="51" t="b">
        <f t="shared" si="35"/>
        <v>0</v>
      </c>
      <c r="AM43" s="51" t="b">
        <f t="shared" si="35"/>
        <v>0</v>
      </c>
      <c r="AN43" s="51" t="b">
        <f t="shared" si="35"/>
        <v>0</v>
      </c>
      <c r="AO43" s="51" t="b">
        <f t="shared" si="35"/>
        <v>0</v>
      </c>
      <c r="AP43" s="51">
        <f t="shared" si="35"/>
        <v>0</v>
      </c>
      <c r="AQ43" s="62">
        <f t="shared" si="10"/>
        <v>0</v>
      </c>
      <c r="AR43" s="389"/>
      <c r="AS43" s="86">
        <f t="shared" si="11"/>
        <v>1.6400000000000011E-8</v>
      </c>
      <c r="AT43" s="55" t="str">
        <f t="shared" si="12"/>
        <v>19_1</v>
      </c>
      <c r="AU43" s="168" t="str">
        <f>M291</f>
        <v>19cs</v>
      </c>
      <c r="AV43"/>
      <c r="AW43" s="76">
        <f t="shared" si="13"/>
        <v>19</v>
      </c>
      <c r="AX43" s="76" t="s">
        <v>42</v>
      </c>
      <c r="AY43" s="167" t="str">
        <f t="shared" si="14"/>
        <v>19_1</v>
      </c>
      <c r="AZ43" s="167">
        <f t="shared" si="15"/>
        <v>1.6400000000000011E-8</v>
      </c>
      <c r="BA43" s="167" t="str">
        <f t="shared" si="16"/>
        <v>19cs</v>
      </c>
      <c r="BB43" t="str">
        <f t="shared" si="8"/>
        <v>0</v>
      </c>
    </row>
    <row r="44" spans="1:54" ht="14.25" customHeight="1" thickTop="1" thickBot="1" x14ac:dyDescent="0.25">
      <c r="A44" s="407"/>
      <c r="B44" s="321" t="s">
        <v>80</v>
      </c>
      <c r="C44" s="322" t="str">
        <f>'1 forduló'!$C45</f>
        <v xml:space="preserve">Szabó Bertalan </v>
      </c>
      <c r="D44" s="322" t="str">
        <f>'2 forduló'!$C45</f>
        <v xml:space="preserve">Gyöpös János </v>
      </c>
      <c r="E44" s="322" t="str">
        <f>'3 forduló'!$C45</f>
        <v>Balogh Ferenc</v>
      </c>
      <c r="F44" s="322" t="str">
        <f>'4 forduló'!$C45</f>
        <v xml:space="preserve"> Szabó Bertalan</v>
      </c>
      <c r="G44" s="322" t="str">
        <f>'5 forduló'!$C45</f>
        <v>Balogh Ferenc</v>
      </c>
      <c r="H44" s="322" t="str">
        <f>'6 forduló'!$C45</f>
        <v xml:space="preserve"> Balogh Ferenc </v>
      </c>
      <c r="I44" s="322" t="str">
        <f>'7 forduló'!$C45</f>
        <v>Szabó Bertalan</v>
      </c>
      <c r="J44" s="322" t="str">
        <f>'8 forduló'!$C45</f>
        <v xml:space="preserve">8. Tábla: Szabó Bertalan </v>
      </c>
      <c r="K44" s="322" t="str">
        <f>'9 forduló'!$C45</f>
        <v>Szabó Bertalan</v>
      </c>
      <c r="L44" s="322" t="b">
        <f>'10 forduló'!$C45</f>
        <v>0</v>
      </c>
      <c r="M44" s="322" t="b">
        <f>'11 forduló'!$C45</f>
        <v>0</v>
      </c>
      <c r="N44" s="323">
        <f>'1 forduló'!$D45</f>
        <v>0</v>
      </c>
      <c r="O44" s="323">
        <f>'2 forduló'!$D45</f>
        <v>0</v>
      </c>
      <c r="P44" s="323">
        <f>'3 forduló'!$D45</f>
        <v>0</v>
      </c>
      <c r="Q44" s="323">
        <f>'4 forduló'!$D45</f>
        <v>0</v>
      </c>
      <c r="R44" s="323">
        <f>'5 forduló'!$D45</f>
        <v>1</v>
      </c>
      <c r="S44" s="323">
        <f>'6 forduló'!$D45</f>
        <v>1</v>
      </c>
      <c r="T44" s="323">
        <f>'7 forduló'!$D45</f>
        <v>0</v>
      </c>
      <c r="U44" s="323">
        <f>'8 forduló'!$D45</f>
        <v>0</v>
      </c>
      <c r="V44" s="323">
        <f>'9 forduló'!$D45</f>
        <v>0</v>
      </c>
      <c r="W44" s="323" t="b">
        <f>'10 forduló'!$D45</f>
        <v>0</v>
      </c>
      <c r="X44" s="323" t="b">
        <f>'11 forduló'!$D45</f>
        <v>0</v>
      </c>
      <c r="Y44" s="324"/>
      <c r="Z44" s="331">
        <f t="shared" si="29"/>
        <v>2</v>
      </c>
      <c r="AA44" s="404"/>
      <c r="AC44" s="205"/>
      <c r="AD44" s="51" t="str">
        <f t="shared" ref="AD44:AP44" si="36">M309</f>
        <v>20_1</v>
      </c>
      <c r="AE44" s="51" t="b">
        <f t="shared" si="36"/>
        <v>0</v>
      </c>
      <c r="AF44" s="51" t="b">
        <f t="shared" si="36"/>
        <v>0</v>
      </c>
      <c r="AG44" s="51" t="b">
        <f t="shared" si="36"/>
        <v>0</v>
      </c>
      <c r="AH44" s="51" t="b">
        <f t="shared" si="36"/>
        <v>0</v>
      </c>
      <c r="AI44" s="51" t="b">
        <f t="shared" si="36"/>
        <v>0</v>
      </c>
      <c r="AJ44" s="51" t="b">
        <f t="shared" si="36"/>
        <v>0</v>
      </c>
      <c r="AK44" s="51" t="b">
        <f t="shared" si="36"/>
        <v>0</v>
      </c>
      <c r="AL44" s="51" t="b">
        <f t="shared" si="36"/>
        <v>0</v>
      </c>
      <c r="AM44" s="51" t="b">
        <f t="shared" si="36"/>
        <v>0</v>
      </c>
      <c r="AN44" s="51" t="b">
        <f t="shared" si="36"/>
        <v>0</v>
      </c>
      <c r="AO44" s="51" t="b">
        <f t="shared" si="36"/>
        <v>0</v>
      </c>
      <c r="AP44" s="51">
        <f t="shared" si="36"/>
        <v>0</v>
      </c>
      <c r="AQ44" s="62">
        <f t="shared" si="10"/>
        <v>0</v>
      </c>
      <c r="AR44" s="390"/>
      <c r="AS44" s="86">
        <f t="shared" si="11"/>
        <v>1.6200000000000013E-8</v>
      </c>
      <c r="AT44" s="67" t="str">
        <f t="shared" si="12"/>
        <v>20_1</v>
      </c>
      <c r="AU44" s="174" t="str">
        <f>M307</f>
        <v>20cs</v>
      </c>
      <c r="AV44"/>
      <c r="AW44" s="76">
        <f t="shared" si="13"/>
        <v>20</v>
      </c>
      <c r="AX44" s="76" t="s">
        <v>43</v>
      </c>
      <c r="AY44" s="167" t="str">
        <f t="shared" si="14"/>
        <v>20_1</v>
      </c>
      <c r="AZ44" s="167">
        <f t="shared" si="15"/>
        <v>1.6200000000000013E-8</v>
      </c>
      <c r="BA44" s="167" t="str">
        <f t="shared" si="16"/>
        <v>20cs</v>
      </c>
      <c r="BB44" t="str">
        <f t="shared" si="8"/>
        <v>0</v>
      </c>
    </row>
    <row r="45" spans="1:54" ht="17.25" customHeight="1" thickTop="1" thickBot="1" x14ac:dyDescent="0.25">
      <c r="A45" s="407"/>
      <c r="B45" s="321" t="s">
        <v>81</v>
      </c>
      <c r="C45" s="322" t="str">
        <f>'1 forduló'!$C46</f>
        <v xml:space="preserve">Jakab Xavér Barnabás </v>
      </c>
      <c r="D45" s="322" t="str">
        <f>'2 forduló'!$C46</f>
        <v>Jakab Xavér</v>
      </c>
      <c r="E45" s="322" t="str">
        <f>'3 forduló'!$C46</f>
        <v>Jakab Xavér Barnabás</v>
      </c>
      <c r="F45" s="322" t="str">
        <f>'4 forduló'!$C46</f>
        <v>Jakab Xavér Barnabás</v>
      </c>
      <c r="G45" s="322" t="str">
        <f>'5 forduló'!$C46</f>
        <v>Jakab Xavér Barnabás</v>
      </c>
      <c r="H45" s="322" t="str">
        <f>'6 forduló'!$C46</f>
        <v xml:space="preserve"> Jakab Xavér Barnabás</v>
      </c>
      <c r="I45" s="322" t="str">
        <f>'7 forduló'!$C46</f>
        <v>Arday Viktor</v>
      </c>
      <c r="J45" s="322" t="str">
        <f>'8 forduló'!$C46</f>
        <v xml:space="preserve">9. Tábla: Jakab Xavér Barnabás </v>
      </c>
      <c r="K45" s="322" t="str">
        <f>'9 forduló'!$C46</f>
        <v>Arday Viktor</v>
      </c>
      <c r="L45" s="322" t="b">
        <f>'10 forduló'!$C46</f>
        <v>0</v>
      </c>
      <c r="M45" s="322" t="b">
        <f>'11 forduló'!$C46</f>
        <v>0</v>
      </c>
      <c r="N45" s="323">
        <f>'1 forduló'!$D46</f>
        <v>0</v>
      </c>
      <c r="O45" s="323">
        <f>'2 forduló'!$D46</f>
        <v>0</v>
      </c>
      <c r="P45" s="323">
        <f>'3 forduló'!$D46</f>
        <v>0</v>
      </c>
      <c r="Q45" s="323">
        <f>'4 forduló'!$D46</f>
        <v>0</v>
      </c>
      <c r="R45" s="323">
        <f>'5 forduló'!$D46</f>
        <v>0</v>
      </c>
      <c r="S45" s="323">
        <f>'6 forduló'!$D46</f>
        <v>0</v>
      </c>
      <c r="T45" s="323">
        <f>'7 forduló'!$D46</f>
        <v>0.5</v>
      </c>
      <c r="U45" s="323">
        <f>'8 forduló'!$D46</f>
        <v>0</v>
      </c>
      <c r="V45" s="323">
        <f>'9 forduló'!$D46</f>
        <v>1</v>
      </c>
      <c r="W45" s="323" t="b">
        <f>'10 forduló'!$D46</f>
        <v>0</v>
      </c>
      <c r="X45" s="323" t="b">
        <f>'11 forduló'!$D46</f>
        <v>0</v>
      </c>
      <c r="Y45" s="324"/>
      <c r="Z45" s="331">
        <f t="shared" si="29"/>
        <v>1.5</v>
      </c>
      <c r="AA45" s="404"/>
      <c r="AC45" s="206" t="s">
        <v>55</v>
      </c>
      <c r="AD45" s="51" t="b">
        <f t="shared" ref="AD45:AP45" si="37">M6</f>
        <v>0</v>
      </c>
      <c r="AE45" s="51">
        <f t="shared" si="37"/>
        <v>0</v>
      </c>
      <c r="AF45" s="51">
        <f t="shared" si="37"/>
        <v>0</v>
      </c>
      <c r="AG45" s="51">
        <f t="shared" si="37"/>
        <v>0</v>
      </c>
      <c r="AH45" s="51">
        <f t="shared" si="37"/>
        <v>0</v>
      </c>
      <c r="AI45" s="51">
        <f t="shared" si="37"/>
        <v>0</v>
      </c>
      <c r="AJ45" s="51">
        <f t="shared" si="37"/>
        <v>0</v>
      </c>
      <c r="AK45" s="51">
        <f t="shared" si="37"/>
        <v>0</v>
      </c>
      <c r="AL45" s="51">
        <f t="shared" si="37"/>
        <v>0.5</v>
      </c>
      <c r="AM45" s="51">
        <f t="shared" si="37"/>
        <v>0.5</v>
      </c>
      <c r="AN45" s="51" t="b">
        <f t="shared" si="37"/>
        <v>0</v>
      </c>
      <c r="AO45" s="51" t="b">
        <f t="shared" si="37"/>
        <v>0</v>
      </c>
      <c r="AP45" s="51">
        <f t="shared" si="37"/>
        <v>0</v>
      </c>
      <c r="AQ45" s="62">
        <f t="shared" si="10"/>
        <v>1</v>
      </c>
      <c r="AR45" s="388" t="s">
        <v>55</v>
      </c>
      <c r="AS45" s="88">
        <f>AQ45+(AD3/10000)</f>
        <v>1.00300002</v>
      </c>
      <c r="AT45" s="63" t="b">
        <f t="shared" si="12"/>
        <v>0</v>
      </c>
      <c r="AU45" s="169" t="str">
        <f>AU25</f>
        <v>Nyírbátor SE</v>
      </c>
      <c r="AV45"/>
      <c r="AW45" s="175">
        <f>_xlfn.RANK.EQ(AS45,$AS$45:$AS$64,0)</f>
        <v>10</v>
      </c>
      <c r="AX45" s="175" t="s">
        <v>13</v>
      </c>
      <c r="AY45" s="176" t="b">
        <f>IF($AW$45=(AL3+1),$AT$45,IF($AW$46=(AL3+1),$AT$46,IF($AW$47=(AL3+1),$AT$47,IF($AW$48=(AL3+1),$AT$48,IF($AW$49=(AL3+1),$AT$49,IF($AW$50=(AL3+1),$AT$50,IF($AW$51=(AL3+1),$AT$51,IF($AW$52=(AL3+1),$AT$52,IF($AW$53=(AL3+1),$AT$53,IF($AW$54=(AL3+1),$AT$54,IF($AW$55=(AL3+1),$AT$55,IF($AW$56=(AL3+1),$AT$56,IF($AW$57=(AL3+1),$AT$57,IF($AW$58=(AL3+1),$AT$58,IF($AW$59=(AL3+1),$AT$59,IF($AW$60=(AL3+1),$AT$60,IF($AW$61=(AL3+1),$AT$61,IF($AW$62=(AL3+1),$AT$62,IF($AW$63=(AL3+1),$AT$63,IF($AW$64=(AL3+1),$AT$64))))))))))))))))))))</f>
        <v>0</v>
      </c>
      <c r="AZ45" s="176">
        <f>IF($AW$45=(AP3+1),$AS$45,IF($AW$46=(AP3+1),$AS$46,IF($AW$47=(AP3+1),$AS$47,IF($AW$48=(AP3+1),$AS$48,IF($AW$49=(AP3+1),$AS$49,IF($AW$50=(AP3+1),$AS$50,IF($AW$51=(AP3+1),$AS$51,IF($AW$52=(AP3+1),$AS$52,IF($AW$53=(AP3+1),$AS$53,IF($AW$54=(AP3+1),$AS$54,IF($AW$55=(AL3+1),$AS$55,IF($AW$56=(AL3+1),$AS$56,IF($AW$57=(AL3+1),$AS$57,IF($AW$58=(AL3+1),$AS$58,IF($AW$59=(AL3+1),$AS$69,IF($AW$60=(AL3+1),$AS$60,IF($AW$61=(AL3+1),$AS$61,IF($AW$62=(AL3+1),$AS$62,IF($AW$63=(AL3+1),$AS$63,IF($AW$64=(AL3+1),$AS$64))))))))))))))))))))</f>
        <v>6.5066000197999996</v>
      </c>
      <c r="BA45" s="176" t="str">
        <f>IF($AW$45=(AP3+1),$AU$45,IF($AW$46=(AP3+1),$AU$46,IF($AW$47=(AP3+1),$AU$47,IF($AW$48=(AP3+1),$AU$48,IF($AW$49=(AP3+1),$AU$49,IF($AW$50=(AP3+1),$AU$50,IF($AW$51=(AP3+1),$AU$51,IF($AW$52=(AP3+1),$AU$52,IF($AW$53=(AP3+1),$AU$53,IF($AW$54=(AP3+1),$AU$54,IF($AW$55=(AP3+1),$AU$55,IF($AW$56=(AP3+1),$AU$56,IF($AW$57=(AP3+1),$AU$57,IF($AW$58=(AP3+1),$AU$58,IF($AW$59=(AP3+1),$AU$59,IF($AW$60=(AP3+1),$AU$60,IF($AW$61=(AP3+1),$AU$61,IF($AW$62=(AP3+1),$AU$62,IF($AW$63=(AP3+1),$AU$63,IF($AW$64=(AP3+1),$AU$64))))))))))))))))))))</f>
        <v>Refi SC</v>
      </c>
      <c r="BB45" t="str">
        <f t="shared" si="8"/>
        <v>Ellenőrizd le a sorrendet!!! De a gép hozzáadja a csapat eredményt</v>
      </c>
    </row>
    <row r="46" spans="1:54" ht="12" customHeight="1" thickTop="1" thickBot="1" x14ac:dyDescent="0.25">
      <c r="A46" s="407"/>
      <c r="B46" s="321" t="s">
        <v>82</v>
      </c>
      <c r="C46" s="322" t="str">
        <f>'1 forduló'!$C47</f>
        <v xml:space="preserve"> Buda Zoltán </v>
      </c>
      <c r="D46" s="322" t="str">
        <f>'2 forduló'!$C47</f>
        <v>Buda Zoltán</v>
      </c>
      <c r="E46" s="322" t="str">
        <f>'3 forduló'!$C47</f>
        <v>Buda Zoltán</v>
      </c>
      <c r="F46" s="322" t="str">
        <f>'4 forduló'!$C47</f>
        <v>Buda Zoltán</v>
      </c>
      <c r="G46" s="322" t="str">
        <f>'5 forduló'!$C47</f>
        <v xml:space="preserve"> Buda Zoltán</v>
      </c>
      <c r="H46" s="322" t="str">
        <f>'6 forduló'!$C47</f>
        <v>Buda Zoltán</v>
      </c>
      <c r="I46" s="322" t="str">
        <f>'7 forduló'!$C47</f>
        <v>Buda Zoltán</v>
      </c>
      <c r="J46" s="322" t="str">
        <f>'8 forduló'!$C47</f>
        <v>10. Tábla: Buda Zoltán -</v>
      </c>
      <c r="K46" s="322" t="str">
        <f>'9 forduló'!$C47</f>
        <v>Jakab Xavér</v>
      </c>
      <c r="L46" s="322" t="b">
        <f>'10 forduló'!$C47</f>
        <v>0</v>
      </c>
      <c r="M46" s="322" t="b">
        <f>'11 forduló'!$C47</f>
        <v>0</v>
      </c>
      <c r="N46" s="323">
        <f>'1 forduló'!$D47</f>
        <v>0</v>
      </c>
      <c r="O46" s="323">
        <f>'2 forduló'!$D47</f>
        <v>0</v>
      </c>
      <c r="P46" s="323">
        <f>'3 forduló'!$D47</f>
        <v>1</v>
      </c>
      <c r="Q46" s="323">
        <f>'4 forduló'!$D47</f>
        <v>0</v>
      </c>
      <c r="R46" s="323">
        <f>'5 forduló'!$D47</f>
        <v>1</v>
      </c>
      <c r="S46" s="323">
        <f>'6 forduló'!$D47</f>
        <v>0</v>
      </c>
      <c r="T46" s="323">
        <f>'7 forduló'!$D47</f>
        <v>0</v>
      </c>
      <c r="U46" s="323">
        <f>'8 forduló'!$D47</f>
        <v>0</v>
      </c>
      <c r="V46" s="323">
        <f>'9 forduló'!$D47</f>
        <v>1</v>
      </c>
      <c r="W46" s="323" t="b">
        <f>'10 forduló'!$D47</f>
        <v>0</v>
      </c>
      <c r="X46" s="323" t="b">
        <f>'11 forduló'!$D47</f>
        <v>0</v>
      </c>
      <c r="Y46" s="324"/>
      <c r="Z46" s="331">
        <f t="shared" si="29"/>
        <v>3</v>
      </c>
      <c r="AA46" s="404"/>
      <c r="AC46" s="206"/>
      <c r="AD46" s="51" t="b">
        <f t="shared" ref="AD46:AP46" si="38">M22</f>
        <v>0</v>
      </c>
      <c r="AE46" s="51">
        <f t="shared" si="38"/>
        <v>1</v>
      </c>
      <c r="AF46" s="51">
        <f t="shared" si="38"/>
        <v>1</v>
      </c>
      <c r="AG46" s="51">
        <f t="shared" si="38"/>
        <v>0.5</v>
      </c>
      <c r="AH46" s="51">
        <f t="shared" si="38"/>
        <v>0.5</v>
      </c>
      <c r="AI46" s="51">
        <f t="shared" si="38"/>
        <v>1</v>
      </c>
      <c r="AJ46" s="51">
        <f t="shared" si="38"/>
        <v>1</v>
      </c>
      <c r="AK46" s="51">
        <f t="shared" si="38"/>
        <v>0</v>
      </c>
      <c r="AL46" s="51">
        <f t="shared" si="38"/>
        <v>1</v>
      </c>
      <c r="AM46" s="51">
        <f t="shared" si="38"/>
        <v>0.5</v>
      </c>
      <c r="AN46" s="51" t="b">
        <f t="shared" si="38"/>
        <v>0</v>
      </c>
      <c r="AO46" s="51" t="b">
        <f t="shared" si="38"/>
        <v>0</v>
      </c>
      <c r="AP46" s="51">
        <f t="shared" si="38"/>
        <v>0</v>
      </c>
      <c r="AQ46" s="62">
        <f t="shared" si="10"/>
        <v>6.5</v>
      </c>
      <c r="AR46" s="389"/>
      <c r="AS46" s="88">
        <f t="shared" ref="AS46:AS64" si="39">AQ46+(AD4/10000)</f>
        <v>6.5066000197999996</v>
      </c>
      <c r="AT46" s="56" t="b">
        <f t="shared" si="12"/>
        <v>0</v>
      </c>
      <c r="AU46" s="169" t="str">
        <f t="shared" ref="AU46:AU64" si="40">AU26</f>
        <v>Refi SC</v>
      </c>
      <c r="AV46"/>
      <c r="AW46" s="175">
        <f t="shared" ref="AW46:AW64" si="41">_xlfn.RANK.EQ(AS46,$AS$45:$AS$64,0)</f>
        <v>1</v>
      </c>
      <c r="AX46" s="175" t="s">
        <v>14</v>
      </c>
      <c r="AY46" s="176" t="b">
        <f t="shared" ref="AY46:AY64" si="42">IF($AW$45=(AL4+1),$AT$45,IF($AW$46=(AL4+1),$AT$46,IF($AW$47=(AL4+1),$AT$47,IF($AW$48=(AL4+1),$AT$48,IF($AW$49=(AL4+1),$AT$49,IF($AW$50=(AL4+1),$AT$50,IF($AW$51=(AL4+1),$AT$51,IF($AW$52=(AL4+1),$AT$52,IF($AW$53=(AL4+1),$AT$53,IF($AW$54=(AL4+1),$AT$54,IF($AW$55=(AL4+1),$AT$55,IF($AW$56=(AL4+1),$AT$56,IF($AW$57=(AL4+1),$AT$57,IF($AW$58=(AL4+1),$AT$58,IF($AW$59=(AL4+1),$AT$59,IF($AW$60=(AL4+1),$AT$60,IF($AW$61=(AL4+1),$AT$61,IF($AW$62=(AL4+1),$AT$62,IF($AW$63=(AL4+1),$AT$63,IF($AW$64=(AL4+1),$AT$64))))))))))))))))))))</f>
        <v>0</v>
      </c>
      <c r="AZ46" s="176">
        <f t="shared" ref="AZ46:AZ64" si="43">IF($AW$45=(AP4+1),$AS$45,IF($AW$46=(AP4+1),$AS$46,IF($AW$47=(AP4+1),$AS$47,IF($AW$48=(AP4+1),$AS$48,IF($AW$49=(AP4+1),$AS$49,IF($AW$50=(AP4+1),$AS$50,IF($AW$51=(AP4+1),$AS$51,IF($AW$52=(AP4+1),$AS$52,IF($AW$53=(AP4+1),$AS$53,IF($AW$54=(AP4+1),$AS$54,IF($AW$55=(AL4+1),$AS$55,IF($AW$56=(AL4+1),$AS$56,IF($AW$57=(AL4+1),$AS$57,IF($AW$58=(AL4+1),$AS$58,IF($AW$59=(AL4+1),$AS$69,IF($AW$60=(AL4+1),$AS$60,IF($AW$61=(AL4+1),$AS$61,IF($AW$62=(AL4+1),$AS$62,IF($AW$63=(AL4+1),$AS$63,IF($AW$64=(AL4+1),$AS$64))))))))))))))))))))</f>
        <v>6.0059000190000003</v>
      </c>
      <c r="BA46" s="176" t="str">
        <f t="shared" ref="BA46:BA64" si="44">IF($AW$45=(AP4+1),$AU$45,IF($AW$46=(AP4+1),$AU$46,IF($AW$47=(AP4+1),$AU$47,IF($AW$48=(AP4+1),$AU$48,IF($AW$49=(AP4+1),$AU$49,IF($AW$50=(AP4+1),$AU$50,IF($AW$51=(AP4+1),$AU$51,IF($AW$52=(AP4+1),$AU$52,IF($AW$53=(AP4+1),$AU$53,IF($AW$54=(AP4+1),$AU$54,IF($AW$55=(AP4+1),$AU$55,IF($AW$56=(AP4+1),$AU$56,IF($AW$57=(AP4+1),$AU$57,IF($AW$58=(AP4+1),$AU$58,IF($AW$59=(AP4+1),$AU$59,IF($AW$60=(AP4+1),$AU$60,IF($AW$61=(AP4+1),$AU$61,IF($AW$62=(AP4+1),$AU$62,IF($AW$63=(AP4+1),$AU$63,IF($AW$64=(AP4+1),$AU$64))))))))))))))))))))</f>
        <v>Piremon SE</v>
      </c>
      <c r="BB46" t="str">
        <f t="shared" si="8"/>
        <v>Ellenőrizd le a sorrendet!!! De a gép hozzáadja a csapat eredményt</v>
      </c>
    </row>
    <row r="47" spans="1:54" ht="12.75" customHeight="1" thickTop="1" thickBot="1" x14ac:dyDescent="0.25">
      <c r="A47" s="408"/>
      <c r="B47" s="325" t="s">
        <v>85</v>
      </c>
      <c r="C47" s="326">
        <f>'1 forduló'!$C48</f>
        <v>0</v>
      </c>
      <c r="D47" s="322">
        <f>'2 forduló'!$C48</f>
        <v>0</v>
      </c>
      <c r="E47" s="326">
        <f>'3 forduló'!$C48</f>
        <v>0</v>
      </c>
      <c r="F47" s="326">
        <f>'4 forduló'!$C48</f>
        <v>0</v>
      </c>
      <c r="G47" s="326">
        <f>'5 forduló'!$C48</f>
        <v>0</v>
      </c>
      <c r="H47" s="326">
        <f>'6 forduló'!$C48</f>
        <v>0</v>
      </c>
      <c r="I47" s="326">
        <f>'7 forduló'!$C48</f>
        <v>0</v>
      </c>
      <c r="J47" s="326">
        <f>'8 forduló'!$C48</f>
        <v>0</v>
      </c>
      <c r="K47" s="326">
        <f>'9 forduló'!$C48</f>
        <v>0</v>
      </c>
      <c r="L47" s="326">
        <f>'10 forduló'!$C48</f>
        <v>0</v>
      </c>
      <c r="M47" s="326">
        <f>'11 forduló'!$C48</f>
        <v>0</v>
      </c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8"/>
      <c r="Z47" s="332">
        <f t="shared" si="29"/>
        <v>0</v>
      </c>
      <c r="AA47" s="405"/>
      <c r="AC47" s="206"/>
      <c r="AD47" s="51" t="b">
        <f t="shared" ref="AD47:AP47" si="45">M38</f>
        <v>0</v>
      </c>
      <c r="AE47" s="51">
        <f t="shared" si="45"/>
        <v>0.5</v>
      </c>
      <c r="AF47" s="51">
        <f t="shared" si="45"/>
        <v>0</v>
      </c>
      <c r="AG47" s="51">
        <f t="shared" si="45"/>
        <v>1</v>
      </c>
      <c r="AH47" s="51">
        <f t="shared" si="45"/>
        <v>0.5</v>
      </c>
      <c r="AI47" s="51">
        <f t="shared" si="45"/>
        <v>0.5</v>
      </c>
      <c r="AJ47" s="51">
        <f t="shared" si="45"/>
        <v>1</v>
      </c>
      <c r="AK47" s="51">
        <f t="shared" si="45"/>
        <v>1</v>
      </c>
      <c r="AL47" s="51">
        <f t="shared" si="45"/>
        <v>1</v>
      </c>
      <c r="AM47" s="51">
        <f t="shared" si="45"/>
        <v>0.5</v>
      </c>
      <c r="AN47" s="51" t="b">
        <f t="shared" si="45"/>
        <v>0</v>
      </c>
      <c r="AO47" s="51" t="b">
        <f t="shared" si="45"/>
        <v>0</v>
      </c>
      <c r="AP47" s="51">
        <f t="shared" si="45"/>
        <v>0</v>
      </c>
      <c r="AQ47" s="62">
        <f t="shared" si="10"/>
        <v>6</v>
      </c>
      <c r="AR47" s="389"/>
      <c r="AS47" s="88">
        <f t="shared" si="39"/>
        <v>6.0044500196000001</v>
      </c>
      <c r="AT47" s="56" t="b">
        <f t="shared" si="12"/>
        <v>0</v>
      </c>
      <c r="AU47" s="169" t="str">
        <f t="shared" si="40"/>
        <v>Fehérgyarmat SE</v>
      </c>
      <c r="AV47"/>
      <c r="AW47" s="175">
        <f t="shared" si="41"/>
        <v>4</v>
      </c>
      <c r="AX47" s="175" t="s">
        <v>15</v>
      </c>
      <c r="AY47" s="176" t="b">
        <f t="shared" si="42"/>
        <v>0</v>
      </c>
      <c r="AZ47" s="176">
        <f t="shared" si="43"/>
        <v>6.0053000191999999</v>
      </c>
      <c r="BA47" s="176" t="str">
        <f t="shared" si="44"/>
        <v>Fetivíz SE</v>
      </c>
      <c r="BB47" t="str">
        <f t="shared" si="8"/>
        <v>Ellenőrizd le a sorrendet!!! De a gép hozzáadja a csapat eredményt</v>
      </c>
    </row>
    <row r="48" spans="1:54" ht="12.75" customHeight="1" thickTop="1" thickBot="1" x14ac:dyDescent="0.25">
      <c r="A48" s="280"/>
      <c r="B48" s="280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333"/>
      <c r="N48" s="335">
        <f t="shared" ref="N48:X48" si="46">SUM(N37:N47)</f>
        <v>4.5</v>
      </c>
      <c r="O48" s="335">
        <f t="shared" si="46"/>
        <v>3</v>
      </c>
      <c r="P48" s="335">
        <f t="shared" si="46"/>
        <v>4.5</v>
      </c>
      <c r="Q48" s="335">
        <f t="shared" si="46"/>
        <v>2</v>
      </c>
      <c r="R48" s="335">
        <f t="shared" si="46"/>
        <v>8</v>
      </c>
      <c r="S48" s="335">
        <f t="shared" si="46"/>
        <v>6</v>
      </c>
      <c r="T48" s="335">
        <f t="shared" si="46"/>
        <v>5</v>
      </c>
      <c r="U48" s="335">
        <f t="shared" si="46"/>
        <v>4</v>
      </c>
      <c r="V48" s="335">
        <f t="shared" si="46"/>
        <v>7.5</v>
      </c>
      <c r="W48" s="335">
        <f t="shared" si="46"/>
        <v>0</v>
      </c>
      <c r="X48" s="335">
        <f t="shared" si="46"/>
        <v>0</v>
      </c>
      <c r="Y48" s="252">
        <f>SUM(Y37:Y47)</f>
        <v>0</v>
      </c>
      <c r="Z48" s="280"/>
      <c r="AA48" s="280"/>
      <c r="AC48" s="206"/>
      <c r="AD48" s="51" t="b">
        <f t="shared" ref="AD48:AP48" si="47">M54</f>
        <v>0</v>
      </c>
      <c r="AE48" s="51">
        <f t="shared" si="47"/>
        <v>1</v>
      </c>
      <c r="AF48" s="51">
        <f t="shared" si="47"/>
        <v>0.5</v>
      </c>
      <c r="AG48" s="51">
        <f t="shared" si="47"/>
        <v>0</v>
      </c>
      <c r="AH48" s="51">
        <f t="shared" si="47"/>
        <v>1</v>
      </c>
      <c r="AI48" s="51">
        <f t="shared" si="47"/>
        <v>0</v>
      </c>
      <c r="AJ48" s="51">
        <f t="shared" si="47"/>
        <v>0</v>
      </c>
      <c r="AK48" s="51">
        <f t="shared" si="47"/>
        <v>0.5</v>
      </c>
      <c r="AL48" s="51">
        <f t="shared" si="47"/>
        <v>0</v>
      </c>
      <c r="AM48" s="51">
        <f t="shared" si="47"/>
        <v>0</v>
      </c>
      <c r="AN48" s="51" t="b">
        <f t="shared" si="47"/>
        <v>0</v>
      </c>
      <c r="AO48" s="51" t="b">
        <f t="shared" si="47"/>
        <v>0</v>
      </c>
      <c r="AP48" s="51">
        <f t="shared" si="47"/>
        <v>0</v>
      </c>
      <c r="AQ48" s="62">
        <f t="shared" si="10"/>
        <v>3</v>
      </c>
      <c r="AR48" s="389"/>
      <c r="AS48" s="88">
        <f t="shared" si="39"/>
        <v>3.0047500193999999</v>
      </c>
      <c r="AT48" s="56" t="b">
        <f t="shared" si="12"/>
        <v>0</v>
      </c>
      <c r="AU48" s="169" t="str">
        <f t="shared" si="40"/>
        <v>Dávid SC</v>
      </c>
      <c r="AV48"/>
      <c r="AW48" s="175">
        <f t="shared" si="41"/>
        <v>8</v>
      </c>
      <c r="AX48" s="175" t="s">
        <v>17</v>
      </c>
      <c r="AY48" s="176" t="b">
        <f t="shared" si="42"/>
        <v>0</v>
      </c>
      <c r="AZ48" s="176">
        <f t="shared" si="43"/>
        <v>6.0044500196000001</v>
      </c>
      <c r="BA48" s="176" t="str">
        <f t="shared" si="44"/>
        <v>Fehérgyarmat SE</v>
      </c>
      <c r="BB48" t="str">
        <f t="shared" si="8"/>
        <v>Ellenőrizd le a sorrendet!!! De a gép hozzáadja a csapat eredményt</v>
      </c>
    </row>
    <row r="49" spans="1:54" ht="12.75" customHeight="1" thickTop="1" thickBot="1" x14ac:dyDescent="0.25">
      <c r="A49" s="280"/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333"/>
      <c r="N49" s="334"/>
      <c r="O49" s="334"/>
      <c r="P49" s="334"/>
      <c r="Q49" s="334"/>
      <c r="R49" s="334"/>
      <c r="S49" s="334"/>
      <c r="T49" s="334"/>
      <c r="U49" s="334"/>
      <c r="V49" s="334"/>
      <c r="W49" s="334"/>
      <c r="X49" s="334"/>
      <c r="Y49" s="334"/>
      <c r="Z49" s="280"/>
      <c r="AA49" s="280"/>
      <c r="AC49" s="206"/>
      <c r="AD49" s="51" t="b">
        <f t="shared" ref="AD49:AP49" si="48">M70</f>
        <v>0</v>
      </c>
      <c r="AE49" s="51">
        <f t="shared" si="48"/>
        <v>0.5</v>
      </c>
      <c r="AF49" s="51">
        <f t="shared" si="48"/>
        <v>1</v>
      </c>
      <c r="AG49" s="51">
        <f t="shared" si="48"/>
        <v>1</v>
      </c>
      <c r="AH49" s="51">
        <f t="shared" si="48"/>
        <v>0.5</v>
      </c>
      <c r="AI49" s="51">
        <f t="shared" si="48"/>
        <v>1</v>
      </c>
      <c r="AJ49" s="51">
        <f t="shared" si="48"/>
        <v>0</v>
      </c>
      <c r="AK49" s="51">
        <f t="shared" si="48"/>
        <v>0</v>
      </c>
      <c r="AL49" s="51">
        <f t="shared" si="48"/>
        <v>1</v>
      </c>
      <c r="AM49" s="51">
        <f t="shared" si="48"/>
        <v>1</v>
      </c>
      <c r="AN49" s="51" t="b">
        <f t="shared" si="48"/>
        <v>0</v>
      </c>
      <c r="AO49" s="51" t="b">
        <f t="shared" si="48"/>
        <v>0</v>
      </c>
      <c r="AP49" s="51">
        <f t="shared" si="48"/>
        <v>0</v>
      </c>
      <c r="AQ49" s="62">
        <f t="shared" si="10"/>
        <v>6</v>
      </c>
      <c r="AR49" s="389"/>
      <c r="AS49" s="88">
        <f t="shared" si="39"/>
        <v>6.0053000191999999</v>
      </c>
      <c r="AT49" s="56" t="b">
        <f t="shared" si="12"/>
        <v>0</v>
      </c>
      <c r="AU49" s="169" t="str">
        <f t="shared" si="40"/>
        <v>Fetivíz SE</v>
      </c>
      <c r="AV49"/>
      <c r="AW49" s="175">
        <f t="shared" si="41"/>
        <v>3</v>
      </c>
      <c r="AX49" s="175" t="s">
        <v>18</v>
      </c>
      <c r="AY49" s="176" t="b">
        <f t="shared" si="42"/>
        <v>0</v>
      </c>
      <c r="AZ49" s="176">
        <f t="shared" si="43"/>
        <v>5.0054000183999996</v>
      </c>
      <c r="BA49" s="176" t="str">
        <f t="shared" si="44"/>
        <v>Nyh. Sakkiskola SE</v>
      </c>
      <c r="BB49" t="str">
        <f t="shared" si="8"/>
        <v>Ellenőrizd le a sorrendet!!! De a gép hozzáadja a csapat eredményt</v>
      </c>
    </row>
    <row r="50" spans="1:54" ht="12.75" customHeight="1" thickTop="1" thickBot="1" x14ac:dyDescent="0.25">
      <c r="A50" s="280"/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333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C50" s="206"/>
      <c r="AD50" s="51" t="b">
        <f t="shared" ref="AD50:AP50" si="49">M86</f>
        <v>0</v>
      </c>
      <c r="AE50" s="51">
        <f t="shared" si="49"/>
        <v>0.5</v>
      </c>
      <c r="AF50" s="51">
        <f t="shared" si="49"/>
        <v>1</v>
      </c>
      <c r="AG50" s="51">
        <f t="shared" si="49"/>
        <v>0.5</v>
      </c>
      <c r="AH50" s="51">
        <f t="shared" si="49"/>
        <v>1</v>
      </c>
      <c r="AI50" s="51">
        <f t="shared" si="49"/>
        <v>0</v>
      </c>
      <c r="AJ50" s="51">
        <f t="shared" si="49"/>
        <v>1</v>
      </c>
      <c r="AK50" s="51">
        <f t="shared" si="49"/>
        <v>1</v>
      </c>
      <c r="AL50" s="51">
        <f t="shared" si="49"/>
        <v>0</v>
      </c>
      <c r="AM50" s="51">
        <f t="shared" si="49"/>
        <v>1</v>
      </c>
      <c r="AN50" s="51" t="b">
        <f t="shared" si="49"/>
        <v>0</v>
      </c>
      <c r="AO50" s="51" t="b">
        <f t="shared" si="49"/>
        <v>0</v>
      </c>
      <c r="AP50" s="51">
        <f t="shared" si="49"/>
        <v>0</v>
      </c>
      <c r="AQ50" s="62">
        <f t="shared" si="10"/>
        <v>6</v>
      </c>
      <c r="AR50" s="389"/>
      <c r="AS50" s="88">
        <f t="shared" si="39"/>
        <v>6.0059000190000003</v>
      </c>
      <c r="AT50" s="56" t="b">
        <f t="shared" si="12"/>
        <v>0</v>
      </c>
      <c r="AU50" s="169" t="str">
        <f t="shared" si="40"/>
        <v>Piremon SE</v>
      </c>
      <c r="AV50"/>
      <c r="AW50" s="175">
        <f t="shared" si="41"/>
        <v>2</v>
      </c>
      <c r="AX50" s="175" t="s">
        <v>21</v>
      </c>
      <c r="AY50" s="176" t="b">
        <f t="shared" si="42"/>
        <v>0</v>
      </c>
      <c r="AZ50" s="176">
        <f t="shared" si="43"/>
        <v>4.5027500182000004</v>
      </c>
      <c r="BA50" s="176" t="str">
        <f t="shared" si="44"/>
        <v>Nagyhalász SE</v>
      </c>
      <c r="BB50" t="str">
        <f t="shared" si="8"/>
        <v>Ellenőrizd le a sorrendet!!! De a gép hozzáadja a csapat eredményt</v>
      </c>
    </row>
    <row r="51" spans="1:54" ht="27" customHeight="1" thickTop="1" thickBot="1" x14ac:dyDescent="0.35">
      <c r="A51" s="398" t="s">
        <v>0</v>
      </c>
      <c r="B51" s="399"/>
      <c r="C51" s="311" t="s">
        <v>76</v>
      </c>
      <c r="D51" s="312"/>
      <c r="E51" s="313"/>
      <c r="F51" s="314"/>
      <c r="G51" s="314"/>
      <c r="H51" s="314"/>
      <c r="I51" s="314"/>
      <c r="J51" s="314"/>
      <c r="K51" s="314"/>
      <c r="L51" s="314"/>
      <c r="M51" s="315"/>
      <c r="N51" s="400" t="s">
        <v>12</v>
      </c>
      <c r="O51" s="401"/>
      <c r="P51" s="402"/>
      <c r="Q51" s="402"/>
      <c r="R51" s="402"/>
      <c r="S51" s="402"/>
      <c r="T51" s="402"/>
      <c r="U51" s="402"/>
      <c r="V51" s="402"/>
      <c r="W51" s="402"/>
      <c r="X51" s="402"/>
      <c r="Y51" s="402"/>
      <c r="Z51" s="329" t="s">
        <v>16</v>
      </c>
      <c r="AA51" s="403">
        <f>SUM(N64:Y64)</f>
        <v>47.5</v>
      </c>
      <c r="AC51" s="206"/>
      <c r="AD51" s="51" t="b">
        <f t="shared" ref="AD51:AP51" si="50">M102</f>
        <v>0</v>
      </c>
      <c r="AE51" s="51">
        <f t="shared" si="50"/>
        <v>0</v>
      </c>
      <c r="AF51" s="51">
        <f t="shared" si="50"/>
        <v>0</v>
      </c>
      <c r="AG51" s="51">
        <f t="shared" si="50"/>
        <v>0.5</v>
      </c>
      <c r="AH51" s="51">
        <f t="shared" si="50"/>
        <v>0</v>
      </c>
      <c r="AI51" s="51">
        <f t="shared" si="50"/>
        <v>1</v>
      </c>
      <c r="AJ51" s="51">
        <f t="shared" si="50"/>
        <v>1</v>
      </c>
      <c r="AK51" s="51">
        <f t="shared" si="50"/>
        <v>1</v>
      </c>
      <c r="AL51" s="51">
        <f t="shared" si="50"/>
        <v>0</v>
      </c>
      <c r="AM51" s="51">
        <f t="shared" si="50"/>
        <v>0.5</v>
      </c>
      <c r="AN51" s="51" t="b">
        <f t="shared" si="50"/>
        <v>0</v>
      </c>
      <c r="AO51" s="51" t="b">
        <f t="shared" si="50"/>
        <v>0</v>
      </c>
      <c r="AP51" s="51">
        <f t="shared" si="50"/>
        <v>0</v>
      </c>
      <c r="AQ51" s="62">
        <f t="shared" si="10"/>
        <v>4</v>
      </c>
      <c r="AR51" s="389"/>
      <c r="AS51" s="88">
        <f t="shared" si="39"/>
        <v>4.0029500188</v>
      </c>
      <c r="AT51" s="56" t="b">
        <f t="shared" si="12"/>
        <v>0</v>
      </c>
      <c r="AU51" s="169" t="str">
        <f t="shared" si="40"/>
        <v>Balkány SE</v>
      </c>
      <c r="AV51"/>
      <c r="AW51" s="175">
        <f t="shared" si="41"/>
        <v>7</v>
      </c>
      <c r="AX51" s="175" t="s">
        <v>22</v>
      </c>
      <c r="AY51" s="176" t="b">
        <f t="shared" si="42"/>
        <v>0</v>
      </c>
      <c r="AZ51" s="176">
        <f t="shared" si="43"/>
        <v>4.0029500188</v>
      </c>
      <c r="BA51" s="176" t="str">
        <f t="shared" si="44"/>
        <v>Balkány SE</v>
      </c>
      <c r="BB51" t="str">
        <f t="shared" si="8"/>
        <v>Ellenőrizd le a sorrendet!!! De a gép hozzáadja a csapat eredményt</v>
      </c>
    </row>
    <row r="52" spans="1:54" ht="12.75" customHeight="1" thickTop="1" thickBot="1" x14ac:dyDescent="0.25">
      <c r="A52" s="406">
        <v>4</v>
      </c>
      <c r="B52" s="316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8" t="s">
        <v>1</v>
      </c>
      <c r="N52" s="319" t="s">
        <v>13</v>
      </c>
      <c r="O52" s="320" t="s">
        <v>14</v>
      </c>
      <c r="P52" s="320" t="s">
        <v>15</v>
      </c>
      <c r="Q52" s="320" t="s">
        <v>17</v>
      </c>
      <c r="R52" s="320" t="s">
        <v>18</v>
      </c>
      <c r="S52" s="320" t="s">
        <v>21</v>
      </c>
      <c r="T52" s="320" t="s">
        <v>22</v>
      </c>
      <c r="U52" s="320" t="s">
        <v>25</v>
      </c>
      <c r="V52" s="320" t="s">
        <v>26</v>
      </c>
      <c r="W52" s="320" t="s">
        <v>33</v>
      </c>
      <c r="X52" s="320" t="s">
        <v>34</v>
      </c>
      <c r="Y52" s="320" t="s">
        <v>35</v>
      </c>
      <c r="Z52" s="330"/>
      <c r="AA52" s="404"/>
      <c r="AC52" s="206"/>
      <c r="AD52" s="51" t="b">
        <f t="shared" ref="AD52:AP52" si="51">M118</f>
        <v>0</v>
      </c>
      <c r="AE52" s="51">
        <f t="shared" si="51"/>
        <v>0.5</v>
      </c>
      <c r="AF52" s="51">
        <f t="shared" si="51"/>
        <v>0.5</v>
      </c>
      <c r="AG52" s="51">
        <f t="shared" si="51"/>
        <v>0</v>
      </c>
      <c r="AH52" s="51">
        <f t="shared" si="51"/>
        <v>0</v>
      </c>
      <c r="AI52" s="51">
        <f t="shared" si="51"/>
        <v>0</v>
      </c>
      <c r="AJ52" s="51">
        <f t="shared" si="51"/>
        <v>0.5</v>
      </c>
      <c r="AK52" s="51">
        <f t="shared" si="51"/>
        <v>0.5</v>
      </c>
      <c r="AL52" s="51">
        <f t="shared" si="51"/>
        <v>0.5</v>
      </c>
      <c r="AM52" s="51">
        <f t="shared" si="51"/>
        <v>0.5</v>
      </c>
      <c r="AN52" s="51" t="b">
        <f t="shared" si="51"/>
        <v>0</v>
      </c>
      <c r="AO52" s="51" t="b">
        <f t="shared" si="51"/>
        <v>0</v>
      </c>
      <c r="AP52" s="51">
        <f t="shared" si="51"/>
        <v>0</v>
      </c>
      <c r="AQ52" s="62">
        <f t="shared" si="10"/>
        <v>3</v>
      </c>
      <c r="AR52" s="389"/>
      <c r="AS52" s="88">
        <f t="shared" si="39"/>
        <v>3.0039000186</v>
      </c>
      <c r="AT52" s="56" t="b">
        <f t="shared" si="12"/>
        <v>0</v>
      </c>
      <c r="AU52" s="169" t="str">
        <f t="shared" si="40"/>
        <v>II. Rákóczi SE Vaja</v>
      </c>
      <c r="AV52"/>
      <c r="AW52" s="175">
        <f t="shared" si="41"/>
        <v>9</v>
      </c>
      <c r="AX52" s="175" t="s">
        <v>25</v>
      </c>
      <c r="AY52" s="176" t="b">
        <f t="shared" si="42"/>
        <v>0</v>
      </c>
      <c r="AZ52" s="176">
        <f t="shared" si="43"/>
        <v>3.0047500193999999</v>
      </c>
      <c r="BA52" s="176" t="str">
        <f t="shared" si="44"/>
        <v>Dávid SC</v>
      </c>
      <c r="BB52" t="str">
        <f t="shared" si="8"/>
        <v>Ellenőrizd le a sorrendet!!! De a gép hozzáadja a csapat eredményt</v>
      </c>
    </row>
    <row r="53" spans="1:54" ht="12.75" customHeight="1" thickTop="1" thickBot="1" x14ac:dyDescent="0.25">
      <c r="A53" s="407"/>
      <c r="B53" s="321" t="s">
        <v>2</v>
      </c>
      <c r="C53" s="322" t="str">
        <f>'1 forduló'!$C53</f>
        <v>Girászin Gergő 1923  </v>
      </c>
      <c r="D53" s="322" t="str">
        <f>'2 forduló'!$C53</f>
        <v xml:space="preserve">Girászin Gergő 1923 </v>
      </c>
      <c r="E53" s="322" t="str">
        <f>'3 forduló'!$C53</f>
        <v>Girászin Gergő</v>
      </c>
      <c r="F53" s="322" t="str">
        <f>'4 forduló'!$C53</f>
        <v>Giraszin G.  1923</v>
      </c>
      <c r="G53" s="322" t="str">
        <f>'5 forduló'!$C53</f>
        <v xml:space="preserve"> Girászin Gergő 1923</v>
      </c>
      <c r="H53" s="322" t="str">
        <f>'6 forduló'!$C53</f>
        <v>Girászin Gergő</v>
      </c>
      <c r="I53" s="322" t="str">
        <f>'7 forduló'!$C53</f>
        <v xml:space="preserve"> Girászin Gergő </v>
      </c>
      <c r="J53" s="322" t="str">
        <f>'8 forduló'!$C53</f>
        <v>Giraszin, Gergo</v>
      </c>
      <c r="K53" s="322" t="str">
        <f>'9 forduló'!$C53</f>
        <v>Girászin Gergő 1923</v>
      </c>
      <c r="L53" s="322" t="b">
        <f>'10 forduló'!$C53</f>
        <v>0</v>
      </c>
      <c r="M53" s="322" t="b">
        <f>'11 forduló'!$C53</f>
        <v>0</v>
      </c>
      <c r="N53" s="323">
        <f>'1 forduló'!$D53</f>
        <v>1</v>
      </c>
      <c r="O53" s="323">
        <f>'2 forduló'!$D53</f>
        <v>0.5</v>
      </c>
      <c r="P53" s="323">
        <f>'3 forduló'!$D53</f>
        <v>1</v>
      </c>
      <c r="Q53" s="323">
        <f>'4 forduló'!$D53</f>
        <v>1</v>
      </c>
      <c r="R53" s="323">
        <f>'5 forduló'!$D53</f>
        <v>0.5</v>
      </c>
      <c r="S53" s="323">
        <f>'6 forduló'!$D53</f>
        <v>0</v>
      </c>
      <c r="T53" s="323">
        <f>'7 forduló'!$D53</f>
        <v>0.5</v>
      </c>
      <c r="U53" s="323">
        <f>'8 forduló'!$D53</f>
        <v>0</v>
      </c>
      <c r="V53" s="323">
        <f>'9 forduló'!$D53</f>
        <v>0</v>
      </c>
      <c r="W53" s="323" t="b">
        <f>'10 forduló'!$D53</f>
        <v>0</v>
      </c>
      <c r="X53" s="323" t="b">
        <f>'11 forduló'!$D53</f>
        <v>0</v>
      </c>
      <c r="Y53" s="324"/>
      <c r="Z53" s="331">
        <f>SUM(N53:Y53)</f>
        <v>4.5</v>
      </c>
      <c r="AA53" s="404"/>
      <c r="AC53" s="206"/>
      <c r="AD53" s="51" t="b">
        <f t="shared" ref="AD53:AP53" si="52">M134</f>
        <v>0</v>
      </c>
      <c r="AE53" s="51">
        <f t="shared" si="52"/>
        <v>0</v>
      </c>
      <c r="AF53" s="51">
        <f t="shared" si="52"/>
        <v>1</v>
      </c>
      <c r="AG53" s="51">
        <f t="shared" si="52"/>
        <v>1</v>
      </c>
      <c r="AH53" s="51">
        <f t="shared" si="52"/>
        <v>0.5</v>
      </c>
      <c r="AI53" s="51">
        <f t="shared" si="52"/>
        <v>1</v>
      </c>
      <c r="AJ53" s="51">
        <f t="shared" si="52"/>
        <v>0</v>
      </c>
      <c r="AK53" s="51">
        <f t="shared" si="52"/>
        <v>0.5</v>
      </c>
      <c r="AL53" s="51">
        <f t="shared" si="52"/>
        <v>0.5</v>
      </c>
      <c r="AM53" s="51">
        <f t="shared" si="52"/>
        <v>0.5</v>
      </c>
      <c r="AN53" s="51" t="b">
        <f t="shared" si="52"/>
        <v>0</v>
      </c>
      <c r="AO53" s="51" t="b">
        <f t="shared" si="52"/>
        <v>0</v>
      </c>
      <c r="AP53" s="51">
        <f t="shared" si="52"/>
        <v>0</v>
      </c>
      <c r="AQ53" s="62">
        <f t="shared" si="10"/>
        <v>5</v>
      </c>
      <c r="AR53" s="389"/>
      <c r="AS53" s="88">
        <f t="shared" si="39"/>
        <v>5.0054000183999996</v>
      </c>
      <c r="AT53" s="56" t="b">
        <f t="shared" si="12"/>
        <v>0</v>
      </c>
      <c r="AU53" s="169" t="str">
        <f t="shared" si="40"/>
        <v>Nyh. Sakkiskola SE</v>
      </c>
      <c r="AV53"/>
      <c r="AW53" s="175">
        <f t="shared" si="41"/>
        <v>5</v>
      </c>
      <c r="AX53" s="175" t="s">
        <v>26</v>
      </c>
      <c r="AY53" s="176" t="b">
        <f t="shared" si="42"/>
        <v>0</v>
      </c>
      <c r="AZ53" s="176">
        <f t="shared" si="43"/>
        <v>3.0039000186</v>
      </c>
      <c r="BA53" s="176" t="str">
        <f t="shared" si="44"/>
        <v>II. Rákóczi SE Vaja</v>
      </c>
      <c r="BB53" t="str">
        <f t="shared" si="8"/>
        <v>Ellenőrizd le a sorrendet!!! De a gép hozzáadja a csapat eredményt</v>
      </c>
    </row>
    <row r="54" spans="1:54" ht="14.25" customHeight="1" thickTop="1" thickBot="1" x14ac:dyDescent="0.25">
      <c r="A54" s="407"/>
      <c r="B54" s="321" t="s">
        <v>3</v>
      </c>
      <c r="C54" s="322" t="str">
        <f>'1 forduló'!$C54</f>
        <v xml:space="preserve">: Szabó Krisztián 1980 </v>
      </c>
      <c r="D54" s="322" t="str">
        <f>'2 forduló'!$C54</f>
        <v xml:space="preserve"> Szabó Krisztián 1980</v>
      </c>
      <c r="E54" s="322" t="str">
        <f>'3 forduló'!$C54</f>
        <v>Szabó Krisztián</v>
      </c>
      <c r="F54" s="322" t="str">
        <f>'4 forduló'!$C54</f>
        <v xml:space="preserve"> Szabó K.  1980 </v>
      </c>
      <c r="G54" s="322" t="str">
        <f>'5 forduló'!$C54</f>
        <v>Szabó Krisztián 1980</v>
      </c>
      <c r="H54" s="322" t="str">
        <f>'6 forduló'!$C54</f>
        <v xml:space="preserve"> Szabó Krisztián</v>
      </c>
      <c r="I54" s="322" t="str">
        <f>'7 forduló'!$C54</f>
        <v xml:space="preserve">Szabó Krisztián </v>
      </c>
      <c r="J54" s="322" t="str">
        <f>'8 forduló'!$C54</f>
        <v>Szabo, Krisztian</v>
      </c>
      <c r="K54" s="322" t="str">
        <f>'9 forduló'!$C54</f>
        <v>Illés Attila 1774</v>
      </c>
      <c r="L54" s="322" t="b">
        <f>'10 forduló'!$C54</f>
        <v>0</v>
      </c>
      <c r="M54" s="322" t="b">
        <f>'11 forduló'!$C54</f>
        <v>0</v>
      </c>
      <c r="N54" s="323">
        <f>'1 forduló'!$D54</f>
        <v>1</v>
      </c>
      <c r="O54" s="323">
        <f>'2 forduló'!$D54</f>
        <v>0.5</v>
      </c>
      <c r="P54" s="323">
        <f>'3 forduló'!$D54</f>
        <v>0</v>
      </c>
      <c r="Q54" s="323">
        <f>'4 forduló'!$D54</f>
        <v>1</v>
      </c>
      <c r="R54" s="323">
        <f>'5 forduló'!$D54</f>
        <v>0</v>
      </c>
      <c r="S54" s="323">
        <f>'6 forduló'!$D54</f>
        <v>0</v>
      </c>
      <c r="T54" s="323">
        <f>'7 forduló'!$D54</f>
        <v>0.5</v>
      </c>
      <c r="U54" s="323">
        <f>'8 forduló'!$D54</f>
        <v>0</v>
      </c>
      <c r="V54" s="323">
        <f>'9 forduló'!$D54</f>
        <v>0</v>
      </c>
      <c r="W54" s="323" t="b">
        <f>'10 forduló'!$D54</f>
        <v>0</v>
      </c>
      <c r="X54" s="323" t="b">
        <f>'11 forduló'!$D54</f>
        <v>0</v>
      </c>
      <c r="Y54" s="324"/>
      <c r="Z54" s="331">
        <f t="shared" ref="Z54:Z63" si="53">SUM(N54:Y54)</f>
        <v>3</v>
      </c>
      <c r="AA54" s="404"/>
      <c r="AC54" s="206"/>
      <c r="AD54" s="51" t="b">
        <f t="shared" ref="AD54:AP54" si="54">M150</f>
        <v>0</v>
      </c>
      <c r="AE54" s="51">
        <f t="shared" si="54"/>
        <v>1</v>
      </c>
      <c r="AF54" s="51">
        <f t="shared" si="54"/>
        <v>0</v>
      </c>
      <c r="AG54" s="51">
        <f t="shared" si="54"/>
        <v>0.5</v>
      </c>
      <c r="AH54" s="51">
        <f t="shared" si="54"/>
        <v>1</v>
      </c>
      <c r="AI54" s="51">
        <f t="shared" si="54"/>
        <v>0.5</v>
      </c>
      <c r="AJ54" s="51">
        <f t="shared" si="54"/>
        <v>0.5</v>
      </c>
      <c r="AK54" s="51">
        <f t="shared" si="54"/>
        <v>0.5</v>
      </c>
      <c r="AL54" s="51">
        <f t="shared" si="54"/>
        <v>0.5</v>
      </c>
      <c r="AM54" s="51">
        <f t="shared" si="54"/>
        <v>0</v>
      </c>
      <c r="AN54" s="51" t="b">
        <f t="shared" si="54"/>
        <v>0</v>
      </c>
      <c r="AO54" s="51" t="b">
        <f t="shared" si="54"/>
        <v>0</v>
      </c>
      <c r="AP54" s="51">
        <f t="shared" si="54"/>
        <v>0</v>
      </c>
      <c r="AQ54" s="62">
        <f t="shared" si="10"/>
        <v>4.5</v>
      </c>
      <c r="AR54" s="389"/>
      <c r="AS54" s="88">
        <f t="shared" si="39"/>
        <v>4.5027500182000004</v>
      </c>
      <c r="AT54" s="56" t="b">
        <f t="shared" si="12"/>
        <v>0</v>
      </c>
      <c r="AU54" s="169" t="str">
        <f t="shared" si="40"/>
        <v>Nagyhalász SE</v>
      </c>
      <c r="AV54"/>
      <c r="AW54" s="175">
        <f t="shared" si="41"/>
        <v>6</v>
      </c>
      <c r="AX54" s="175" t="s">
        <v>33</v>
      </c>
      <c r="AY54" s="176" t="b">
        <f t="shared" si="42"/>
        <v>0</v>
      </c>
      <c r="AZ54" s="176">
        <f t="shared" si="43"/>
        <v>1.00300002</v>
      </c>
      <c r="BA54" s="176" t="str">
        <f t="shared" si="44"/>
        <v>Nyírbátor SE</v>
      </c>
      <c r="BB54" t="str">
        <f t="shared" si="8"/>
        <v>Ellenőrizd le a sorrendet!!! De a gép hozzáadja a csapat eredményt</v>
      </c>
    </row>
    <row r="55" spans="1:54" ht="14.25" customHeight="1" thickTop="1" thickBot="1" x14ac:dyDescent="0.25">
      <c r="A55" s="407"/>
      <c r="B55" s="321" t="s">
        <v>84</v>
      </c>
      <c r="C55" s="322" t="str">
        <f>'1 forduló'!$C55</f>
        <v xml:space="preserve">: Illés Attila 1839       </v>
      </c>
      <c r="D55" s="322" t="str">
        <f>'2 forduló'!$C55</f>
        <v>Gurály László András 1722</v>
      </c>
      <c r="E55" s="322" t="str">
        <f>'3 forduló'!$C55</f>
        <v>Illés Attila</v>
      </c>
      <c r="F55" s="322" t="str">
        <f>'4 forduló'!$C55</f>
        <v>  Illés A.    1839</v>
      </c>
      <c r="G55" s="322" t="str">
        <f>'5 forduló'!$C55</f>
        <v xml:space="preserve"> Morvai Pál 1728</v>
      </c>
      <c r="H55" s="322" t="str">
        <f>'6 forduló'!$C55</f>
        <v xml:space="preserve"> Morvai Pál</v>
      </c>
      <c r="I55" s="322" t="str">
        <f>'7 forduló'!$C55</f>
        <v xml:space="preserve"> Morvai Pál </v>
      </c>
      <c r="J55" s="322" t="str">
        <f>'8 forduló'!$C55</f>
        <v>Illes, Attila</v>
      </c>
      <c r="K55" s="322" t="str">
        <f>'9 forduló'!$C55</f>
        <v>Morvai Pál 1728</v>
      </c>
      <c r="L55" s="322" t="b">
        <f>'10 forduló'!$C55</f>
        <v>0</v>
      </c>
      <c r="M55" s="322" t="b">
        <f>'11 forduló'!$C55</f>
        <v>0</v>
      </c>
      <c r="N55" s="323">
        <f>'1 forduló'!$D55</f>
        <v>1</v>
      </c>
      <c r="O55" s="323">
        <f>'2 forduló'!$D55</f>
        <v>0.5</v>
      </c>
      <c r="P55" s="323">
        <f>'3 forduló'!$D55</f>
        <v>0.5</v>
      </c>
      <c r="Q55" s="323">
        <f>'4 forduló'!$D55</f>
        <v>1</v>
      </c>
      <c r="R55" s="323">
        <f>'5 forduló'!$D55</f>
        <v>0</v>
      </c>
      <c r="S55" s="323">
        <f>'6 forduló'!$D55</f>
        <v>0.5</v>
      </c>
      <c r="T55" s="323">
        <f>'7 forduló'!$D55</f>
        <v>0.5</v>
      </c>
      <c r="U55" s="323">
        <f>'8 forduló'!$D55</f>
        <v>0</v>
      </c>
      <c r="V55" s="323">
        <f>'9 forduló'!$D55</f>
        <v>0</v>
      </c>
      <c r="W55" s="323" t="b">
        <f>'10 forduló'!$D55</f>
        <v>0</v>
      </c>
      <c r="X55" s="323" t="b">
        <f>'11 forduló'!$D55</f>
        <v>0</v>
      </c>
      <c r="Y55" s="324"/>
      <c r="Z55" s="331">
        <f t="shared" si="53"/>
        <v>4</v>
      </c>
      <c r="AA55" s="404"/>
      <c r="AC55" s="206"/>
      <c r="AD55" s="51" t="b">
        <f t="shared" ref="AD55:AP55" si="55">M166</f>
        <v>0</v>
      </c>
      <c r="AE55" s="51" t="b">
        <f t="shared" si="55"/>
        <v>0</v>
      </c>
      <c r="AF55" s="51" t="b">
        <f t="shared" si="55"/>
        <v>0</v>
      </c>
      <c r="AG55" s="51" t="b">
        <f t="shared" si="55"/>
        <v>0</v>
      </c>
      <c r="AH55" s="51" t="b">
        <f t="shared" si="55"/>
        <v>0</v>
      </c>
      <c r="AI55" s="51" t="b">
        <f t="shared" si="55"/>
        <v>0</v>
      </c>
      <c r="AJ55" s="51" t="b">
        <f t="shared" si="55"/>
        <v>0</v>
      </c>
      <c r="AK55" s="51" t="b">
        <f t="shared" si="55"/>
        <v>0</v>
      </c>
      <c r="AL55" s="51" t="b">
        <f t="shared" si="55"/>
        <v>0</v>
      </c>
      <c r="AM55" s="51" t="b">
        <f t="shared" si="55"/>
        <v>0</v>
      </c>
      <c r="AN55" s="51" t="b">
        <f t="shared" si="55"/>
        <v>0</v>
      </c>
      <c r="AO55" s="51" t="b">
        <f t="shared" si="55"/>
        <v>0</v>
      </c>
      <c r="AP55" s="51">
        <f t="shared" si="55"/>
        <v>0</v>
      </c>
      <c r="AQ55" s="62">
        <f t="shared" si="10"/>
        <v>0</v>
      </c>
      <c r="AR55" s="389"/>
      <c r="AS55" s="88">
        <f t="shared" si="39"/>
        <v>1.8000000000000006E-8</v>
      </c>
      <c r="AT55" s="56" t="b">
        <f t="shared" si="12"/>
        <v>0</v>
      </c>
      <c r="AU55" s="169" t="str">
        <f t="shared" si="40"/>
        <v>Nyírbátor</v>
      </c>
      <c r="AV55"/>
      <c r="AW55" s="175">
        <f t="shared" si="41"/>
        <v>11</v>
      </c>
      <c r="AX55" s="175" t="s">
        <v>34</v>
      </c>
      <c r="AY55" s="176" t="b">
        <f t="shared" si="42"/>
        <v>0</v>
      </c>
      <c r="AZ55" s="176">
        <f t="shared" si="43"/>
        <v>1.8000000000000006E-8</v>
      </c>
      <c r="BA55" s="176" t="str">
        <f t="shared" si="44"/>
        <v>Nyírbátor</v>
      </c>
      <c r="BB55" t="str">
        <f t="shared" si="8"/>
        <v>0</v>
      </c>
    </row>
    <row r="56" spans="1:54" ht="14.25" customHeight="1" thickTop="1" thickBot="1" x14ac:dyDescent="0.25">
      <c r="A56" s="407"/>
      <c r="B56" s="321" t="s">
        <v>5</v>
      </c>
      <c r="C56" s="322" t="str">
        <f>'1 forduló'!$C56</f>
        <v xml:space="preserve"> Morvai Pál 1780    </v>
      </c>
      <c r="D56" s="322" t="str">
        <f>'2 forduló'!$C56</f>
        <v xml:space="preserve"> Viszokai István 1638</v>
      </c>
      <c r="E56" s="322" t="str">
        <f>'3 forduló'!$C56</f>
        <v>Gurály László</v>
      </c>
      <c r="F56" s="322" t="str">
        <f>'4 forduló'!$C56</f>
        <v xml:space="preserve">  Gurály L.A. 1740 </v>
      </c>
      <c r="G56" s="322" t="str">
        <f>'5 forduló'!$C56</f>
        <v>Gurály László 1722</v>
      </c>
      <c r="H56" s="322" t="str">
        <f>'6 forduló'!$C56</f>
        <v xml:space="preserve"> Gurály László</v>
      </c>
      <c r="I56" s="322" t="str">
        <f>'7 forduló'!$C56</f>
        <v>Gurály László</v>
      </c>
      <c r="J56" s="322" t="str">
        <f>'8 forduló'!$C56</f>
        <v>Guraly, Laszlo Andras</v>
      </c>
      <c r="K56" s="322" t="str">
        <f>'9 forduló'!$C56</f>
        <v>Gurály László 1722</v>
      </c>
      <c r="L56" s="322" t="b">
        <f>'10 forduló'!$C56</f>
        <v>0</v>
      </c>
      <c r="M56" s="322" t="b">
        <f>'11 forduló'!$C56</f>
        <v>0</v>
      </c>
      <c r="N56" s="323">
        <f>'1 forduló'!$D56</f>
        <v>1</v>
      </c>
      <c r="O56" s="323">
        <f>'2 forduló'!$D56</f>
        <v>1</v>
      </c>
      <c r="P56" s="323">
        <f>'3 forduló'!$D56</f>
        <v>1</v>
      </c>
      <c r="Q56" s="323">
        <f>'4 forduló'!$D56</f>
        <v>1</v>
      </c>
      <c r="R56" s="323">
        <f>'5 forduló'!$D56</f>
        <v>0.5</v>
      </c>
      <c r="S56" s="323">
        <f>'6 forduló'!$D56</f>
        <v>0</v>
      </c>
      <c r="T56" s="323">
        <f>'7 forduló'!$D56</f>
        <v>0</v>
      </c>
      <c r="U56" s="323">
        <f>'8 forduló'!$D56</f>
        <v>0</v>
      </c>
      <c r="V56" s="323">
        <f>'9 forduló'!$D56</f>
        <v>0</v>
      </c>
      <c r="W56" s="323" t="b">
        <f>'10 forduló'!$D56</f>
        <v>0</v>
      </c>
      <c r="X56" s="323" t="b">
        <f>'11 forduló'!$D56</f>
        <v>0</v>
      </c>
      <c r="Y56" s="324"/>
      <c r="Z56" s="331">
        <f t="shared" si="53"/>
        <v>4.5</v>
      </c>
      <c r="AA56" s="404"/>
      <c r="AC56" s="206"/>
      <c r="AD56" s="51" t="str">
        <f t="shared" ref="AD56:AP56" si="56">M182</f>
        <v>12_2</v>
      </c>
      <c r="AE56" s="51" t="b">
        <f t="shared" si="56"/>
        <v>0</v>
      </c>
      <c r="AF56" s="51" t="b">
        <f t="shared" si="56"/>
        <v>0</v>
      </c>
      <c r="AG56" s="51" t="b">
        <f t="shared" si="56"/>
        <v>0</v>
      </c>
      <c r="AH56" s="51" t="b">
        <f t="shared" si="56"/>
        <v>0</v>
      </c>
      <c r="AI56" s="51" t="b">
        <f t="shared" si="56"/>
        <v>0</v>
      </c>
      <c r="AJ56" s="51" t="b">
        <f t="shared" si="56"/>
        <v>0</v>
      </c>
      <c r="AK56" s="51" t="b">
        <f t="shared" si="56"/>
        <v>0</v>
      </c>
      <c r="AL56" s="51" t="b">
        <f t="shared" si="56"/>
        <v>0</v>
      </c>
      <c r="AM56" s="51" t="b">
        <f t="shared" si="56"/>
        <v>0</v>
      </c>
      <c r="AN56" s="51" t="b">
        <f t="shared" si="56"/>
        <v>0</v>
      </c>
      <c r="AO56" s="51" t="b">
        <f t="shared" si="56"/>
        <v>0</v>
      </c>
      <c r="AP56" s="51">
        <f t="shared" si="56"/>
        <v>0</v>
      </c>
      <c r="AQ56" s="62">
        <f t="shared" si="10"/>
        <v>0</v>
      </c>
      <c r="AR56" s="389"/>
      <c r="AS56" s="88">
        <f t="shared" si="39"/>
        <v>1.7800000000000007E-8</v>
      </c>
      <c r="AT56" s="56" t="str">
        <f t="shared" si="12"/>
        <v>12_2</v>
      </c>
      <c r="AU56" s="169" t="str">
        <f t="shared" si="40"/>
        <v>Pihenőnap</v>
      </c>
      <c r="AV56"/>
      <c r="AW56" s="175">
        <f t="shared" si="41"/>
        <v>12</v>
      </c>
      <c r="AX56" s="175" t="s">
        <v>35</v>
      </c>
      <c r="AY56" s="176" t="str">
        <f t="shared" si="42"/>
        <v>12_2</v>
      </c>
      <c r="AZ56" s="176">
        <f t="shared" si="43"/>
        <v>1.7800000000000007E-8</v>
      </c>
      <c r="BA56" s="176" t="str">
        <f t="shared" si="44"/>
        <v>Pihenőnap</v>
      </c>
      <c r="BB56" t="str">
        <f t="shared" si="8"/>
        <v>0</v>
      </c>
    </row>
    <row r="57" spans="1:54" ht="12.75" customHeight="1" thickTop="1" thickBot="1" x14ac:dyDescent="0.25">
      <c r="A57" s="407"/>
      <c r="B57" s="321" t="s">
        <v>6</v>
      </c>
      <c r="C57" s="322" t="str">
        <f>'1 forduló'!$C57</f>
        <v xml:space="preserve">: Gurály László  1740   </v>
      </c>
      <c r="D57" s="322" t="str">
        <f>'2 forduló'!$C57</f>
        <v xml:space="preserve">Vannai László 1457 </v>
      </c>
      <c r="E57" s="322" t="str">
        <f>'3 forduló'!$C57</f>
        <v>Viszokai István</v>
      </c>
      <c r="F57" s="322" t="str">
        <f>'4 forduló'!$C57</f>
        <v>  Viszokai I.  1638  </v>
      </c>
      <c r="G57" s="322" t="str">
        <f>'5 forduló'!$C57</f>
        <v>Viszokai István 1653</v>
      </c>
      <c r="H57" s="322" t="str">
        <f>'6 forduló'!$C57</f>
        <v>Viszokai István</v>
      </c>
      <c r="I57" s="322" t="str">
        <f>'7 forduló'!$C57</f>
        <v xml:space="preserve">Viszokai István </v>
      </c>
      <c r="J57" s="322" t="str">
        <f>'8 forduló'!$C57</f>
        <v>Viszokai, Istvan</v>
      </c>
      <c r="K57" s="322" t="str">
        <f>'9 forduló'!$C57</f>
        <v>Viszokai István 1653</v>
      </c>
      <c r="L57" s="322" t="b">
        <f>'10 forduló'!$C57</f>
        <v>0</v>
      </c>
      <c r="M57" s="322" t="b">
        <f>'11 forduló'!$C57</f>
        <v>0</v>
      </c>
      <c r="N57" s="323">
        <f>'1 forduló'!$D57</f>
        <v>1</v>
      </c>
      <c r="O57" s="323">
        <f>'2 forduló'!$D57</f>
        <v>0</v>
      </c>
      <c r="P57" s="323">
        <f>'3 forduló'!$D57</f>
        <v>1</v>
      </c>
      <c r="Q57" s="323">
        <f>'4 forduló'!$D57</f>
        <v>1</v>
      </c>
      <c r="R57" s="323">
        <f>'5 forduló'!$D57</f>
        <v>0</v>
      </c>
      <c r="S57" s="323">
        <f>'6 forduló'!$D57</f>
        <v>1</v>
      </c>
      <c r="T57" s="323">
        <f>'7 forduló'!$D57</f>
        <v>0.5</v>
      </c>
      <c r="U57" s="323">
        <f>'8 forduló'!$D57</f>
        <v>0.5</v>
      </c>
      <c r="V57" s="323">
        <f>'9 forduló'!$D57</f>
        <v>1</v>
      </c>
      <c r="W57" s="323" t="b">
        <f>'10 forduló'!$D57</f>
        <v>0</v>
      </c>
      <c r="X57" s="323" t="b">
        <f>'11 forduló'!$D57</f>
        <v>0</v>
      </c>
      <c r="Y57" s="324"/>
      <c r="Z57" s="331">
        <f t="shared" si="53"/>
        <v>6</v>
      </c>
      <c r="AA57" s="404"/>
      <c r="AC57" s="206"/>
      <c r="AD57" s="51" t="str">
        <f t="shared" ref="AD57:AP57" si="57">M198</f>
        <v>13_2</v>
      </c>
      <c r="AE57" s="51" t="b">
        <f t="shared" si="57"/>
        <v>0</v>
      </c>
      <c r="AF57" s="51" t="b">
        <f t="shared" si="57"/>
        <v>0</v>
      </c>
      <c r="AG57" s="51" t="b">
        <f t="shared" si="57"/>
        <v>0</v>
      </c>
      <c r="AH57" s="51" t="b">
        <f t="shared" si="57"/>
        <v>0</v>
      </c>
      <c r="AI57" s="51" t="b">
        <f t="shared" si="57"/>
        <v>0</v>
      </c>
      <c r="AJ57" s="51" t="b">
        <f t="shared" si="57"/>
        <v>0</v>
      </c>
      <c r="AK57" s="51" t="b">
        <f t="shared" si="57"/>
        <v>0</v>
      </c>
      <c r="AL57" s="51" t="b">
        <f t="shared" si="57"/>
        <v>0</v>
      </c>
      <c r="AM57" s="51" t="b">
        <f t="shared" si="57"/>
        <v>0</v>
      </c>
      <c r="AN57" s="51" t="b">
        <f t="shared" si="57"/>
        <v>0</v>
      </c>
      <c r="AO57" s="51" t="b">
        <f t="shared" si="57"/>
        <v>0</v>
      </c>
      <c r="AP57" s="51">
        <f t="shared" si="57"/>
        <v>0</v>
      </c>
      <c r="AQ57" s="62">
        <f t="shared" si="10"/>
        <v>0</v>
      </c>
      <c r="AR57" s="389"/>
      <c r="AS57" s="88">
        <f t="shared" si="39"/>
        <v>1.7600000000000009E-8</v>
      </c>
      <c r="AT57" s="56" t="str">
        <f t="shared" si="12"/>
        <v>13_2</v>
      </c>
      <c r="AU57" s="169" t="str">
        <f t="shared" si="40"/>
        <v>13cs</v>
      </c>
      <c r="AV57"/>
      <c r="AW57" s="175">
        <f t="shared" si="41"/>
        <v>13</v>
      </c>
      <c r="AX57" s="175" t="s">
        <v>36</v>
      </c>
      <c r="AY57" s="176" t="str">
        <f t="shared" si="42"/>
        <v>13_2</v>
      </c>
      <c r="AZ57" s="176">
        <f t="shared" si="43"/>
        <v>1.7600000000000009E-8</v>
      </c>
      <c r="BA57" s="176" t="str">
        <f t="shared" si="44"/>
        <v>13cs</v>
      </c>
      <c r="BB57" t="str">
        <f t="shared" si="8"/>
        <v>0</v>
      </c>
    </row>
    <row r="58" spans="1:54" ht="12.75" customHeight="1" thickTop="1" thickBot="1" x14ac:dyDescent="0.25">
      <c r="A58" s="407"/>
      <c r="B58" s="321" t="s">
        <v>7</v>
      </c>
      <c r="C58" s="322" t="str">
        <f>'1 forduló'!$C58</f>
        <v xml:space="preserve"> Viszokai István 1638      </v>
      </c>
      <c r="D58" s="322" t="str">
        <f>'2 forduló'!$C58</f>
        <v xml:space="preserve"> Pethő Dávid </v>
      </c>
      <c r="E58" s="322" t="str">
        <f>'3 forduló'!$C58</f>
        <v>Pethő Dávid</v>
      </c>
      <c r="F58" s="322" t="str">
        <f>'4 forduló'!$C58</f>
        <v> Vannai L.   1457</v>
      </c>
      <c r="G58" s="322" t="str">
        <f>'5 forduló'!$C58</f>
        <v>Vannai László 1457</v>
      </c>
      <c r="H58" s="322" t="str">
        <f>'6 forduló'!$C58</f>
        <v>Vannai László</v>
      </c>
      <c r="I58" s="322" t="str">
        <f>'7 forduló'!$C58</f>
        <v xml:space="preserve">Pethő Dávid </v>
      </c>
      <c r="J58" s="322" t="str">
        <f>'8 forduló'!$C58</f>
        <v>Vannai, Laszlo</v>
      </c>
      <c r="K58" s="322" t="str">
        <f>'9 forduló'!$C58</f>
        <v>Vannai László 1457</v>
      </c>
      <c r="L58" s="322" t="b">
        <f>'10 forduló'!$C58</f>
        <v>0</v>
      </c>
      <c r="M58" s="322" t="b">
        <f>'11 forduló'!$C58</f>
        <v>0</v>
      </c>
      <c r="N58" s="323">
        <f>'1 forduló'!$D58</f>
        <v>1</v>
      </c>
      <c r="O58" s="323">
        <f>'2 forduló'!$D58</f>
        <v>0.5</v>
      </c>
      <c r="P58" s="323">
        <f>'3 forduló'!$D58</f>
        <v>0</v>
      </c>
      <c r="Q58" s="323">
        <f>'4 forduló'!$D58</f>
        <v>0.5</v>
      </c>
      <c r="R58" s="323">
        <f>'5 forduló'!$D58</f>
        <v>0</v>
      </c>
      <c r="S58" s="323">
        <f>'6 forduló'!$D58</f>
        <v>0.5</v>
      </c>
      <c r="T58" s="323">
        <f>'7 forduló'!$D58</f>
        <v>0.5</v>
      </c>
      <c r="U58" s="323">
        <f>'8 forduló'!$D58</f>
        <v>1</v>
      </c>
      <c r="V58" s="323">
        <f>'9 forduló'!$D58</f>
        <v>0</v>
      </c>
      <c r="W58" s="323" t="b">
        <f>'10 forduló'!$D58</f>
        <v>0</v>
      </c>
      <c r="X58" s="323" t="b">
        <f>'11 forduló'!$D58</f>
        <v>0</v>
      </c>
      <c r="Y58" s="324"/>
      <c r="Z58" s="331">
        <f t="shared" si="53"/>
        <v>4</v>
      </c>
      <c r="AA58" s="404"/>
      <c r="AC58" s="206"/>
      <c r="AD58" s="51" t="str">
        <f t="shared" ref="AD58:AP58" si="58">M214</f>
        <v>14_2</v>
      </c>
      <c r="AE58" s="51" t="b">
        <f t="shared" si="58"/>
        <v>0</v>
      </c>
      <c r="AF58" s="51" t="b">
        <f t="shared" si="58"/>
        <v>0</v>
      </c>
      <c r="AG58" s="51" t="b">
        <f t="shared" si="58"/>
        <v>0</v>
      </c>
      <c r="AH58" s="51" t="b">
        <f t="shared" si="58"/>
        <v>0</v>
      </c>
      <c r="AI58" s="51" t="b">
        <f t="shared" si="58"/>
        <v>0</v>
      </c>
      <c r="AJ58" s="51" t="b">
        <f t="shared" si="58"/>
        <v>0</v>
      </c>
      <c r="AK58" s="51" t="b">
        <f t="shared" si="58"/>
        <v>0</v>
      </c>
      <c r="AL58" s="51" t="b">
        <f t="shared" si="58"/>
        <v>0</v>
      </c>
      <c r="AM58" s="51" t="b">
        <f t="shared" si="58"/>
        <v>0</v>
      </c>
      <c r="AN58" s="51" t="b">
        <f t="shared" si="58"/>
        <v>0</v>
      </c>
      <c r="AO58" s="51" t="b">
        <f t="shared" si="58"/>
        <v>0</v>
      </c>
      <c r="AP58" s="51">
        <f t="shared" si="58"/>
        <v>0</v>
      </c>
      <c r="AQ58" s="62">
        <f t="shared" si="10"/>
        <v>0</v>
      </c>
      <c r="AR58" s="389"/>
      <c r="AS58" s="88">
        <f t="shared" si="39"/>
        <v>1.7400000000000007E-8</v>
      </c>
      <c r="AT58" s="56" t="str">
        <f t="shared" si="12"/>
        <v>14_2</v>
      </c>
      <c r="AU58" s="169" t="str">
        <f t="shared" si="40"/>
        <v>14cs</v>
      </c>
      <c r="AV58"/>
      <c r="AW58" s="175">
        <f t="shared" si="41"/>
        <v>14</v>
      </c>
      <c r="AX58" s="175" t="s">
        <v>37</v>
      </c>
      <c r="AY58" s="176" t="str">
        <f t="shared" si="42"/>
        <v>14_2</v>
      </c>
      <c r="AZ58" s="176">
        <f t="shared" si="43"/>
        <v>1.7400000000000007E-8</v>
      </c>
      <c r="BA58" s="176" t="str">
        <f t="shared" si="44"/>
        <v>14cs</v>
      </c>
      <c r="BB58" t="str">
        <f t="shared" si="8"/>
        <v>0</v>
      </c>
    </row>
    <row r="59" spans="1:54" ht="12.75" customHeight="1" thickTop="1" thickBot="1" x14ac:dyDescent="0.25">
      <c r="A59" s="407"/>
      <c r="B59" s="321" t="s">
        <v>79</v>
      </c>
      <c r="C59" s="322" t="str">
        <f>'1 forduló'!$C59</f>
        <v xml:space="preserve"> Pethő Dávid ifi 1484  </v>
      </c>
      <c r="D59" s="322" t="str">
        <f>'2 forduló'!$C59</f>
        <v xml:space="preserve">Fehér Sándor </v>
      </c>
      <c r="E59" s="322" t="str">
        <f>'3 forduló'!$C59</f>
        <v>Alkéri Imre</v>
      </c>
      <c r="F59" s="322" t="str">
        <f>'4 forduló'!$C59</f>
        <v xml:space="preserve"> Pethő D.    1484 </v>
      </c>
      <c r="G59" s="322" t="str">
        <f>'5 forduló'!$C59</f>
        <v xml:space="preserve">Pethő Dávid </v>
      </c>
      <c r="H59" s="322" t="str">
        <f>'6 forduló'!$C59</f>
        <v xml:space="preserve">Pethő Dávid </v>
      </c>
      <c r="I59" s="322" t="str">
        <f>'7 forduló'!$C59</f>
        <v xml:space="preserve"> Fehér Sándor</v>
      </c>
      <c r="J59" s="322" t="str">
        <f>'8 forduló'!$C59</f>
        <v>Petho, David</v>
      </c>
      <c r="K59" s="322" t="str">
        <f>'9 forduló'!$C59</f>
        <v>Pethő Dávid</v>
      </c>
      <c r="L59" s="322" t="b">
        <f>'10 forduló'!$C59</f>
        <v>0</v>
      </c>
      <c r="M59" s="322" t="b">
        <f>'11 forduló'!$C59</f>
        <v>0</v>
      </c>
      <c r="N59" s="323">
        <f>'1 forduló'!$D59</f>
        <v>1</v>
      </c>
      <c r="O59" s="323">
        <f>'2 forduló'!$D59</f>
        <v>1</v>
      </c>
      <c r="P59" s="323">
        <f>'3 forduló'!$D59</f>
        <v>0</v>
      </c>
      <c r="Q59" s="323">
        <f>'4 forduló'!$D59</f>
        <v>0</v>
      </c>
      <c r="R59" s="323">
        <f>'5 forduló'!$D59</f>
        <v>1</v>
      </c>
      <c r="S59" s="323">
        <f>'6 forduló'!$D59</f>
        <v>0</v>
      </c>
      <c r="T59" s="323">
        <f>'7 forduló'!$D59</f>
        <v>1</v>
      </c>
      <c r="U59" s="323">
        <f>'8 forduló'!$D59</f>
        <v>1</v>
      </c>
      <c r="V59" s="323">
        <f>'9 forduló'!$D59</f>
        <v>0</v>
      </c>
      <c r="W59" s="323" t="b">
        <f>'10 forduló'!$D59</f>
        <v>0</v>
      </c>
      <c r="X59" s="323" t="b">
        <f>'11 forduló'!$D59</f>
        <v>0</v>
      </c>
      <c r="Y59" s="324"/>
      <c r="Z59" s="331">
        <f t="shared" si="53"/>
        <v>5</v>
      </c>
      <c r="AA59" s="404"/>
      <c r="AC59" s="206"/>
      <c r="AD59" s="51" t="str">
        <f t="shared" ref="AD59:AP59" si="59">M230</f>
        <v>15_2</v>
      </c>
      <c r="AE59" s="51" t="b">
        <f t="shared" si="59"/>
        <v>0</v>
      </c>
      <c r="AF59" s="51" t="b">
        <f t="shared" si="59"/>
        <v>0</v>
      </c>
      <c r="AG59" s="51" t="b">
        <f t="shared" si="59"/>
        <v>0</v>
      </c>
      <c r="AH59" s="51" t="b">
        <f t="shared" si="59"/>
        <v>0</v>
      </c>
      <c r="AI59" s="51" t="b">
        <f t="shared" si="59"/>
        <v>0</v>
      </c>
      <c r="AJ59" s="51" t="b">
        <f t="shared" si="59"/>
        <v>0</v>
      </c>
      <c r="AK59" s="51" t="b">
        <f t="shared" si="59"/>
        <v>0</v>
      </c>
      <c r="AL59" s="51" t="b">
        <f t="shared" si="59"/>
        <v>0</v>
      </c>
      <c r="AM59" s="51" t="b">
        <f t="shared" si="59"/>
        <v>0</v>
      </c>
      <c r="AN59" s="51" t="b">
        <f t="shared" si="59"/>
        <v>0</v>
      </c>
      <c r="AO59" s="51" t="b">
        <f t="shared" si="59"/>
        <v>0</v>
      </c>
      <c r="AP59" s="51">
        <f t="shared" si="59"/>
        <v>0</v>
      </c>
      <c r="AQ59" s="62">
        <f t="shared" si="10"/>
        <v>0</v>
      </c>
      <c r="AR59" s="389"/>
      <c r="AS59" s="88">
        <f t="shared" si="39"/>
        <v>1.7200000000000008E-8</v>
      </c>
      <c r="AT59" s="56" t="str">
        <f t="shared" si="12"/>
        <v>15_2</v>
      </c>
      <c r="AU59" s="169" t="str">
        <f t="shared" si="40"/>
        <v>15cs</v>
      </c>
      <c r="AV59"/>
      <c r="AW59" s="175">
        <f t="shared" si="41"/>
        <v>15</v>
      </c>
      <c r="AX59" s="175" t="s">
        <v>38</v>
      </c>
      <c r="AY59" s="176" t="str">
        <f t="shared" si="42"/>
        <v>15_2</v>
      </c>
      <c r="AZ59" s="176">
        <f t="shared" si="43"/>
        <v>4.5053000191999999</v>
      </c>
      <c r="BA59" s="176" t="str">
        <f t="shared" si="44"/>
        <v>15cs</v>
      </c>
      <c r="BB59" t="str">
        <f t="shared" si="8"/>
        <v>0</v>
      </c>
    </row>
    <row r="60" spans="1:54" ht="12.75" customHeight="1" thickTop="1" thickBot="1" x14ac:dyDescent="0.25">
      <c r="A60" s="407"/>
      <c r="B60" s="321" t="s">
        <v>80</v>
      </c>
      <c r="C60" s="322" t="str">
        <f>'1 forduló'!$C60</f>
        <v xml:space="preserve">Tábla: Fehér Sándor       </v>
      </c>
      <c r="D60" s="322" t="str">
        <f>'2 forduló'!$C60</f>
        <v xml:space="preserve"> Morvai Renáta</v>
      </c>
      <c r="E60" s="322" t="str">
        <f>'3 forduló'!$C60</f>
        <v>Fehér Sándor</v>
      </c>
      <c r="F60" s="322" t="str">
        <f>'4 forduló'!$C60</f>
        <v xml:space="preserve"> Oláh M. J.</v>
      </c>
      <c r="G60" s="322" t="str">
        <f>'5 forduló'!$C60</f>
        <v xml:space="preserve"> Fehér Sándor</v>
      </c>
      <c r="H60" s="322" t="str">
        <f>'6 forduló'!$C60</f>
        <v>Alkéri Imre</v>
      </c>
      <c r="I60" s="322" t="str">
        <f>'7 forduló'!$C60</f>
        <v xml:space="preserve">Nagy Kitti </v>
      </c>
      <c r="J60" s="322" t="str">
        <f>'8 forduló'!$C60</f>
        <v>Olah, Mihaly Janos</v>
      </c>
      <c r="K60" s="322" t="str">
        <f>'9 forduló'!$C60</f>
        <v>Morvai Renáta</v>
      </c>
      <c r="L60" s="322" t="b">
        <f>'10 forduló'!$C60</f>
        <v>0</v>
      </c>
      <c r="M60" s="322" t="b">
        <f>'11 forduló'!$C60</f>
        <v>0</v>
      </c>
      <c r="N60" s="323">
        <f>'1 forduló'!$D60</f>
        <v>1</v>
      </c>
      <c r="O60" s="323">
        <f>'2 forduló'!$D60</f>
        <v>0.5</v>
      </c>
      <c r="P60" s="323">
        <f>'3 forduló'!$D60</f>
        <v>1</v>
      </c>
      <c r="Q60" s="323">
        <f>'4 forduló'!$D60</f>
        <v>0</v>
      </c>
      <c r="R60" s="323">
        <f>'5 forduló'!$D60</f>
        <v>0</v>
      </c>
      <c r="S60" s="323">
        <f>'6 forduló'!$D60</f>
        <v>0</v>
      </c>
      <c r="T60" s="323">
        <f>'7 forduló'!$D60</f>
        <v>1</v>
      </c>
      <c r="U60" s="323">
        <f>'8 forduló'!$D60</f>
        <v>0</v>
      </c>
      <c r="V60" s="323">
        <f>'9 forduló'!$D60</f>
        <v>0</v>
      </c>
      <c r="W60" s="323" t="b">
        <f>'10 forduló'!$D60</f>
        <v>0</v>
      </c>
      <c r="X60" s="323" t="b">
        <f>'11 forduló'!$D60</f>
        <v>0</v>
      </c>
      <c r="Y60" s="324"/>
      <c r="Z60" s="331">
        <f t="shared" si="53"/>
        <v>3.5</v>
      </c>
      <c r="AA60" s="404"/>
      <c r="AC60" s="206"/>
      <c r="AD60" s="51" t="str">
        <f t="shared" ref="AD60:AP60" si="60">M246</f>
        <v>16_2</v>
      </c>
      <c r="AE60" s="51" t="b">
        <f t="shared" si="60"/>
        <v>0</v>
      </c>
      <c r="AF60" s="51" t="b">
        <f t="shared" si="60"/>
        <v>0</v>
      </c>
      <c r="AG60" s="51" t="b">
        <f t="shared" si="60"/>
        <v>0</v>
      </c>
      <c r="AH60" s="51" t="b">
        <f t="shared" si="60"/>
        <v>0</v>
      </c>
      <c r="AI60" s="51" t="b">
        <f t="shared" si="60"/>
        <v>0</v>
      </c>
      <c r="AJ60" s="51" t="b">
        <f t="shared" si="60"/>
        <v>0</v>
      </c>
      <c r="AK60" s="51" t="b">
        <f t="shared" si="60"/>
        <v>0</v>
      </c>
      <c r="AL60" s="51" t="b">
        <f t="shared" si="60"/>
        <v>0</v>
      </c>
      <c r="AM60" s="51" t="b">
        <f t="shared" si="60"/>
        <v>0</v>
      </c>
      <c r="AN60" s="51" t="b">
        <f t="shared" si="60"/>
        <v>0</v>
      </c>
      <c r="AO60" s="51" t="b">
        <f t="shared" si="60"/>
        <v>0</v>
      </c>
      <c r="AP60" s="51">
        <f t="shared" si="60"/>
        <v>0</v>
      </c>
      <c r="AQ60" s="62">
        <f t="shared" si="10"/>
        <v>0</v>
      </c>
      <c r="AR60" s="389"/>
      <c r="AS60" s="88">
        <f t="shared" si="39"/>
        <v>1.700000000000001E-8</v>
      </c>
      <c r="AT60" s="56" t="str">
        <f t="shared" si="12"/>
        <v>16_2</v>
      </c>
      <c r="AU60" s="169" t="str">
        <f t="shared" si="40"/>
        <v>16cs</v>
      </c>
      <c r="AV60"/>
      <c r="AW60" s="175">
        <f t="shared" si="41"/>
        <v>16</v>
      </c>
      <c r="AX60" s="175" t="s">
        <v>39</v>
      </c>
      <c r="AY60" s="176" t="str">
        <f t="shared" si="42"/>
        <v>16_2</v>
      </c>
      <c r="AZ60" s="176">
        <f t="shared" si="43"/>
        <v>1.700000000000001E-8</v>
      </c>
      <c r="BA60" s="176" t="str">
        <f t="shared" si="44"/>
        <v>16cs</v>
      </c>
      <c r="BB60" t="str">
        <f t="shared" si="8"/>
        <v>0</v>
      </c>
    </row>
    <row r="61" spans="1:54" ht="12.75" customHeight="1" thickTop="1" thickBot="1" x14ac:dyDescent="0.25">
      <c r="A61" s="407"/>
      <c r="B61" s="321" t="s">
        <v>81</v>
      </c>
      <c r="C61" s="322" t="str">
        <f>'1 forduló'!$C61</f>
        <v xml:space="preserve"> Bíró Gréta  ifi    </v>
      </c>
      <c r="D61" s="322" t="str">
        <f>'2 forduló'!$C61</f>
        <v xml:space="preserve"> Bíró Gréta</v>
      </c>
      <c r="E61" s="322" t="str">
        <f>'3 forduló'!$C61</f>
        <v>Bíró Gréta</v>
      </c>
      <c r="F61" s="322" t="str">
        <f>'4 forduló'!$C61</f>
        <v xml:space="preserve"> Morvai R.</v>
      </c>
      <c r="G61" s="322" t="str">
        <f>'5 forduló'!$C61</f>
        <v xml:space="preserve">Morvai Renáta </v>
      </c>
      <c r="H61" s="322" t="str">
        <f>'6 forduló'!$C61</f>
        <v xml:space="preserve"> Morvai Renáta</v>
      </c>
      <c r="I61" s="322" t="str">
        <f>'7 forduló'!$C61</f>
        <v xml:space="preserve"> Oláh Mihály</v>
      </c>
      <c r="J61" s="322" t="str">
        <f>'8 forduló'!$C61</f>
        <v>Biro, Greta Evelin</v>
      </c>
      <c r="K61" s="322" t="str">
        <f>'9 forduló'!$C61</f>
        <v>Bíró Gréta</v>
      </c>
      <c r="L61" s="322" t="b">
        <f>'10 forduló'!$C61</f>
        <v>0</v>
      </c>
      <c r="M61" s="322" t="b">
        <f>'11 forduló'!$C61</f>
        <v>0</v>
      </c>
      <c r="N61" s="323">
        <f>'1 forduló'!$D61</f>
        <v>1</v>
      </c>
      <c r="O61" s="323">
        <f>'2 forduló'!$D61</f>
        <v>0</v>
      </c>
      <c r="P61" s="323">
        <f>'3 forduló'!$D61</f>
        <v>0</v>
      </c>
      <c r="Q61" s="323">
        <f>'4 forduló'!$D61</f>
        <v>1</v>
      </c>
      <c r="R61" s="323">
        <f>'5 forduló'!$D61</f>
        <v>1</v>
      </c>
      <c r="S61" s="323">
        <f>'6 forduló'!$D61</f>
        <v>1</v>
      </c>
      <c r="T61" s="323">
        <f>'7 forduló'!$D61</f>
        <v>0</v>
      </c>
      <c r="U61" s="323">
        <f>'8 forduló'!$D61</f>
        <v>1</v>
      </c>
      <c r="V61" s="323">
        <f>'9 forduló'!$D61</f>
        <v>0</v>
      </c>
      <c r="W61" s="323" t="b">
        <f>'10 forduló'!$D61</f>
        <v>0</v>
      </c>
      <c r="X61" s="323" t="b">
        <f>'11 forduló'!$D61</f>
        <v>0</v>
      </c>
      <c r="Y61" s="324"/>
      <c r="Z61" s="331">
        <f t="shared" si="53"/>
        <v>5</v>
      </c>
      <c r="AA61" s="404"/>
      <c r="AC61" s="206"/>
      <c r="AD61" s="51" t="str">
        <f t="shared" ref="AD61:AP61" si="61">M262</f>
        <v>17_2</v>
      </c>
      <c r="AE61" s="51" t="b">
        <f t="shared" si="61"/>
        <v>0</v>
      </c>
      <c r="AF61" s="51" t="b">
        <f t="shared" si="61"/>
        <v>0</v>
      </c>
      <c r="AG61" s="51" t="b">
        <f t="shared" si="61"/>
        <v>0</v>
      </c>
      <c r="AH61" s="51" t="b">
        <f t="shared" si="61"/>
        <v>0</v>
      </c>
      <c r="AI61" s="51" t="b">
        <f t="shared" si="61"/>
        <v>0</v>
      </c>
      <c r="AJ61" s="51" t="b">
        <f t="shared" si="61"/>
        <v>0</v>
      </c>
      <c r="AK61" s="51" t="b">
        <f t="shared" si="61"/>
        <v>0</v>
      </c>
      <c r="AL61" s="51" t="b">
        <f t="shared" si="61"/>
        <v>0</v>
      </c>
      <c r="AM61" s="51" t="b">
        <f t="shared" si="61"/>
        <v>0</v>
      </c>
      <c r="AN61" s="51" t="b">
        <f t="shared" si="61"/>
        <v>0</v>
      </c>
      <c r="AO61" s="51" t="b">
        <f t="shared" si="61"/>
        <v>0</v>
      </c>
      <c r="AP61" s="51">
        <f t="shared" si="61"/>
        <v>0</v>
      </c>
      <c r="AQ61" s="62">
        <f t="shared" si="10"/>
        <v>0</v>
      </c>
      <c r="AR61" s="389"/>
      <c r="AS61" s="88">
        <f t="shared" si="39"/>
        <v>1.6800000000000011E-8</v>
      </c>
      <c r="AT61" s="56" t="str">
        <f t="shared" si="12"/>
        <v>17_2</v>
      </c>
      <c r="AU61" s="169" t="str">
        <f t="shared" si="40"/>
        <v>17cs</v>
      </c>
      <c r="AV61"/>
      <c r="AW61" s="175">
        <f t="shared" si="41"/>
        <v>17</v>
      </c>
      <c r="AX61" s="175" t="s">
        <v>40</v>
      </c>
      <c r="AY61" s="176" t="str">
        <f t="shared" si="42"/>
        <v>17_2</v>
      </c>
      <c r="AZ61" s="176">
        <f t="shared" si="43"/>
        <v>1.6800000000000011E-8</v>
      </c>
      <c r="BA61" s="176" t="str">
        <f t="shared" si="44"/>
        <v>17cs</v>
      </c>
      <c r="BB61" t="str">
        <f t="shared" si="8"/>
        <v>0</v>
      </c>
    </row>
    <row r="62" spans="1:54" ht="12.75" customHeight="1" thickTop="1" thickBot="1" x14ac:dyDescent="0.25">
      <c r="A62" s="407"/>
      <c r="B62" s="321" t="s">
        <v>82</v>
      </c>
      <c r="C62" s="322" t="str">
        <f>'1 forduló'!$C62</f>
        <v xml:space="preserve"> Szabó Pál    </v>
      </c>
      <c r="D62" s="322" t="str">
        <f>'2 forduló'!$C62</f>
        <v xml:space="preserve"> Szabó Pál</v>
      </c>
      <c r="E62" s="322" t="str">
        <f>'3 forduló'!$C62</f>
        <v>Szabó Pál</v>
      </c>
      <c r="F62" s="322" t="str">
        <f>'4 forduló'!$C62</f>
        <v xml:space="preserve"> Szabó P.</v>
      </c>
      <c r="G62" s="322" t="str">
        <f>'5 forduló'!$C62</f>
        <v>Szabó Pál</v>
      </c>
      <c r="H62" s="322" t="str">
        <f>'6 forduló'!$C62</f>
        <v xml:space="preserve"> Szabó Pál</v>
      </c>
      <c r="I62" s="322" t="str">
        <f>'7 forduló'!$C62</f>
        <v xml:space="preserve">Szabó Pál </v>
      </c>
      <c r="J62" s="322" t="str">
        <f>'8 forduló'!$C62</f>
        <v>Szabo, Pal</v>
      </c>
      <c r="K62" s="322" t="str">
        <f>'9 forduló'!$C62</f>
        <v>Szabó Pál</v>
      </c>
      <c r="L62" s="322" t="b">
        <f>'10 forduló'!$C62</f>
        <v>0</v>
      </c>
      <c r="M62" s="322" t="b">
        <f>'11 forduló'!$C62</f>
        <v>0</v>
      </c>
      <c r="N62" s="323">
        <f>'1 forduló'!$D62</f>
        <v>1</v>
      </c>
      <c r="O62" s="323">
        <f>'2 forduló'!$D62</f>
        <v>1</v>
      </c>
      <c r="P62" s="323">
        <f>'3 forduló'!$D62</f>
        <v>1</v>
      </c>
      <c r="Q62" s="323">
        <f>'4 forduló'!$D62</f>
        <v>1</v>
      </c>
      <c r="R62" s="323">
        <f>'5 forduló'!$D62</f>
        <v>0</v>
      </c>
      <c r="S62" s="323">
        <f>'6 forduló'!$D62</f>
        <v>1</v>
      </c>
      <c r="T62" s="323">
        <f>'7 forduló'!$D62</f>
        <v>1</v>
      </c>
      <c r="U62" s="323">
        <f>'8 forduló'!$D62</f>
        <v>1</v>
      </c>
      <c r="V62" s="323">
        <f>'9 forduló'!$D62</f>
        <v>1</v>
      </c>
      <c r="W62" s="323" t="b">
        <f>'10 forduló'!$D62</f>
        <v>0</v>
      </c>
      <c r="X62" s="323" t="b">
        <f>'11 forduló'!$D62</f>
        <v>0</v>
      </c>
      <c r="Y62" s="324"/>
      <c r="Z62" s="331">
        <f t="shared" si="53"/>
        <v>8</v>
      </c>
      <c r="AA62" s="404"/>
      <c r="AC62" s="206"/>
      <c r="AD62" s="51" t="str">
        <f t="shared" ref="AD62:AP62" si="62">M278</f>
        <v>18_2</v>
      </c>
      <c r="AE62" s="51" t="b">
        <f t="shared" si="62"/>
        <v>0</v>
      </c>
      <c r="AF62" s="51" t="b">
        <f t="shared" si="62"/>
        <v>0</v>
      </c>
      <c r="AG62" s="51" t="b">
        <f t="shared" si="62"/>
        <v>0</v>
      </c>
      <c r="AH62" s="51" t="b">
        <f t="shared" si="62"/>
        <v>0</v>
      </c>
      <c r="AI62" s="51" t="b">
        <f t="shared" si="62"/>
        <v>0</v>
      </c>
      <c r="AJ62" s="51" t="b">
        <f t="shared" si="62"/>
        <v>0</v>
      </c>
      <c r="AK62" s="51" t="b">
        <f t="shared" si="62"/>
        <v>0</v>
      </c>
      <c r="AL62" s="51" t="b">
        <f t="shared" si="62"/>
        <v>0</v>
      </c>
      <c r="AM62" s="51" t="b">
        <f t="shared" si="62"/>
        <v>0</v>
      </c>
      <c r="AN62" s="51" t="b">
        <f t="shared" si="62"/>
        <v>0</v>
      </c>
      <c r="AO62" s="51" t="b">
        <f t="shared" si="62"/>
        <v>0</v>
      </c>
      <c r="AP62" s="51">
        <f t="shared" si="62"/>
        <v>0</v>
      </c>
      <c r="AQ62" s="62">
        <f t="shared" si="10"/>
        <v>0</v>
      </c>
      <c r="AR62" s="389"/>
      <c r="AS62" s="88">
        <f t="shared" si="39"/>
        <v>1.660000000000001E-8</v>
      </c>
      <c r="AT62" s="56" t="str">
        <f t="shared" si="12"/>
        <v>18_2</v>
      </c>
      <c r="AU62" s="169" t="str">
        <f t="shared" si="40"/>
        <v>18cs</v>
      </c>
      <c r="AV62"/>
      <c r="AW62" s="175">
        <f t="shared" si="41"/>
        <v>18</v>
      </c>
      <c r="AX62" s="175" t="s">
        <v>41</v>
      </c>
      <c r="AY62" s="176" t="str">
        <f t="shared" si="42"/>
        <v>18_2</v>
      </c>
      <c r="AZ62" s="176">
        <f t="shared" si="43"/>
        <v>1.660000000000001E-8</v>
      </c>
      <c r="BA62" s="176" t="str">
        <f t="shared" si="44"/>
        <v>18cs</v>
      </c>
      <c r="BB62" t="str">
        <f t="shared" si="8"/>
        <v>0</v>
      </c>
    </row>
    <row r="63" spans="1:54" ht="12.75" customHeight="1" thickTop="1" thickBot="1" x14ac:dyDescent="0.25">
      <c r="A63" s="408"/>
      <c r="B63" s="325" t="s">
        <v>85</v>
      </c>
      <c r="C63" s="326">
        <f>'1 forduló'!$C63</f>
        <v>0</v>
      </c>
      <c r="D63" s="322">
        <f>'2 forduló'!$C63</f>
        <v>0</v>
      </c>
      <c r="E63" s="326">
        <f>'3 forduló'!$C63</f>
        <v>0</v>
      </c>
      <c r="F63" s="326">
        <f>'4 forduló'!$C63</f>
        <v>0</v>
      </c>
      <c r="G63" s="326">
        <f>'5 forduló'!$C63</f>
        <v>0</v>
      </c>
      <c r="H63" s="326">
        <f>'6 forduló'!$C63</f>
        <v>0</v>
      </c>
      <c r="I63" s="326">
        <f>'7 forduló'!$C63</f>
        <v>0</v>
      </c>
      <c r="J63" s="326">
        <f>'8 forduló'!$C63</f>
        <v>0</v>
      </c>
      <c r="K63" s="326">
        <f>'9 forduló'!$C63</f>
        <v>0</v>
      </c>
      <c r="L63" s="326">
        <f>'10 forduló'!$C63</f>
        <v>0</v>
      </c>
      <c r="M63" s="326">
        <f>'11 forduló'!$C63</f>
        <v>0</v>
      </c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8"/>
      <c r="Z63" s="332">
        <f t="shared" si="53"/>
        <v>0</v>
      </c>
      <c r="AA63" s="405"/>
      <c r="AC63" s="206"/>
      <c r="AD63" s="51" t="str">
        <f t="shared" ref="AD63:AP63" si="63">M294</f>
        <v>19_2</v>
      </c>
      <c r="AE63" s="51" t="b">
        <f t="shared" si="63"/>
        <v>0</v>
      </c>
      <c r="AF63" s="51" t="b">
        <f t="shared" si="63"/>
        <v>0</v>
      </c>
      <c r="AG63" s="51" t="b">
        <f t="shared" si="63"/>
        <v>0</v>
      </c>
      <c r="AH63" s="51" t="b">
        <f t="shared" si="63"/>
        <v>0</v>
      </c>
      <c r="AI63" s="51" t="b">
        <f t="shared" si="63"/>
        <v>0</v>
      </c>
      <c r="AJ63" s="51" t="b">
        <f t="shared" si="63"/>
        <v>0</v>
      </c>
      <c r="AK63" s="51" t="b">
        <f t="shared" si="63"/>
        <v>0</v>
      </c>
      <c r="AL63" s="51" t="b">
        <f t="shared" si="63"/>
        <v>0</v>
      </c>
      <c r="AM63" s="51" t="b">
        <f t="shared" si="63"/>
        <v>0</v>
      </c>
      <c r="AN63" s="51" t="b">
        <f t="shared" si="63"/>
        <v>0</v>
      </c>
      <c r="AO63" s="51" t="b">
        <f t="shared" si="63"/>
        <v>0</v>
      </c>
      <c r="AP63" s="51">
        <f t="shared" si="63"/>
        <v>0</v>
      </c>
      <c r="AQ63" s="62">
        <f t="shared" si="10"/>
        <v>0</v>
      </c>
      <c r="AR63" s="389"/>
      <c r="AS63" s="88">
        <f t="shared" si="39"/>
        <v>1.6400000000000011E-8</v>
      </c>
      <c r="AT63" s="56" t="str">
        <f t="shared" si="12"/>
        <v>19_2</v>
      </c>
      <c r="AU63" s="169" t="str">
        <f t="shared" si="40"/>
        <v>19cs</v>
      </c>
      <c r="AV63"/>
      <c r="AW63" s="175">
        <f t="shared" si="41"/>
        <v>19</v>
      </c>
      <c r="AX63" s="175" t="s">
        <v>42</v>
      </c>
      <c r="AY63" s="176" t="str">
        <f t="shared" si="42"/>
        <v>19_2</v>
      </c>
      <c r="AZ63" s="176">
        <f t="shared" si="43"/>
        <v>1.6400000000000011E-8</v>
      </c>
      <c r="BA63" s="176" t="str">
        <f t="shared" si="44"/>
        <v>19cs</v>
      </c>
      <c r="BB63" t="str">
        <f>IF(AY63&lt;&gt;AY64,"0","Ellenőrizd le a sorrendet!!! De a gép hozzáadja a csapat eredményt")</f>
        <v>0</v>
      </c>
    </row>
    <row r="64" spans="1:54" ht="14.25" customHeight="1" thickTop="1" thickBot="1" x14ac:dyDescent="0.25">
      <c r="A64" s="280"/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333"/>
      <c r="N64" s="335">
        <f t="shared" ref="N64:X64" si="64">SUM(N53:N63)</f>
        <v>10</v>
      </c>
      <c r="O64" s="335">
        <f t="shared" si="64"/>
        <v>5.5</v>
      </c>
      <c r="P64" s="335">
        <f t="shared" si="64"/>
        <v>5.5</v>
      </c>
      <c r="Q64" s="335">
        <f t="shared" si="64"/>
        <v>7.5</v>
      </c>
      <c r="R64" s="335">
        <f t="shared" si="64"/>
        <v>3</v>
      </c>
      <c r="S64" s="335">
        <f t="shared" si="64"/>
        <v>4</v>
      </c>
      <c r="T64" s="335">
        <f t="shared" si="64"/>
        <v>5.5</v>
      </c>
      <c r="U64" s="335">
        <f t="shared" si="64"/>
        <v>4.5</v>
      </c>
      <c r="V64" s="335">
        <f t="shared" si="64"/>
        <v>2</v>
      </c>
      <c r="W64" s="335">
        <f t="shared" si="64"/>
        <v>0</v>
      </c>
      <c r="X64" s="335">
        <f t="shared" si="64"/>
        <v>0</v>
      </c>
      <c r="Y64" s="252"/>
      <c r="Z64" s="280"/>
      <c r="AA64" s="280"/>
      <c r="AC64" s="206"/>
      <c r="AD64" s="51" t="str">
        <f t="shared" ref="AD64:AP64" si="65">M310</f>
        <v>20_2</v>
      </c>
      <c r="AE64" s="51" t="b">
        <f t="shared" si="65"/>
        <v>0</v>
      </c>
      <c r="AF64" s="51" t="b">
        <f t="shared" si="65"/>
        <v>0</v>
      </c>
      <c r="AG64" s="51" t="b">
        <f t="shared" si="65"/>
        <v>0</v>
      </c>
      <c r="AH64" s="51" t="b">
        <f t="shared" si="65"/>
        <v>0</v>
      </c>
      <c r="AI64" s="51" t="b">
        <f t="shared" si="65"/>
        <v>0</v>
      </c>
      <c r="AJ64" s="51" t="b">
        <f t="shared" si="65"/>
        <v>0</v>
      </c>
      <c r="AK64" s="51" t="b">
        <f t="shared" si="65"/>
        <v>0</v>
      </c>
      <c r="AL64" s="51" t="b">
        <f t="shared" si="65"/>
        <v>0</v>
      </c>
      <c r="AM64" s="51" t="b">
        <f t="shared" si="65"/>
        <v>0</v>
      </c>
      <c r="AN64" s="51" t="b">
        <f t="shared" si="65"/>
        <v>0</v>
      </c>
      <c r="AO64" s="51" t="b">
        <f t="shared" si="65"/>
        <v>0</v>
      </c>
      <c r="AP64" s="51">
        <f t="shared" si="65"/>
        <v>0</v>
      </c>
      <c r="AQ64" s="62">
        <f t="shared" si="10"/>
        <v>0</v>
      </c>
      <c r="AR64" s="390"/>
      <c r="AS64" s="88">
        <f t="shared" si="39"/>
        <v>1.6200000000000013E-8</v>
      </c>
      <c r="AT64" s="68" t="str">
        <f t="shared" si="12"/>
        <v>20_2</v>
      </c>
      <c r="AU64" s="169" t="str">
        <f t="shared" si="40"/>
        <v>20cs</v>
      </c>
      <c r="AV64"/>
      <c r="AW64" s="175">
        <f t="shared" si="41"/>
        <v>20</v>
      </c>
      <c r="AX64" s="175" t="s">
        <v>43</v>
      </c>
      <c r="AY64" s="176" t="str">
        <f t="shared" si="42"/>
        <v>20_2</v>
      </c>
      <c r="AZ64" s="176">
        <f t="shared" si="43"/>
        <v>1.6200000000000013E-8</v>
      </c>
      <c r="BA64" s="176" t="str">
        <f t="shared" si="44"/>
        <v>20cs</v>
      </c>
      <c r="BB64" t="str">
        <f t="shared" si="8"/>
        <v>0</v>
      </c>
    </row>
    <row r="65" spans="1:54" ht="14.25" customHeight="1" thickTop="1" thickBot="1" x14ac:dyDescent="0.25">
      <c r="A65" s="280"/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0"/>
      <c r="M65" s="333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280"/>
      <c r="AA65" s="280"/>
      <c r="AC65" s="207" t="s">
        <v>4</v>
      </c>
      <c r="AD65" s="51" t="b">
        <f t="shared" ref="AD65:AP65" si="66">M7</f>
        <v>0</v>
      </c>
      <c r="AE65" s="51">
        <f t="shared" si="66"/>
        <v>1</v>
      </c>
      <c r="AF65" s="51">
        <f t="shared" si="66"/>
        <v>0</v>
      </c>
      <c r="AG65" s="51">
        <f t="shared" si="66"/>
        <v>0</v>
      </c>
      <c r="AH65" s="51">
        <f t="shared" si="66"/>
        <v>0</v>
      </c>
      <c r="AI65" s="51">
        <f t="shared" si="66"/>
        <v>0</v>
      </c>
      <c r="AJ65" s="51">
        <f t="shared" si="66"/>
        <v>0</v>
      </c>
      <c r="AK65" s="51">
        <f t="shared" si="66"/>
        <v>0.5</v>
      </c>
      <c r="AL65" s="51">
        <f t="shared" si="66"/>
        <v>0.5</v>
      </c>
      <c r="AM65" s="51">
        <f t="shared" si="66"/>
        <v>0.5</v>
      </c>
      <c r="AN65" s="51" t="b">
        <f t="shared" si="66"/>
        <v>0</v>
      </c>
      <c r="AO65" s="51" t="b">
        <f t="shared" si="66"/>
        <v>0</v>
      </c>
      <c r="AP65" s="51">
        <f t="shared" si="66"/>
        <v>0</v>
      </c>
      <c r="AQ65" s="62">
        <f t="shared" si="10"/>
        <v>2.5</v>
      </c>
      <c r="AR65" s="388" t="s">
        <v>4</v>
      </c>
      <c r="AS65" s="87">
        <f>AQ65+(AD3/10000)</f>
        <v>2.50300002</v>
      </c>
      <c r="AT65" s="66" t="b">
        <f t="shared" si="12"/>
        <v>0</v>
      </c>
      <c r="AU65" s="170" t="str">
        <f>AU45</f>
        <v>Nyírbátor SE</v>
      </c>
      <c r="AV65"/>
      <c r="AW65" s="76">
        <f>_xlfn.RANK.EQ(AS65,$AS$65:$AS$84,0)</f>
        <v>8</v>
      </c>
      <c r="AX65" s="76" t="s">
        <v>13</v>
      </c>
      <c r="AY65" s="177" t="b">
        <f>IF($AW$65=(AL3+1),$AT$65,IF($AW$66=(AL3+1),$AT$66,IF($AW$67=(AL3+1),$AT$67,IF($AW$68=(AL3+1),$AT$68,IF($AW$69=(AL3+1),$AT$69,IF($AW$70=(AL3+1),$AT$70,IF($AW$71=(AL3+1),$AT$71,IF($AW$72=(AL3+1),$AT$72,IF($AW$73=(AL3+1),$AT$73,IF($AW$74=(AL3+1),$AT$74,IF($AW$75=(AL3+1),$AT$75,IF($AW$76=(AL3+1),$AT$76,IF($AW$77=(AL3+1),$AT$77,IF($AW$78=(AL3+1),$AT$78,IF($AW$79=(AL3+1),$AT$79,IF($AW$80=(AL3+1),$AT$80,IF($AW$81=(AL3+1),$AT$81,IF($AW$82=(AL3+1),$AT$82,IF($AW$83=(AL3+1),$AT$83,IF($AW$84=(AL3+1),$AT$84))))))))))))))))))))</f>
        <v>0</v>
      </c>
      <c r="AZ65" s="177">
        <f>IF($AW$65=(AP3+1),$AS$65,IF($AW$66=(AP3+1),$AS$66,IF($AW$67=(AP3+1),$AS$67,IF($AW$68=(AP3+1),$AS$68,IF($AW$69=(AP3+1),$AS$69,IF($AW$70=(AP3+1),$AS$70,IF($AW$71=(AP3+1),$AS$71,IF($AW$72=(AP3+1),$AS$72,IF($AW$73=(AP3+1),$AS$73,IF($AW$74=(AP3+1),$AS$74,IF($AW$75=(AL3+1),$AS$75,IF($AW$76=(AL3+1),$AS$76,IF($AW$77=(AL3+1),$AS$77,IF($AW$78=(AL3+1),$AS$78,IF($AW$79=(AL3+1),$AS$79,IF($AW$80=(AL3+1),$AS$80,IF($AW$81=(AL3+1),$AS$81,IF($AW$82=(AL3+1),$AS$82,IF($AW$83=(AL3+1),$AS$83,IF($AW$84=(AL3+1),$AS$84))))))))))))))))))))</f>
        <v>8.0066000198000005</v>
      </c>
      <c r="BA65" s="177" t="str">
        <f>IF($AW$65=(AP3+1),$AU$65,IF($AW$66=(AP3+1),$AU$66,IF($AW$67=(AP3+1),$AU$67,IF($AW$68=(AP3+1),$AU$68,IF($AW$69=(AP3+1),$AU$69,IF($AW$70=(AP3+1),$AU$70,IF($AW$71=(AP3+1),$AU$71,IF($AW$72=(AP3+1),$AU$72,IF($AW$73=(AP3+1),$AU$73,IF($AW$74=(AP3+1),$AU$74,IF($AW$75=(AP3+1),$AU$75,IF($AW$76=(AP3+1),$AU$76,IF($AW$77=(AP3+1),$AU$77,IF($AW$78=(AP3+1),$AU$78,IF($AW$79=(AP3+1),$AU$79,IF($AW$80=(AP3+1),$AU$80,IF($AW$81=(AP3+1),$AU$81,IF($AW$82=(AP3+1),$AU$82,IF($AW$83=(AP3+1),$AU$83,IF($AW$84=(AP3+1),$AU$84))))))))))))))))))))</f>
        <v>Refi SC</v>
      </c>
      <c r="BB65" t="str">
        <f t="shared" si="8"/>
        <v>Ellenőrizd le a sorrendet!!! De a gép hozzáadja a csapat eredményt</v>
      </c>
    </row>
    <row r="66" spans="1:54" ht="14.25" thickTop="1" thickBot="1" x14ac:dyDescent="0.25">
      <c r="A66" s="280"/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0"/>
      <c r="M66" s="333"/>
      <c r="N66" s="280"/>
      <c r="O66" s="280"/>
      <c r="P66" s="280"/>
      <c r="Q66" s="280"/>
      <c r="R66" s="280"/>
      <c r="S66" s="280"/>
      <c r="T66" s="280"/>
      <c r="U66" s="280"/>
      <c r="V66" s="280"/>
      <c r="W66" s="280"/>
      <c r="X66" s="280"/>
      <c r="Y66" s="280"/>
      <c r="Z66" s="280"/>
      <c r="AA66" s="280"/>
      <c r="AC66" s="207"/>
      <c r="AD66" s="51" t="b">
        <f t="shared" ref="AD66:AP66" si="67">M23</f>
        <v>0</v>
      </c>
      <c r="AE66" s="51">
        <f t="shared" si="67"/>
        <v>0.5</v>
      </c>
      <c r="AF66" s="51">
        <f t="shared" si="67"/>
        <v>1</v>
      </c>
      <c r="AG66" s="51">
        <f t="shared" si="67"/>
        <v>1</v>
      </c>
      <c r="AH66" s="51">
        <f t="shared" si="67"/>
        <v>1</v>
      </c>
      <c r="AI66" s="51">
        <f t="shared" si="67"/>
        <v>1</v>
      </c>
      <c r="AJ66" s="51">
        <f t="shared" si="67"/>
        <v>1</v>
      </c>
      <c r="AK66" s="51">
        <f t="shared" si="67"/>
        <v>1</v>
      </c>
      <c r="AL66" s="51">
        <f t="shared" si="67"/>
        <v>1</v>
      </c>
      <c r="AM66" s="51">
        <f t="shared" si="67"/>
        <v>0.5</v>
      </c>
      <c r="AN66" s="51" t="b">
        <f t="shared" si="67"/>
        <v>0</v>
      </c>
      <c r="AO66" s="51" t="b">
        <f t="shared" si="67"/>
        <v>0</v>
      </c>
      <c r="AP66" s="51">
        <f t="shared" si="67"/>
        <v>0</v>
      </c>
      <c r="AQ66" s="62">
        <f t="shared" si="10"/>
        <v>8</v>
      </c>
      <c r="AR66" s="389"/>
      <c r="AS66" s="87">
        <f t="shared" ref="AS66:AS84" si="68">AQ66+(AD4/10000)</f>
        <v>8.0066000198000005</v>
      </c>
      <c r="AT66" s="57" t="b">
        <f t="shared" si="12"/>
        <v>0</v>
      </c>
      <c r="AU66" s="170" t="str">
        <f t="shared" ref="AU66:AU84" si="69">AU46</f>
        <v>Refi SC</v>
      </c>
      <c r="AV66"/>
      <c r="AW66" s="76">
        <f t="shared" ref="AW66:AW84" si="70">_xlfn.RANK.EQ(AS66,$AS$65:$AS$84,0)</f>
        <v>1</v>
      </c>
      <c r="AX66" s="79" t="s">
        <v>14</v>
      </c>
      <c r="AY66" s="177" t="b">
        <f t="shared" ref="AY66:AY84" si="71">IF($AW$65=(AL4+1),$AT$65,IF($AW$66=(AL4+1),$AT$66,IF($AW$67=(AL4+1),$AT$67,IF($AW$68=(AL4+1),$AT$68,IF($AW$69=(AL4+1),$AT$69,IF($AW$70=(AL4+1),$AT$70,IF($AW$71=(AL4+1),$AT$71,IF($AW$72=(AL4+1),$AT$72,IF($AW$73=(AL4+1),$AT$73,IF($AW$74=(AL4+1),$AT$74,IF($AW$75=(AL4+1),$AT$75,IF($AW$76=(AL4+1),$AT$76,IF($AW$77=(AL4+1),$AT$77,IF($AW$78=(AL4+1),$AT$78,IF($AW$79=(AL4+1),$AT$79,IF($AW$80=(AL4+1),$AT$80,IF($AW$81=(AL4+1),$AT$81,IF($AW$82=(AL4+1),$AT$82,IF($AW$83=(AL4+1),$AT$83,IF($AW$84=(AL4+1),$AT$84))))))))))))))))))))</f>
        <v>0</v>
      </c>
      <c r="AZ66" s="177">
        <f t="shared" ref="AZ66:AZ84" si="72">IF($AW$65=(AP4+1),$AS$65,IF($AW$66=(AP4+1),$AS$66,IF($AW$67=(AP4+1),$AS$67,IF($AW$68=(AP4+1),$AS$68,IF($AW$69=(AP4+1),$AS$69,IF($AW$70=(AP4+1),$AS$70,IF($AW$71=(AP4+1),$AS$71,IF($AW$72=(AP4+1),$AS$72,IF($AW$73=(AP4+1),$AS$73,IF($AW$74=(AP4+1),$AS$74,IF($AW$75=(AL4+1),$AS$75,IF($AW$76=(AL4+1),$AS$76,IF($AW$77=(AL4+1),$AS$77,IF($AW$78=(AL4+1),$AS$78,IF($AW$79=(AL4+1),$AS$79,IF($AW$80=(AL4+1),$AS$80,IF($AW$81=(AL4+1),$AS$81,IF($AW$82=(AL4+1),$AS$82,IF($AW$83=(AL4+1),$AS$83,IF($AW$84=(AL4+1),$AS$84))))))))))))))))))))</f>
        <v>6.0059000190000003</v>
      </c>
      <c r="BA66" s="177" t="str">
        <f t="shared" ref="BA66:BA84" si="73">IF($AW$65=(AP4+1),$AU$65,IF($AW$66=(AP4+1),$AU$66,IF($AW$67=(AP4+1),$AU$67,IF($AW$68=(AP4+1),$AU$68,IF($AW$69=(AP4+1),$AU$69,IF($AW$70=(AP4+1),$AU$70,IF($AW$71=(AP4+1),$AU$71,IF($AW$72=(AP4+1),$AU$72,IF($AW$73=(AP4+1),$AU$73,IF($AW$74=(AP4+1),$AU$74,IF($AW$75=(AP4+1),$AU$75,IF($AW$76=(AP4+1),$AU$76,IF($AW$77=(AP4+1),$AU$77,IF($AW$78=(AP4+1),$AU$78,IF($AW$79=(AP4+1),$AU$79,IF($AW$80=(AP4+1),$AU$80,IF($AW$81=(AP4+1),$AU$81,IF($AW$82=(AP4+1),$AU$82,IF($AW$83=(AP4+1),$AU$83,IF($AW$84=(AP4+1),$AU$84))))))))))))))))))))</f>
        <v>Piremon SE</v>
      </c>
      <c r="BB66" t="str">
        <f t="shared" si="8"/>
        <v>Ellenőrizd le a sorrendet!!! De a gép hozzáadja a csapat eredményt</v>
      </c>
    </row>
    <row r="67" spans="1:54" ht="26.25" customHeight="1" thickTop="1" thickBot="1" x14ac:dyDescent="0.35">
      <c r="A67" s="398" t="s">
        <v>0</v>
      </c>
      <c r="B67" s="399"/>
      <c r="C67" s="311" t="s">
        <v>242</v>
      </c>
      <c r="D67" s="312"/>
      <c r="E67" s="313"/>
      <c r="F67" s="314"/>
      <c r="G67" s="314"/>
      <c r="H67" s="314"/>
      <c r="I67" s="314"/>
      <c r="J67" s="314"/>
      <c r="K67" s="314"/>
      <c r="L67" s="314"/>
      <c r="M67" s="315"/>
      <c r="N67" s="400" t="s">
        <v>12</v>
      </c>
      <c r="O67" s="401"/>
      <c r="P67" s="402"/>
      <c r="Q67" s="402"/>
      <c r="R67" s="402"/>
      <c r="S67" s="402"/>
      <c r="T67" s="402"/>
      <c r="U67" s="402"/>
      <c r="V67" s="402"/>
      <c r="W67" s="402"/>
      <c r="X67" s="402"/>
      <c r="Y67" s="402"/>
      <c r="Z67" s="329" t="s">
        <v>16</v>
      </c>
      <c r="AA67" s="403">
        <f>SUM(N80:Y80)</f>
        <v>53</v>
      </c>
      <c r="AC67" s="207"/>
      <c r="AD67" s="51" t="b">
        <f t="shared" ref="AD67:AP67" si="74">M39</f>
        <v>0</v>
      </c>
      <c r="AE67" s="51">
        <f t="shared" si="74"/>
        <v>0.5</v>
      </c>
      <c r="AF67" s="51">
        <f t="shared" si="74"/>
        <v>0.5</v>
      </c>
      <c r="AG67" s="51">
        <f t="shared" si="74"/>
        <v>1</v>
      </c>
      <c r="AH67" s="51">
        <f t="shared" si="74"/>
        <v>0</v>
      </c>
      <c r="AI67" s="51">
        <f t="shared" si="74"/>
        <v>1</v>
      </c>
      <c r="AJ67" s="51">
        <f t="shared" si="74"/>
        <v>0.5</v>
      </c>
      <c r="AK67" s="51">
        <f t="shared" si="74"/>
        <v>0.5</v>
      </c>
      <c r="AL67" s="51">
        <f t="shared" si="74"/>
        <v>0.5</v>
      </c>
      <c r="AM67" s="51">
        <f t="shared" si="74"/>
        <v>1</v>
      </c>
      <c r="AN67" s="51" t="b">
        <f t="shared" si="74"/>
        <v>0</v>
      </c>
      <c r="AO67" s="51" t="b">
        <f t="shared" si="74"/>
        <v>0</v>
      </c>
      <c r="AP67" s="51">
        <f t="shared" si="74"/>
        <v>0</v>
      </c>
      <c r="AQ67" s="62">
        <f t="shared" si="10"/>
        <v>5.5</v>
      </c>
      <c r="AR67" s="389"/>
      <c r="AS67" s="87">
        <f t="shared" si="68"/>
        <v>5.5044500196000001</v>
      </c>
      <c r="AT67" s="57" t="b">
        <f t="shared" si="12"/>
        <v>0</v>
      </c>
      <c r="AU67" s="170" t="str">
        <f t="shared" si="69"/>
        <v>Fehérgyarmat SE</v>
      </c>
      <c r="AV67"/>
      <c r="AW67" s="76">
        <f t="shared" si="70"/>
        <v>4</v>
      </c>
      <c r="AX67" s="79" t="s">
        <v>15</v>
      </c>
      <c r="AY67" s="177" t="b">
        <f t="shared" si="71"/>
        <v>0</v>
      </c>
      <c r="AZ67" s="177">
        <f t="shared" si="72"/>
        <v>5.5054000183999996</v>
      </c>
      <c r="BA67" s="177" t="str">
        <f t="shared" si="73"/>
        <v>Nyh. Sakkiskola SE</v>
      </c>
      <c r="BB67" t="str">
        <f t="shared" si="8"/>
        <v>Ellenőrizd le a sorrendet!!! De a gép hozzáadja a csapat eredményt</v>
      </c>
    </row>
    <row r="68" spans="1:54" ht="12.75" customHeight="1" thickTop="1" thickBot="1" x14ac:dyDescent="0.25">
      <c r="A68" s="406">
        <v>5</v>
      </c>
      <c r="B68" s="316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8" t="s">
        <v>1</v>
      </c>
      <c r="N68" s="319" t="s">
        <v>13</v>
      </c>
      <c r="O68" s="320" t="s">
        <v>14</v>
      </c>
      <c r="P68" s="320" t="s">
        <v>15</v>
      </c>
      <c r="Q68" s="320" t="s">
        <v>17</v>
      </c>
      <c r="R68" s="320" t="s">
        <v>18</v>
      </c>
      <c r="S68" s="320" t="s">
        <v>21</v>
      </c>
      <c r="T68" s="320" t="s">
        <v>22</v>
      </c>
      <c r="U68" s="320" t="s">
        <v>25</v>
      </c>
      <c r="V68" s="320" t="s">
        <v>26</v>
      </c>
      <c r="W68" s="320" t="s">
        <v>33</v>
      </c>
      <c r="X68" s="320" t="s">
        <v>34</v>
      </c>
      <c r="Y68" s="320" t="s">
        <v>35</v>
      </c>
      <c r="Z68" s="330"/>
      <c r="AA68" s="404"/>
      <c r="AC68" s="207"/>
      <c r="AD68" s="51" t="b">
        <f t="shared" ref="AD68:AP68" si="75">M55</f>
        <v>0</v>
      </c>
      <c r="AE68" s="51">
        <f t="shared" si="75"/>
        <v>1</v>
      </c>
      <c r="AF68" s="51">
        <f t="shared" si="75"/>
        <v>0.5</v>
      </c>
      <c r="AG68" s="51">
        <f t="shared" si="75"/>
        <v>0.5</v>
      </c>
      <c r="AH68" s="51">
        <f t="shared" si="75"/>
        <v>1</v>
      </c>
      <c r="AI68" s="51">
        <f t="shared" si="75"/>
        <v>0</v>
      </c>
      <c r="AJ68" s="51">
        <f t="shared" si="75"/>
        <v>0.5</v>
      </c>
      <c r="AK68" s="51">
        <f t="shared" si="75"/>
        <v>0.5</v>
      </c>
      <c r="AL68" s="51">
        <f t="shared" si="75"/>
        <v>0</v>
      </c>
      <c r="AM68" s="51">
        <f t="shared" si="75"/>
        <v>0</v>
      </c>
      <c r="AN68" s="51" t="b">
        <f t="shared" si="75"/>
        <v>0</v>
      </c>
      <c r="AO68" s="51" t="b">
        <f t="shared" si="75"/>
        <v>0</v>
      </c>
      <c r="AP68" s="51">
        <f t="shared" si="75"/>
        <v>0</v>
      </c>
      <c r="AQ68" s="62">
        <f t="shared" si="10"/>
        <v>4</v>
      </c>
      <c r="AR68" s="389"/>
      <c r="AS68" s="87">
        <f t="shared" si="68"/>
        <v>4.0047500194000003</v>
      </c>
      <c r="AT68" s="57" t="b">
        <f t="shared" si="12"/>
        <v>0</v>
      </c>
      <c r="AU68" s="170" t="str">
        <f t="shared" si="69"/>
        <v>Dávid SC</v>
      </c>
      <c r="AV68"/>
      <c r="AW68" s="76">
        <f t="shared" si="70"/>
        <v>7</v>
      </c>
      <c r="AX68" s="79" t="s">
        <v>17</v>
      </c>
      <c r="AY68" s="177" t="b">
        <f t="shared" si="71"/>
        <v>0</v>
      </c>
      <c r="AZ68" s="177">
        <f t="shared" si="72"/>
        <v>5.5044500196000001</v>
      </c>
      <c r="BA68" s="177" t="str">
        <f t="shared" si="73"/>
        <v>Fehérgyarmat SE</v>
      </c>
      <c r="BB68" t="str">
        <f t="shared" si="8"/>
        <v>Ellenőrizd le a sorrendet!!! De a gép hozzáadja a csapat eredményt</v>
      </c>
    </row>
    <row r="69" spans="1:54" ht="12.75" customHeight="1" thickTop="1" thickBot="1" x14ac:dyDescent="0.25">
      <c r="A69" s="407"/>
      <c r="B69" s="321" t="s">
        <v>2</v>
      </c>
      <c r="C69" s="322" t="str">
        <f>'1 forduló'!$C68</f>
        <v>Szilágyi Sándor 1895</v>
      </c>
      <c r="D69" s="322" t="str">
        <f>'2 forduló'!$C68</f>
        <v xml:space="preserve">Szulics Imre /1851/ </v>
      </c>
      <c r="E69" s="322" t="str">
        <f>'3 forduló'!$C68</f>
        <v>Szulics Imre 1844</v>
      </c>
      <c r="F69" s="322" t="str">
        <f>'4 forduló'!$C68</f>
        <v xml:space="preserve"> Szulics Imre</v>
      </c>
      <c r="G69" s="322" t="str">
        <f>'5 forduló'!$C68</f>
        <v>Szulics Imre 1829</v>
      </c>
      <c r="H69" s="322" t="str">
        <f>'6 forduló'!$C68</f>
        <v xml:space="preserve"> Szulics Imre 1829</v>
      </c>
      <c r="I69" s="322" t="str">
        <f>'7 forduló'!$C68</f>
        <v>Szulics Imre 1834</v>
      </c>
      <c r="J69" s="322" t="str">
        <f>'8 forduló'!$C68</f>
        <v>Szulics, Imre</v>
      </c>
      <c r="K69" s="322" t="str">
        <f>'9 forduló'!$C68</f>
        <v>Szulics Imre 1829</v>
      </c>
      <c r="L69" s="322" t="b">
        <f>'10 forduló'!$C68</f>
        <v>0</v>
      </c>
      <c r="M69" s="322" t="b">
        <f>'11 forduló'!$C68</f>
        <v>0</v>
      </c>
      <c r="N69" s="323">
        <f>'1 forduló'!$D68</f>
        <v>0.5</v>
      </c>
      <c r="O69" s="323">
        <f>'2 forduló'!$D68</f>
        <v>1</v>
      </c>
      <c r="P69" s="323">
        <f>'3 forduló'!$D68</f>
        <v>0</v>
      </c>
      <c r="Q69" s="323">
        <f>'4 forduló'!$D68</f>
        <v>0</v>
      </c>
      <c r="R69" s="323">
        <f>'5 forduló'!$D68</f>
        <v>1</v>
      </c>
      <c r="S69" s="323">
        <f>'6 forduló'!$D68</f>
        <v>0</v>
      </c>
      <c r="T69" s="323">
        <f>'7 forduló'!$D68</f>
        <v>0.5</v>
      </c>
      <c r="U69" s="323">
        <f>'8 forduló'!$D68</f>
        <v>1</v>
      </c>
      <c r="V69" s="323">
        <f>'9 forduló'!$D68</f>
        <v>0</v>
      </c>
      <c r="W69" s="323" t="b">
        <f>'10 forduló'!$D68</f>
        <v>0</v>
      </c>
      <c r="X69" s="323" t="b">
        <f>'11 forduló'!$D68</f>
        <v>0</v>
      </c>
      <c r="Y69" s="324"/>
      <c r="Z69" s="331">
        <f>SUM(N69:Y69)</f>
        <v>4</v>
      </c>
      <c r="AA69" s="404"/>
      <c r="AC69" s="207"/>
      <c r="AD69" s="51" t="b">
        <f t="shared" ref="AD69:AP69" si="76">M71</f>
        <v>0</v>
      </c>
      <c r="AE69" s="51">
        <f t="shared" si="76"/>
        <v>0.5</v>
      </c>
      <c r="AF69" s="51">
        <f t="shared" si="76"/>
        <v>0.5</v>
      </c>
      <c r="AG69" s="51">
        <f t="shared" si="76"/>
        <v>0</v>
      </c>
      <c r="AH69" s="51">
        <f t="shared" si="76"/>
        <v>0.5</v>
      </c>
      <c r="AI69" s="51">
        <f t="shared" si="76"/>
        <v>1</v>
      </c>
      <c r="AJ69" s="51">
        <f t="shared" si="76"/>
        <v>0</v>
      </c>
      <c r="AK69" s="51">
        <f t="shared" si="76"/>
        <v>0.5</v>
      </c>
      <c r="AL69" s="51">
        <f t="shared" si="76"/>
        <v>1</v>
      </c>
      <c r="AM69" s="51">
        <f t="shared" si="76"/>
        <v>0.5</v>
      </c>
      <c r="AN69" s="51" t="b">
        <f t="shared" si="76"/>
        <v>0</v>
      </c>
      <c r="AO69" s="51" t="b">
        <f t="shared" si="76"/>
        <v>0</v>
      </c>
      <c r="AP69" s="51">
        <f t="shared" si="76"/>
        <v>0</v>
      </c>
      <c r="AQ69" s="62">
        <f t="shared" si="10"/>
        <v>4.5</v>
      </c>
      <c r="AR69" s="389"/>
      <c r="AS69" s="87">
        <f t="shared" si="68"/>
        <v>4.5053000191999999</v>
      </c>
      <c r="AT69" s="57" t="b">
        <f t="shared" si="12"/>
        <v>0</v>
      </c>
      <c r="AU69" s="170" t="str">
        <f t="shared" si="69"/>
        <v>Fetivíz SE</v>
      </c>
      <c r="AV69"/>
      <c r="AW69" s="76">
        <f t="shared" si="70"/>
        <v>5</v>
      </c>
      <c r="AX69" s="79" t="s">
        <v>18</v>
      </c>
      <c r="AY69" s="177" t="b">
        <f t="shared" si="71"/>
        <v>0</v>
      </c>
      <c r="AZ69" s="177">
        <f t="shared" si="72"/>
        <v>4.5053000191999999</v>
      </c>
      <c r="BA69" s="177" t="str">
        <f t="shared" si="73"/>
        <v>Fetivíz SE</v>
      </c>
      <c r="BB69" t="str">
        <f t="shared" si="8"/>
        <v>Ellenőrizd le a sorrendet!!! De a gép hozzáadja a csapat eredményt</v>
      </c>
    </row>
    <row r="70" spans="1:54" ht="12.75" customHeight="1" thickTop="1" thickBot="1" x14ac:dyDescent="0.25">
      <c r="A70" s="407"/>
      <c r="B70" s="321" t="s">
        <v>3</v>
      </c>
      <c r="C70" s="322" t="str">
        <f>'1 forduló'!$C69</f>
        <v>Zsíros Sándor    1859</v>
      </c>
      <c r="D70" s="322" t="str">
        <f>'2 forduló'!$C69</f>
        <v>Szilágyi Sándor /1895/</v>
      </c>
      <c r="E70" s="322" t="str">
        <f>'3 forduló'!$C69</f>
        <v>Szilágyi Sándor 1906</v>
      </c>
      <c r="F70" s="322" t="str">
        <f>'4 forduló'!$C69</f>
        <v>Szilágyi Sándor</v>
      </c>
      <c r="G70" s="322" t="str">
        <f>'5 forduló'!$C69</f>
        <v>Szilágyi Sándor 1905</v>
      </c>
      <c r="H70" s="322" t="str">
        <f>'6 forduló'!$C69</f>
        <v>Szilágyi Sándor 1905</v>
      </c>
      <c r="I70" s="322" t="str">
        <f>'7 forduló'!$C69</f>
        <v>Szilágyi Sándor1902</v>
      </c>
      <c r="J70" s="322" t="str">
        <f>'8 forduló'!$C69</f>
        <v>Szilagyi, Sandor</v>
      </c>
      <c r="K70" s="322" t="str">
        <f>'9 forduló'!$C69</f>
        <v>Szilágyi Sándor 1893</v>
      </c>
      <c r="L70" s="322" t="b">
        <f>'10 forduló'!$C69</f>
        <v>0</v>
      </c>
      <c r="M70" s="322" t="b">
        <f>'11 forduló'!$C69</f>
        <v>0</v>
      </c>
      <c r="N70" s="323">
        <f>'1 forduló'!$D69</f>
        <v>0.5</v>
      </c>
      <c r="O70" s="323">
        <f>'2 forduló'!$D69</f>
        <v>1</v>
      </c>
      <c r="P70" s="323">
        <f>'3 forduló'!$D69</f>
        <v>1</v>
      </c>
      <c r="Q70" s="323">
        <f>'4 forduló'!$D69</f>
        <v>0.5</v>
      </c>
      <c r="R70" s="323">
        <f>'5 forduló'!$D69</f>
        <v>1</v>
      </c>
      <c r="S70" s="323">
        <f>'6 forduló'!$D69</f>
        <v>0</v>
      </c>
      <c r="T70" s="323">
        <f>'7 forduló'!$D69</f>
        <v>0</v>
      </c>
      <c r="U70" s="323">
        <f>'8 forduló'!$D69</f>
        <v>1</v>
      </c>
      <c r="V70" s="323">
        <f>'9 forduló'!$D69</f>
        <v>1</v>
      </c>
      <c r="W70" s="323" t="b">
        <f>'10 forduló'!$D69</f>
        <v>0</v>
      </c>
      <c r="X70" s="323" t="b">
        <f>'11 forduló'!$D69</f>
        <v>0</v>
      </c>
      <c r="Y70" s="324"/>
      <c r="Z70" s="331">
        <f t="shared" ref="Z70:Z79" si="77">SUM(N70:Y70)</f>
        <v>6</v>
      </c>
      <c r="AA70" s="404"/>
      <c r="AC70" s="207"/>
      <c r="AD70" s="51" t="b">
        <f t="shared" ref="AD70:AP70" si="78">M87</f>
        <v>0</v>
      </c>
      <c r="AE70" s="51">
        <f t="shared" si="78"/>
        <v>0.5</v>
      </c>
      <c r="AF70" s="51">
        <f t="shared" si="78"/>
        <v>1</v>
      </c>
      <c r="AG70" s="51">
        <f t="shared" si="78"/>
        <v>1</v>
      </c>
      <c r="AH70" s="51">
        <f t="shared" si="78"/>
        <v>1</v>
      </c>
      <c r="AI70" s="51">
        <f t="shared" si="78"/>
        <v>0</v>
      </c>
      <c r="AJ70" s="51">
        <f t="shared" si="78"/>
        <v>1</v>
      </c>
      <c r="AK70" s="51">
        <f t="shared" si="78"/>
        <v>0</v>
      </c>
      <c r="AL70" s="51">
        <f t="shared" si="78"/>
        <v>0.5</v>
      </c>
      <c r="AM70" s="51">
        <f t="shared" si="78"/>
        <v>1</v>
      </c>
      <c r="AN70" s="51" t="b">
        <f t="shared" si="78"/>
        <v>0</v>
      </c>
      <c r="AO70" s="51" t="b">
        <f t="shared" si="78"/>
        <v>0</v>
      </c>
      <c r="AP70" s="51">
        <f t="shared" si="78"/>
        <v>0</v>
      </c>
      <c r="AQ70" s="62">
        <f t="shared" si="10"/>
        <v>6</v>
      </c>
      <c r="AR70" s="389"/>
      <c r="AS70" s="87">
        <f t="shared" si="68"/>
        <v>6.0059000190000003</v>
      </c>
      <c r="AT70" s="57" t="b">
        <f t="shared" si="12"/>
        <v>0</v>
      </c>
      <c r="AU70" s="170" t="str">
        <f t="shared" si="69"/>
        <v>Piremon SE</v>
      </c>
      <c r="AV70"/>
      <c r="AW70" s="76">
        <f t="shared" si="70"/>
        <v>2</v>
      </c>
      <c r="AX70" s="79" t="s">
        <v>21</v>
      </c>
      <c r="AY70" s="177" t="b">
        <f t="shared" si="71"/>
        <v>0</v>
      </c>
      <c r="AZ70" s="177">
        <f t="shared" si="72"/>
        <v>4.5039000186000004</v>
      </c>
      <c r="BA70" s="177" t="str">
        <f t="shared" si="73"/>
        <v>II. Rákóczi SE Vaja</v>
      </c>
      <c r="BB70" t="str">
        <f t="shared" si="8"/>
        <v>Ellenőrizd le a sorrendet!!! De a gép hozzáadja a csapat eredményt</v>
      </c>
    </row>
    <row r="71" spans="1:54" ht="12.75" customHeight="1" thickTop="1" thickBot="1" x14ac:dyDescent="0.25">
      <c r="A71" s="407"/>
      <c r="B71" s="321" t="s">
        <v>84</v>
      </c>
      <c r="C71" s="322" t="str">
        <f>'1 forduló'!$C70</f>
        <v xml:space="preserve"> Molnár Mihály  1822</v>
      </c>
      <c r="D71" s="322" t="str">
        <f>'2 forduló'!$C70</f>
        <v>Zsíros Sándor /1859/</v>
      </c>
      <c r="E71" s="322" t="str">
        <f>'3 forduló'!$C70</f>
        <v>Molnár Mihály 1823</v>
      </c>
      <c r="F71" s="322" t="str">
        <f>'4 forduló'!$C70</f>
        <v xml:space="preserve">Molnár Mihály </v>
      </c>
      <c r="G71" s="322" t="str">
        <f>'5 forduló'!$C70</f>
        <v>Molnár Mihály 1814</v>
      </c>
      <c r="H71" s="322" t="str">
        <f>'6 forduló'!$C70</f>
        <v>Zsíros Sándor1858</v>
      </c>
      <c r="I71" s="322" t="str">
        <f>'7 forduló'!$C70</f>
        <v>Zsíros Sándor 1852</v>
      </c>
      <c r="J71" s="322" t="str">
        <f>'8 forduló'!$C70</f>
        <v>Zsiros, Sandor</v>
      </c>
      <c r="K71" s="322" t="str">
        <f>'9 forduló'!$C70</f>
        <v xml:space="preserve"> Zsíros Sándor 1851</v>
      </c>
      <c r="L71" s="322" t="b">
        <f>'10 forduló'!$C70</f>
        <v>0</v>
      </c>
      <c r="M71" s="322" t="b">
        <f>'11 forduló'!$C70</f>
        <v>0</v>
      </c>
      <c r="N71" s="323">
        <f>'1 forduló'!$D70</f>
        <v>0.5</v>
      </c>
      <c r="O71" s="323">
        <f>'2 forduló'!$D70</f>
        <v>0.5</v>
      </c>
      <c r="P71" s="323">
        <f>'3 forduló'!$D70</f>
        <v>0</v>
      </c>
      <c r="Q71" s="323">
        <f>'4 forduló'!$D70</f>
        <v>0.5</v>
      </c>
      <c r="R71" s="323">
        <f>'5 forduló'!$D70</f>
        <v>1</v>
      </c>
      <c r="S71" s="323">
        <f>'6 forduló'!$D70</f>
        <v>0</v>
      </c>
      <c r="T71" s="323">
        <f>'7 forduló'!$D70</f>
        <v>0.5</v>
      </c>
      <c r="U71" s="323">
        <f>'8 forduló'!$D70</f>
        <v>1</v>
      </c>
      <c r="V71" s="323">
        <f>'9 forduló'!$D70</f>
        <v>0.5</v>
      </c>
      <c r="W71" s="323" t="b">
        <f>'10 forduló'!$D70</f>
        <v>0</v>
      </c>
      <c r="X71" s="323" t="b">
        <f>'11 forduló'!$D70</f>
        <v>0</v>
      </c>
      <c r="Y71" s="324"/>
      <c r="Z71" s="331">
        <f t="shared" si="77"/>
        <v>4.5</v>
      </c>
      <c r="AA71" s="404"/>
      <c r="AC71" s="207"/>
      <c r="AD71" s="51" t="b">
        <f t="shared" ref="AD71:AP71" si="79">M103</f>
        <v>0</v>
      </c>
      <c r="AE71" s="51">
        <f t="shared" si="79"/>
        <v>0</v>
      </c>
      <c r="AF71" s="51">
        <f t="shared" si="79"/>
        <v>0.5</v>
      </c>
      <c r="AG71" s="51">
        <f t="shared" si="79"/>
        <v>0</v>
      </c>
      <c r="AH71" s="51">
        <f t="shared" si="79"/>
        <v>0</v>
      </c>
      <c r="AI71" s="51">
        <f t="shared" si="79"/>
        <v>0.5</v>
      </c>
      <c r="AJ71" s="51">
        <f t="shared" si="79"/>
        <v>1</v>
      </c>
      <c r="AK71" s="51">
        <f t="shared" si="79"/>
        <v>0.5</v>
      </c>
      <c r="AL71" s="51">
        <f t="shared" si="79"/>
        <v>0</v>
      </c>
      <c r="AM71" s="51">
        <f t="shared" si="79"/>
        <v>0</v>
      </c>
      <c r="AN71" s="51" t="b">
        <f t="shared" si="79"/>
        <v>0</v>
      </c>
      <c r="AO71" s="51" t="b">
        <f t="shared" si="79"/>
        <v>0</v>
      </c>
      <c r="AP71" s="51">
        <f t="shared" si="79"/>
        <v>0</v>
      </c>
      <c r="AQ71" s="62">
        <f t="shared" si="10"/>
        <v>2.5</v>
      </c>
      <c r="AR71" s="389"/>
      <c r="AS71" s="87">
        <f t="shared" si="68"/>
        <v>2.5029500188</v>
      </c>
      <c r="AT71" s="57" t="b">
        <f t="shared" si="12"/>
        <v>0</v>
      </c>
      <c r="AU71" s="170" t="str">
        <f t="shared" si="69"/>
        <v>Balkány SE</v>
      </c>
      <c r="AV71"/>
      <c r="AW71" s="76">
        <f t="shared" si="70"/>
        <v>9</v>
      </c>
      <c r="AX71" s="79" t="s">
        <v>22</v>
      </c>
      <c r="AY71" s="177" t="b">
        <f t="shared" si="71"/>
        <v>0</v>
      </c>
      <c r="AZ71" s="177">
        <f t="shared" si="72"/>
        <v>4.0047500194000003</v>
      </c>
      <c r="BA71" s="177" t="str">
        <f t="shared" si="73"/>
        <v>Dávid SC</v>
      </c>
      <c r="BB71" t="str">
        <f t="shared" si="8"/>
        <v>Ellenőrizd le a sorrendet!!! De a gép hozzáadja a csapat eredményt</v>
      </c>
    </row>
    <row r="72" spans="1:54" ht="12.75" customHeight="1" thickTop="1" thickBot="1" x14ac:dyDescent="0.25">
      <c r="A72" s="407"/>
      <c r="B72" s="321" t="s">
        <v>5</v>
      </c>
      <c r="C72" s="322" t="str">
        <f>'1 forduló'!$C71</f>
        <v>Horváth László  1795</v>
      </c>
      <c r="D72" s="322" t="str">
        <f>'2 forduló'!$C71</f>
        <v>Hargitai Attila /1801/</v>
      </c>
      <c r="E72" s="322" t="str">
        <f>'3 forduló'!$C71</f>
        <v>Hargitai Attila 1795</v>
      </c>
      <c r="F72" s="322" t="str">
        <f>'4 forduló'!$C71</f>
        <v>Hargitai Attila</v>
      </c>
      <c r="G72" s="322" t="str">
        <f>'5 forduló'!$C71</f>
        <v>Hargitai Attila 1800</v>
      </c>
      <c r="H72" s="322" t="str">
        <f>'6 forduló'!$C71</f>
        <v>Hargitai Attila 1800</v>
      </c>
      <c r="I72" s="322" t="str">
        <f>'7 forduló'!$C71</f>
        <v>Molnár Mihály 1822</v>
      </c>
      <c r="J72" s="322" t="str">
        <f>'8 forduló'!$C71</f>
        <v>Molnar, Mihaly</v>
      </c>
      <c r="K72" s="322" t="str">
        <f>'9 forduló'!$C71</f>
        <v>Molnár Mihály 1822</v>
      </c>
      <c r="L72" s="322" t="b">
        <f>'10 forduló'!$C71</f>
        <v>0</v>
      </c>
      <c r="M72" s="322" t="b">
        <f>'11 forduló'!$C71</f>
        <v>0</v>
      </c>
      <c r="N72" s="323">
        <f>'1 forduló'!$D71</f>
        <v>0.5</v>
      </c>
      <c r="O72" s="323">
        <f>'2 forduló'!$D71</f>
        <v>0</v>
      </c>
      <c r="P72" s="323">
        <f>'3 forduló'!$D71</f>
        <v>1</v>
      </c>
      <c r="Q72" s="323">
        <f>'4 forduló'!$D71</f>
        <v>0.5</v>
      </c>
      <c r="R72" s="323">
        <f>'5 forduló'!$D71</f>
        <v>0</v>
      </c>
      <c r="S72" s="323">
        <f>'6 forduló'!$D71</f>
        <v>0</v>
      </c>
      <c r="T72" s="323">
        <f>'7 forduló'!$D71</f>
        <v>0.5</v>
      </c>
      <c r="U72" s="323">
        <f>'8 forduló'!$D71</f>
        <v>1</v>
      </c>
      <c r="V72" s="323">
        <f>'9 forduló'!$D71</f>
        <v>1</v>
      </c>
      <c r="W72" s="323" t="b">
        <f>'10 forduló'!$D71</f>
        <v>0</v>
      </c>
      <c r="X72" s="323" t="b">
        <f>'11 forduló'!$D71</f>
        <v>0</v>
      </c>
      <c r="Y72" s="324"/>
      <c r="Z72" s="331">
        <f t="shared" si="77"/>
        <v>4.5</v>
      </c>
      <c r="AA72" s="404"/>
      <c r="AC72" s="207"/>
      <c r="AD72" s="51" t="b">
        <f t="shared" ref="AD72:AP72" si="80">M119</f>
        <v>0</v>
      </c>
      <c r="AE72" s="51">
        <f t="shared" si="80"/>
        <v>0.5</v>
      </c>
      <c r="AF72" s="51">
        <f t="shared" si="80"/>
        <v>0.5</v>
      </c>
      <c r="AG72" s="51">
        <f t="shared" si="80"/>
        <v>1</v>
      </c>
      <c r="AH72" s="51">
        <f t="shared" si="80"/>
        <v>0</v>
      </c>
      <c r="AI72" s="51">
        <f t="shared" si="80"/>
        <v>0.5</v>
      </c>
      <c r="AJ72" s="51">
        <f t="shared" si="80"/>
        <v>1</v>
      </c>
      <c r="AK72" s="51">
        <f t="shared" si="80"/>
        <v>0</v>
      </c>
      <c r="AL72" s="51">
        <f t="shared" si="80"/>
        <v>0.5</v>
      </c>
      <c r="AM72" s="51">
        <f t="shared" si="80"/>
        <v>0.5</v>
      </c>
      <c r="AN72" s="51" t="b">
        <f t="shared" si="80"/>
        <v>0</v>
      </c>
      <c r="AO72" s="51" t="b">
        <f t="shared" si="80"/>
        <v>0</v>
      </c>
      <c r="AP72" s="51">
        <f t="shared" si="80"/>
        <v>0</v>
      </c>
      <c r="AQ72" s="62">
        <f t="shared" si="10"/>
        <v>4.5</v>
      </c>
      <c r="AR72" s="389"/>
      <c r="AS72" s="87">
        <f t="shared" si="68"/>
        <v>4.5039000186000004</v>
      </c>
      <c r="AT72" s="57" t="b">
        <f t="shared" si="12"/>
        <v>0</v>
      </c>
      <c r="AU72" s="170" t="str">
        <f t="shared" si="69"/>
        <v>II. Rákóczi SE Vaja</v>
      </c>
      <c r="AV72"/>
      <c r="AW72" s="76">
        <f t="shared" si="70"/>
        <v>6</v>
      </c>
      <c r="AX72" s="79" t="s">
        <v>25</v>
      </c>
      <c r="AY72" s="177" t="b">
        <f t="shared" si="71"/>
        <v>0</v>
      </c>
      <c r="AZ72" s="177">
        <f t="shared" si="72"/>
        <v>2.50300002</v>
      </c>
      <c r="BA72" s="177" t="str">
        <f t="shared" si="73"/>
        <v>Nyírbátor SE</v>
      </c>
      <c r="BB72" t="str">
        <f t="shared" si="8"/>
        <v>Ellenőrizd le a sorrendet!!! De a gép hozzáadja a csapat eredményt</v>
      </c>
    </row>
    <row r="73" spans="1:54" ht="12.75" customHeight="1" thickTop="1" thickBot="1" x14ac:dyDescent="0.25">
      <c r="A73" s="407"/>
      <c r="B73" s="321" t="s">
        <v>6</v>
      </c>
      <c r="C73" s="322" t="str">
        <f>'1 forduló'!$C72</f>
        <v>Szabó István 1741</v>
      </c>
      <c r="D73" s="322" t="str">
        <f>'2 forduló'!$C72</f>
        <v xml:space="preserve">Szabó István /1741/ </v>
      </c>
      <c r="E73" s="322" t="str">
        <f>'3 forduló'!$C72</f>
        <v>Horváth László 1798</v>
      </c>
      <c r="F73" s="322" t="str">
        <f>'4 forduló'!$C72</f>
        <v>Horváth László</v>
      </c>
      <c r="G73" s="322" t="str">
        <f>'5 forduló'!$C72</f>
        <v>Horváth László 1801</v>
      </c>
      <c r="H73" s="322" t="str">
        <f>'6 forduló'!$C72</f>
        <v xml:space="preserve"> Szabó István 1746</v>
      </c>
      <c r="I73" s="322" t="str">
        <f>'7 forduló'!$C72</f>
        <v>Hargitai Attila 1783</v>
      </c>
      <c r="J73" s="322" t="str">
        <f>'8 forduló'!$C72</f>
        <v>Horvath, Laszlo</v>
      </c>
      <c r="K73" s="322" t="str">
        <f>'9 forduló'!$C72</f>
        <v>Szabó István 1736</v>
      </c>
      <c r="L73" s="322" t="b">
        <f>'10 forduló'!$C72</f>
        <v>0</v>
      </c>
      <c r="M73" s="322" t="b">
        <f>'11 forduló'!$C72</f>
        <v>0</v>
      </c>
      <c r="N73" s="323">
        <f>'1 forduló'!$D72</f>
        <v>0.5</v>
      </c>
      <c r="O73" s="323">
        <f>'2 forduló'!$D72</f>
        <v>1</v>
      </c>
      <c r="P73" s="323">
        <f>'3 forduló'!$D72</f>
        <v>1</v>
      </c>
      <c r="Q73" s="323">
        <f>'4 forduló'!$D72</f>
        <v>0.5</v>
      </c>
      <c r="R73" s="323">
        <f>'5 forduló'!$D72</f>
        <v>1</v>
      </c>
      <c r="S73" s="323">
        <f>'6 forduló'!$D72</f>
        <v>0.5</v>
      </c>
      <c r="T73" s="323">
        <f>'7 forduló'!$D72</f>
        <v>0</v>
      </c>
      <c r="U73" s="323">
        <f>'8 forduló'!$D72</f>
        <v>0.5</v>
      </c>
      <c r="V73" s="323">
        <f>'9 forduló'!$D72</f>
        <v>1</v>
      </c>
      <c r="W73" s="323" t="b">
        <f>'10 forduló'!$D72</f>
        <v>0</v>
      </c>
      <c r="X73" s="323" t="b">
        <f>'11 forduló'!$D72</f>
        <v>0</v>
      </c>
      <c r="Y73" s="324"/>
      <c r="Z73" s="331">
        <f t="shared" si="77"/>
        <v>6</v>
      </c>
      <c r="AA73" s="404"/>
      <c r="AC73" s="207"/>
      <c r="AD73" s="51" t="b">
        <f t="shared" ref="AD73:AP73" si="81">M135</f>
        <v>0</v>
      </c>
      <c r="AE73" s="51">
        <f t="shared" si="81"/>
        <v>0.5</v>
      </c>
      <c r="AF73" s="51">
        <f t="shared" si="81"/>
        <v>0.5</v>
      </c>
      <c r="AG73" s="51">
        <f t="shared" si="81"/>
        <v>0.5</v>
      </c>
      <c r="AH73" s="51">
        <f t="shared" si="81"/>
        <v>0.5</v>
      </c>
      <c r="AI73" s="51">
        <f t="shared" si="81"/>
        <v>1</v>
      </c>
      <c r="AJ73" s="51">
        <f t="shared" si="81"/>
        <v>0</v>
      </c>
      <c r="AK73" s="51">
        <f t="shared" si="81"/>
        <v>1</v>
      </c>
      <c r="AL73" s="51">
        <f t="shared" si="81"/>
        <v>1</v>
      </c>
      <c r="AM73" s="51">
        <f t="shared" si="81"/>
        <v>0.5</v>
      </c>
      <c r="AN73" s="51" t="b">
        <f t="shared" si="81"/>
        <v>0</v>
      </c>
      <c r="AO73" s="51" t="b">
        <f t="shared" si="81"/>
        <v>0</v>
      </c>
      <c r="AP73" s="51">
        <f t="shared" si="81"/>
        <v>0</v>
      </c>
      <c r="AQ73" s="62">
        <f t="shared" si="10"/>
        <v>5.5</v>
      </c>
      <c r="AR73" s="389"/>
      <c r="AS73" s="87">
        <f t="shared" si="68"/>
        <v>5.5054000183999996</v>
      </c>
      <c r="AT73" s="57" t="b">
        <f t="shared" si="12"/>
        <v>0</v>
      </c>
      <c r="AU73" s="170" t="str">
        <f t="shared" si="69"/>
        <v>Nyh. Sakkiskola SE</v>
      </c>
      <c r="AV73"/>
      <c r="AW73" s="76">
        <f t="shared" si="70"/>
        <v>3</v>
      </c>
      <c r="AX73" s="79" t="s">
        <v>26</v>
      </c>
      <c r="AY73" s="177" t="b">
        <f t="shared" si="71"/>
        <v>0</v>
      </c>
      <c r="AZ73" s="177">
        <f t="shared" si="72"/>
        <v>2.5029500188</v>
      </c>
      <c r="BA73" s="177" t="str">
        <f t="shared" si="73"/>
        <v>Balkány SE</v>
      </c>
      <c r="BB73" t="str">
        <f t="shared" si="8"/>
        <v>Ellenőrizd le a sorrendet!!! De a gép hozzáadja a csapat eredményt</v>
      </c>
    </row>
    <row r="74" spans="1:54" ht="14.25" customHeight="1" thickTop="1" thickBot="1" x14ac:dyDescent="0.25">
      <c r="A74" s="407"/>
      <c r="B74" s="321" t="s">
        <v>7</v>
      </c>
      <c r="C74" s="322" t="str">
        <f>'1 forduló'!$C73</f>
        <v>Scheppel László 1723</v>
      </c>
      <c r="D74" s="322" t="str">
        <f>'2 forduló'!$C73</f>
        <v>Scheppel László /1723/</v>
      </c>
      <c r="E74" s="322" t="str">
        <f>'3 forduló'!$C73</f>
        <v>Szabó István 1749</v>
      </c>
      <c r="F74" s="322" t="str">
        <f>'4 forduló'!$C73</f>
        <v>Scheppel László</v>
      </c>
      <c r="G74" s="322" t="str">
        <f>'5 forduló'!$C73</f>
        <v>Szabó István  1746</v>
      </c>
      <c r="H74" s="322" t="str">
        <f>'6 forduló'!$C73</f>
        <v xml:space="preserve"> Scheppel László 1730 </v>
      </c>
      <c r="I74" s="322" t="str">
        <f>'7 forduló'!$C73</f>
        <v>Horváth László 1810</v>
      </c>
      <c r="J74" s="322" t="str">
        <f>'8 forduló'!$C73</f>
        <v>Szabo, Istvan</v>
      </c>
      <c r="K74" s="322" t="str">
        <f>'9 forduló'!$C73</f>
        <v>Scheppel László 1736</v>
      </c>
      <c r="L74" s="322" t="b">
        <f>'10 forduló'!$C73</f>
        <v>0</v>
      </c>
      <c r="M74" s="322" t="b">
        <f>'11 forduló'!$C73</f>
        <v>0</v>
      </c>
      <c r="N74" s="323">
        <f>'1 forduló'!$D73</f>
        <v>0.5</v>
      </c>
      <c r="O74" s="323">
        <f>'2 forduló'!$D73</f>
        <v>0.5</v>
      </c>
      <c r="P74" s="323">
        <f>'3 forduló'!$D73</f>
        <v>0.5</v>
      </c>
      <c r="Q74" s="323">
        <f>'4 forduló'!$D73</f>
        <v>0.5</v>
      </c>
      <c r="R74" s="323">
        <f>'5 forduló'!$D73</f>
        <v>0</v>
      </c>
      <c r="S74" s="323">
        <f>'6 forduló'!$D73</f>
        <v>1</v>
      </c>
      <c r="T74" s="323">
        <f>'7 forduló'!$D73</f>
        <v>0</v>
      </c>
      <c r="U74" s="323">
        <f>'8 forduló'!$D73</f>
        <v>0</v>
      </c>
      <c r="V74" s="323">
        <f>'9 forduló'!$D73</f>
        <v>1</v>
      </c>
      <c r="W74" s="323" t="b">
        <f>'10 forduló'!$D73</f>
        <v>0</v>
      </c>
      <c r="X74" s="323" t="b">
        <f>'11 forduló'!$D73</f>
        <v>0</v>
      </c>
      <c r="Y74" s="324"/>
      <c r="Z74" s="331">
        <f t="shared" si="77"/>
        <v>4</v>
      </c>
      <c r="AA74" s="404"/>
      <c r="AC74" s="207"/>
      <c r="AD74" s="51" t="b">
        <f t="shared" ref="AD74:AP74" si="82">M151</f>
        <v>0</v>
      </c>
      <c r="AE74" s="51">
        <f t="shared" si="82"/>
        <v>0</v>
      </c>
      <c r="AF74" s="51">
        <f t="shared" si="82"/>
        <v>0</v>
      </c>
      <c r="AG74" s="51">
        <f t="shared" si="82"/>
        <v>0</v>
      </c>
      <c r="AH74" s="51">
        <f t="shared" si="82"/>
        <v>1</v>
      </c>
      <c r="AI74" s="51">
        <f t="shared" si="82"/>
        <v>0</v>
      </c>
      <c r="AJ74" s="51">
        <f t="shared" si="82"/>
        <v>0</v>
      </c>
      <c r="AK74" s="51">
        <f t="shared" si="82"/>
        <v>0.5</v>
      </c>
      <c r="AL74" s="51">
        <f t="shared" si="82"/>
        <v>0</v>
      </c>
      <c r="AM74" s="51">
        <f t="shared" si="82"/>
        <v>0.5</v>
      </c>
      <c r="AN74" s="51" t="b">
        <f t="shared" si="82"/>
        <v>0</v>
      </c>
      <c r="AO74" s="51" t="b">
        <f t="shared" si="82"/>
        <v>0</v>
      </c>
      <c r="AP74" s="51">
        <f t="shared" si="82"/>
        <v>0</v>
      </c>
      <c r="AQ74" s="62">
        <f t="shared" si="10"/>
        <v>2</v>
      </c>
      <c r="AR74" s="389"/>
      <c r="AS74" s="87">
        <f t="shared" si="68"/>
        <v>2.0027500182</v>
      </c>
      <c r="AT74" s="57" t="b">
        <f t="shared" si="12"/>
        <v>0</v>
      </c>
      <c r="AU74" s="170" t="str">
        <f t="shared" si="69"/>
        <v>Nagyhalász SE</v>
      </c>
      <c r="AV74"/>
      <c r="AW74" s="76">
        <f t="shared" si="70"/>
        <v>10</v>
      </c>
      <c r="AX74" s="79" t="s">
        <v>33</v>
      </c>
      <c r="AY74" s="177" t="b">
        <f t="shared" si="71"/>
        <v>0</v>
      </c>
      <c r="AZ74" s="177">
        <f t="shared" si="72"/>
        <v>2.0027500182</v>
      </c>
      <c r="BA74" s="177" t="str">
        <f t="shared" si="73"/>
        <v>Nagyhalász SE</v>
      </c>
      <c r="BB74" t="str">
        <f t="shared" si="8"/>
        <v>Ellenőrizd le a sorrendet!!! De a gép hozzáadja a csapat eredményt</v>
      </c>
    </row>
    <row r="75" spans="1:54" ht="14.25" customHeight="1" thickTop="1" thickBot="1" x14ac:dyDescent="0.25">
      <c r="A75" s="407"/>
      <c r="B75" s="321" t="s">
        <v>79</v>
      </c>
      <c r="C75" s="322" t="str">
        <f>'1 forduló'!$C74</f>
        <v xml:space="preserve">Dudás László 1678 </v>
      </c>
      <c r="D75" s="322" t="str">
        <f>'2 forduló'!$C74</f>
        <v>Dudás László /1678/</v>
      </c>
      <c r="E75" s="322" t="str">
        <f>'3 forduló'!$C74</f>
        <v>Dudás László 1670</v>
      </c>
      <c r="F75" s="322" t="str">
        <f>'4 forduló'!$C74</f>
        <v>Dudás László</v>
      </c>
      <c r="G75" s="322" t="str">
        <f>'5 forduló'!$C74</f>
        <v>Scheppel László 1730</v>
      </c>
      <c r="H75" s="322" t="str">
        <f>'6 forduló'!$C74</f>
        <v xml:space="preserve"> Dudás László 1675</v>
      </c>
      <c r="I75" s="322" t="str">
        <f>'7 forduló'!$C74</f>
        <v>Szabó István 1736</v>
      </c>
      <c r="J75" s="322" t="str">
        <f>'8 forduló'!$C74</f>
        <v>Dudas, Laszlo</v>
      </c>
      <c r="K75" s="322" t="str">
        <f>'9 forduló'!$C74</f>
        <v>Dudás László 1690</v>
      </c>
      <c r="L75" s="322" t="b">
        <f>'10 forduló'!$C74</f>
        <v>0</v>
      </c>
      <c r="M75" s="322" t="b">
        <f>'11 forduló'!$C74</f>
        <v>0</v>
      </c>
      <c r="N75" s="323">
        <f>'1 forduló'!$D74</f>
        <v>0</v>
      </c>
      <c r="O75" s="323">
        <f>'2 forduló'!$D74</f>
        <v>1</v>
      </c>
      <c r="P75" s="323">
        <f>'3 forduló'!$D74</f>
        <v>1</v>
      </c>
      <c r="Q75" s="323">
        <f>'4 forduló'!$D74</f>
        <v>1</v>
      </c>
      <c r="R75" s="323">
        <f>'5 forduló'!$D74</f>
        <v>0.5</v>
      </c>
      <c r="S75" s="323">
        <f>'6 forduló'!$D74</f>
        <v>1</v>
      </c>
      <c r="T75" s="323">
        <f>'7 forduló'!$D74</f>
        <v>1</v>
      </c>
      <c r="U75" s="323">
        <f>'8 forduló'!$D74</f>
        <v>0</v>
      </c>
      <c r="V75" s="323">
        <f>'9 forduló'!$D74</f>
        <v>1</v>
      </c>
      <c r="W75" s="323" t="b">
        <f>'10 forduló'!$D74</f>
        <v>0</v>
      </c>
      <c r="X75" s="323" t="b">
        <f>'11 forduló'!$D74</f>
        <v>0</v>
      </c>
      <c r="Y75" s="324"/>
      <c r="Z75" s="331">
        <f t="shared" si="77"/>
        <v>6.5</v>
      </c>
      <c r="AA75" s="404"/>
      <c r="AC75" s="207"/>
      <c r="AD75" s="51" t="b">
        <f t="shared" ref="AD75:AP75" si="83">M167</f>
        <v>0</v>
      </c>
      <c r="AE75" s="51" t="b">
        <f t="shared" si="83"/>
        <v>0</v>
      </c>
      <c r="AF75" s="51" t="b">
        <f t="shared" si="83"/>
        <v>0</v>
      </c>
      <c r="AG75" s="51" t="b">
        <f t="shared" si="83"/>
        <v>0</v>
      </c>
      <c r="AH75" s="51" t="b">
        <f t="shared" si="83"/>
        <v>0</v>
      </c>
      <c r="AI75" s="51" t="b">
        <f t="shared" si="83"/>
        <v>0</v>
      </c>
      <c r="AJ75" s="51" t="b">
        <f t="shared" si="83"/>
        <v>0</v>
      </c>
      <c r="AK75" s="51" t="b">
        <f t="shared" si="83"/>
        <v>0</v>
      </c>
      <c r="AL75" s="51" t="b">
        <f t="shared" si="83"/>
        <v>0</v>
      </c>
      <c r="AM75" s="51" t="b">
        <f t="shared" si="83"/>
        <v>0</v>
      </c>
      <c r="AN75" s="51" t="b">
        <f t="shared" si="83"/>
        <v>0</v>
      </c>
      <c r="AO75" s="51" t="b">
        <f t="shared" si="83"/>
        <v>0</v>
      </c>
      <c r="AP75" s="51">
        <f t="shared" si="83"/>
        <v>0</v>
      </c>
      <c r="AQ75" s="62">
        <f t="shared" si="10"/>
        <v>0</v>
      </c>
      <c r="AR75" s="389"/>
      <c r="AS75" s="87">
        <f t="shared" si="68"/>
        <v>1.8000000000000006E-8</v>
      </c>
      <c r="AT75" s="57" t="b">
        <f t="shared" si="12"/>
        <v>0</v>
      </c>
      <c r="AU75" s="170" t="str">
        <f t="shared" si="69"/>
        <v>Nyírbátor</v>
      </c>
      <c r="AV75"/>
      <c r="AW75" s="76">
        <f t="shared" si="70"/>
        <v>11</v>
      </c>
      <c r="AX75" s="79" t="s">
        <v>34</v>
      </c>
      <c r="AY75" s="177" t="b">
        <f t="shared" si="71"/>
        <v>0</v>
      </c>
      <c r="AZ75" s="177">
        <f t="shared" si="72"/>
        <v>1.8000000000000006E-8</v>
      </c>
      <c r="BA75" s="177" t="str">
        <f t="shared" si="73"/>
        <v>Nyírbátor</v>
      </c>
      <c r="BB75" t="str">
        <f t="shared" si="8"/>
        <v>0</v>
      </c>
    </row>
    <row r="76" spans="1:54" ht="14.25" customHeight="1" thickTop="1" thickBot="1" x14ac:dyDescent="0.25">
      <c r="A76" s="407"/>
      <c r="B76" s="321" t="s">
        <v>80</v>
      </c>
      <c r="C76" s="322" t="str">
        <f>'1 forduló'!$C75</f>
        <v xml:space="preserve"> Mérnyi Béla 1682</v>
      </c>
      <c r="D76" s="322" t="str">
        <f>'2 forduló'!$C75</f>
        <v>Mérnyi Béla /1682/</v>
      </c>
      <c r="E76" s="322" t="str">
        <f>'3 forduló'!$C75</f>
        <v>Kuburczik Béla 1695</v>
      </c>
      <c r="F76" s="322" t="str">
        <f>'4 forduló'!$C75</f>
        <v>Mérnyi Béla</v>
      </c>
      <c r="G76" s="322" t="str">
        <f>'5 forduló'!$C75</f>
        <v xml:space="preserve"> Mérnyi Béla 1687</v>
      </c>
      <c r="H76" s="322" t="str">
        <f>'6 forduló'!$C75</f>
        <v>Mérnyi Béla 1687</v>
      </c>
      <c r="I76" s="322" t="str">
        <f>'7 forduló'!$C75</f>
        <v>Scheppel László 1736</v>
      </c>
      <c r="J76" s="322" t="str">
        <f>'8 forduló'!$C75</f>
        <v>Mernyi, Bela</v>
      </c>
      <c r="K76" s="322" t="str">
        <f>'9 forduló'!$C75</f>
        <v>Mérnyi Béla 1697</v>
      </c>
      <c r="L76" s="322" t="b">
        <f>'10 forduló'!$C75</f>
        <v>0</v>
      </c>
      <c r="M76" s="322" t="b">
        <f>'11 forduló'!$C75</f>
        <v>0</v>
      </c>
      <c r="N76" s="323">
        <f>'1 forduló'!$D75</f>
        <v>1</v>
      </c>
      <c r="O76" s="323">
        <f>'2 forduló'!$D75</f>
        <v>1</v>
      </c>
      <c r="P76" s="323">
        <f>'3 forduló'!$D75</f>
        <v>0.5</v>
      </c>
      <c r="Q76" s="323">
        <f>'4 forduló'!$D75</f>
        <v>1</v>
      </c>
      <c r="R76" s="323">
        <f>'5 forduló'!$D75</f>
        <v>0</v>
      </c>
      <c r="S76" s="323">
        <f>'6 forduló'!$D75</f>
        <v>1</v>
      </c>
      <c r="T76" s="323">
        <f>'7 forduló'!$D75</f>
        <v>1</v>
      </c>
      <c r="U76" s="323">
        <f>'8 forduló'!$D75</f>
        <v>1</v>
      </c>
      <c r="V76" s="323">
        <f>'9 forduló'!$D75</f>
        <v>1</v>
      </c>
      <c r="W76" s="323" t="b">
        <f>'10 forduló'!$D75</f>
        <v>0</v>
      </c>
      <c r="X76" s="323" t="b">
        <f>'11 forduló'!$D75</f>
        <v>0</v>
      </c>
      <c r="Y76" s="324"/>
      <c r="Z76" s="331">
        <f t="shared" si="77"/>
        <v>7.5</v>
      </c>
      <c r="AA76" s="404"/>
      <c r="AC76" s="207"/>
      <c r="AD76" s="51" t="str">
        <f t="shared" ref="AD76:AP76" si="84">M183</f>
        <v>12_3</v>
      </c>
      <c r="AE76" s="51" t="b">
        <f t="shared" si="84"/>
        <v>0</v>
      </c>
      <c r="AF76" s="51" t="b">
        <f t="shared" si="84"/>
        <v>0</v>
      </c>
      <c r="AG76" s="51" t="b">
        <f t="shared" si="84"/>
        <v>0</v>
      </c>
      <c r="AH76" s="51" t="b">
        <f t="shared" si="84"/>
        <v>0</v>
      </c>
      <c r="AI76" s="51" t="b">
        <f t="shared" si="84"/>
        <v>0</v>
      </c>
      <c r="AJ76" s="51" t="b">
        <f t="shared" si="84"/>
        <v>0</v>
      </c>
      <c r="AK76" s="51" t="b">
        <f t="shared" si="84"/>
        <v>0</v>
      </c>
      <c r="AL76" s="51" t="b">
        <f t="shared" si="84"/>
        <v>0</v>
      </c>
      <c r="AM76" s="51" t="b">
        <f t="shared" si="84"/>
        <v>0</v>
      </c>
      <c r="AN76" s="51" t="b">
        <f t="shared" si="84"/>
        <v>0</v>
      </c>
      <c r="AO76" s="51" t="b">
        <f t="shared" si="84"/>
        <v>0</v>
      </c>
      <c r="AP76" s="51">
        <f t="shared" si="84"/>
        <v>0</v>
      </c>
      <c r="AQ76" s="62">
        <f t="shared" si="10"/>
        <v>0</v>
      </c>
      <c r="AR76" s="389"/>
      <c r="AS76" s="87">
        <f t="shared" si="68"/>
        <v>1.7800000000000007E-8</v>
      </c>
      <c r="AT76" s="57" t="str">
        <f t="shared" si="12"/>
        <v>12_3</v>
      </c>
      <c r="AU76" s="170" t="str">
        <f t="shared" si="69"/>
        <v>Pihenőnap</v>
      </c>
      <c r="AV76"/>
      <c r="AW76" s="76">
        <f t="shared" si="70"/>
        <v>12</v>
      </c>
      <c r="AX76" s="79" t="s">
        <v>35</v>
      </c>
      <c r="AY76" s="177" t="str">
        <f t="shared" si="71"/>
        <v>12_3</v>
      </c>
      <c r="AZ76" s="177">
        <f t="shared" si="72"/>
        <v>1.7800000000000007E-8</v>
      </c>
      <c r="BA76" s="177" t="str">
        <f t="shared" si="73"/>
        <v>Pihenőnap</v>
      </c>
      <c r="BB76" t="str">
        <f t="shared" si="8"/>
        <v>0</v>
      </c>
    </row>
    <row r="77" spans="1:54" ht="12.75" customHeight="1" thickTop="1" thickBot="1" x14ac:dyDescent="0.25">
      <c r="A77" s="407"/>
      <c r="B77" s="321" t="s">
        <v>81</v>
      </c>
      <c r="C77" s="322" t="str">
        <f>'1 forduló'!$C76</f>
        <v>Mészáros János</v>
      </c>
      <c r="D77" s="322" t="str">
        <f>'2 forduló'!$C76</f>
        <v>Mészáros János</v>
      </c>
      <c r="E77" s="322" t="str">
        <f>'3 forduló'!$C76</f>
        <v>Mészáros János</v>
      </c>
      <c r="F77" s="322" t="str">
        <f>'4 forduló'!$C76</f>
        <v>Mészáros János</v>
      </c>
      <c r="G77" s="322" t="str">
        <f>'5 forduló'!$C76</f>
        <v>Mészáros János</v>
      </c>
      <c r="H77" s="322" t="str">
        <f>'6 forduló'!$C76</f>
        <v>Mészáros János</v>
      </c>
      <c r="I77" s="322" t="str">
        <f>'7 forduló'!$C76</f>
        <v>Vaskó Dániel</v>
      </c>
      <c r="J77" s="322" t="str">
        <f>'8 forduló'!$C76</f>
        <v>Meszaros, Janos</v>
      </c>
      <c r="K77" s="322" t="str">
        <f>'9 forduló'!$C76</f>
        <v xml:space="preserve"> Mészáros János</v>
      </c>
      <c r="L77" s="322" t="b">
        <f>'10 forduló'!$C76</f>
        <v>0</v>
      </c>
      <c r="M77" s="322" t="b">
        <f>'11 forduló'!$C76</f>
        <v>0</v>
      </c>
      <c r="N77" s="323">
        <f>'1 forduló'!$D76</f>
        <v>0</v>
      </c>
      <c r="O77" s="323">
        <f>'2 forduló'!$D76</f>
        <v>0.5</v>
      </c>
      <c r="P77" s="323">
        <f>'3 forduló'!$D76</f>
        <v>1</v>
      </c>
      <c r="Q77" s="323">
        <f>'4 forduló'!$D76</f>
        <v>0</v>
      </c>
      <c r="R77" s="323">
        <f>'5 forduló'!$D76</f>
        <v>1</v>
      </c>
      <c r="S77" s="323">
        <f>'6 forduló'!$D76</f>
        <v>1</v>
      </c>
      <c r="T77" s="323">
        <f>'7 forduló'!$D76</f>
        <v>0.5</v>
      </c>
      <c r="U77" s="323">
        <f>'8 forduló'!$D76</f>
        <v>0</v>
      </c>
      <c r="V77" s="323">
        <f>'9 forduló'!$D76</f>
        <v>0</v>
      </c>
      <c r="W77" s="323" t="b">
        <f>'10 forduló'!$D76</f>
        <v>0</v>
      </c>
      <c r="X77" s="323" t="b">
        <f>'11 forduló'!$D76</f>
        <v>0</v>
      </c>
      <c r="Y77" s="324"/>
      <c r="Z77" s="331">
        <f t="shared" si="77"/>
        <v>4</v>
      </c>
      <c r="AA77" s="404"/>
      <c r="AC77" s="207"/>
      <c r="AD77" s="51" t="str">
        <f t="shared" ref="AD77:AP77" si="85">M199</f>
        <v>13_3</v>
      </c>
      <c r="AE77" s="51" t="b">
        <f t="shared" si="85"/>
        <v>0</v>
      </c>
      <c r="AF77" s="51" t="b">
        <f t="shared" si="85"/>
        <v>0</v>
      </c>
      <c r="AG77" s="51" t="b">
        <f t="shared" si="85"/>
        <v>0</v>
      </c>
      <c r="AH77" s="51" t="b">
        <f t="shared" si="85"/>
        <v>0</v>
      </c>
      <c r="AI77" s="51" t="b">
        <f t="shared" si="85"/>
        <v>0</v>
      </c>
      <c r="AJ77" s="51" t="b">
        <f t="shared" si="85"/>
        <v>0</v>
      </c>
      <c r="AK77" s="51" t="b">
        <f t="shared" si="85"/>
        <v>0</v>
      </c>
      <c r="AL77" s="51" t="b">
        <f t="shared" si="85"/>
        <v>0</v>
      </c>
      <c r="AM77" s="51" t="b">
        <f t="shared" si="85"/>
        <v>0</v>
      </c>
      <c r="AN77" s="51" t="b">
        <f t="shared" si="85"/>
        <v>0</v>
      </c>
      <c r="AO77" s="51" t="b">
        <f t="shared" si="85"/>
        <v>0</v>
      </c>
      <c r="AP77" s="51">
        <f t="shared" si="85"/>
        <v>0</v>
      </c>
      <c r="AQ77" s="62">
        <f t="shared" si="10"/>
        <v>0</v>
      </c>
      <c r="AR77" s="389"/>
      <c r="AS77" s="87">
        <f t="shared" si="68"/>
        <v>1.7600000000000009E-8</v>
      </c>
      <c r="AT77" s="57" t="str">
        <f t="shared" si="12"/>
        <v>13_3</v>
      </c>
      <c r="AU77" s="170" t="str">
        <f t="shared" si="69"/>
        <v>13cs</v>
      </c>
      <c r="AV77"/>
      <c r="AW77" s="76">
        <f t="shared" si="70"/>
        <v>13</v>
      </c>
      <c r="AX77" s="79" t="s">
        <v>36</v>
      </c>
      <c r="AY77" s="177" t="str">
        <f t="shared" si="71"/>
        <v>13_3</v>
      </c>
      <c r="AZ77" s="177">
        <f t="shared" si="72"/>
        <v>1.7600000000000009E-8</v>
      </c>
      <c r="BA77" s="177" t="str">
        <f t="shared" si="73"/>
        <v>13cs</v>
      </c>
      <c r="BB77" t="str">
        <f t="shared" si="8"/>
        <v>0</v>
      </c>
    </row>
    <row r="78" spans="1:54" ht="12.75" customHeight="1" thickTop="1" thickBot="1" x14ac:dyDescent="0.25">
      <c r="A78" s="407"/>
      <c r="B78" s="321" t="s">
        <v>82</v>
      </c>
      <c r="C78" s="322" t="str">
        <f>'1 forduló'!$C77</f>
        <v>Vaskó Dániel</v>
      </c>
      <c r="D78" s="322" t="str">
        <f>'2 forduló'!$C77</f>
        <v>Vaskó Dániel</v>
      </c>
      <c r="E78" s="322" t="str">
        <f>'3 forduló'!$C77</f>
        <v>Vaskó Dániel</v>
      </c>
      <c r="F78" s="322" t="str">
        <f>'4 forduló'!$C77</f>
        <v>Vaskó Dániel</v>
      </c>
      <c r="G78" s="322" t="str">
        <f>'5 forduló'!$C77</f>
        <v>Vaskó Dávid</v>
      </c>
      <c r="H78" s="322" t="str">
        <f>'6 forduló'!$C77</f>
        <v xml:space="preserve"> Vaskó Dániel</v>
      </c>
      <c r="I78" s="322" t="str">
        <f>'7 forduló'!$C77</f>
        <v>Ignácz József</v>
      </c>
      <c r="J78" s="322" t="str">
        <f>'8 forduló'!$C77</f>
        <v>Ignacz, Jozsef</v>
      </c>
      <c r="K78" s="322" t="str">
        <f>'9 forduló'!$C77</f>
        <v>Vaskó Dániel</v>
      </c>
      <c r="L78" s="322" t="b">
        <f>'10 forduló'!$C77</f>
        <v>0</v>
      </c>
      <c r="M78" s="322" t="b">
        <f>'11 forduló'!$C77</f>
        <v>0</v>
      </c>
      <c r="N78" s="323">
        <f>'1 forduló'!$D77</f>
        <v>0</v>
      </c>
      <c r="O78" s="323">
        <f>'2 forduló'!$D77</f>
        <v>0.5</v>
      </c>
      <c r="P78" s="323">
        <f>'3 forduló'!$D77</f>
        <v>1</v>
      </c>
      <c r="Q78" s="323">
        <f>'4 forduló'!$D77</f>
        <v>1</v>
      </c>
      <c r="R78" s="323">
        <f>'5 forduló'!$D77</f>
        <v>1</v>
      </c>
      <c r="S78" s="323">
        <f>'6 forduló'!$D77</f>
        <v>0.5</v>
      </c>
      <c r="T78" s="323">
        <f>'7 forduló'!$D77</f>
        <v>1</v>
      </c>
      <c r="U78" s="323">
        <f>'8 forduló'!$D77</f>
        <v>0</v>
      </c>
      <c r="V78" s="323">
        <f>'9 forduló'!$D77</f>
        <v>1</v>
      </c>
      <c r="W78" s="323" t="b">
        <f>'10 forduló'!$D77</f>
        <v>0</v>
      </c>
      <c r="X78" s="323" t="b">
        <f>'11 forduló'!$D77</f>
        <v>0</v>
      </c>
      <c r="Y78" s="324"/>
      <c r="Z78" s="331">
        <f t="shared" si="77"/>
        <v>6</v>
      </c>
      <c r="AA78" s="404"/>
      <c r="AC78" s="207"/>
      <c r="AD78" s="51" t="str">
        <f t="shared" ref="AD78:AP78" si="86">M215</f>
        <v>14_3</v>
      </c>
      <c r="AE78" s="51" t="b">
        <f t="shared" si="86"/>
        <v>0</v>
      </c>
      <c r="AF78" s="51" t="b">
        <f t="shared" si="86"/>
        <v>0</v>
      </c>
      <c r="AG78" s="51" t="b">
        <f t="shared" si="86"/>
        <v>0</v>
      </c>
      <c r="AH78" s="51" t="b">
        <f t="shared" si="86"/>
        <v>0</v>
      </c>
      <c r="AI78" s="51" t="b">
        <f t="shared" si="86"/>
        <v>0</v>
      </c>
      <c r="AJ78" s="51" t="b">
        <f t="shared" si="86"/>
        <v>0</v>
      </c>
      <c r="AK78" s="51" t="b">
        <f t="shared" si="86"/>
        <v>0</v>
      </c>
      <c r="AL78" s="51" t="b">
        <f t="shared" si="86"/>
        <v>0</v>
      </c>
      <c r="AM78" s="51" t="b">
        <f t="shared" si="86"/>
        <v>0</v>
      </c>
      <c r="AN78" s="51" t="b">
        <f t="shared" si="86"/>
        <v>0</v>
      </c>
      <c r="AO78" s="51" t="b">
        <f t="shared" si="86"/>
        <v>0</v>
      </c>
      <c r="AP78" s="51">
        <f t="shared" si="86"/>
        <v>0</v>
      </c>
      <c r="AQ78" s="62">
        <f t="shared" si="10"/>
        <v>0</v>
      </c>
      <c r="AR78" s="389"/>
      <c r="AS78" s="87">
        <f t="shared" si="68"/>
        <v>1.7400000000000007E-8</v>
      </c>
      <c r="AT78" s="57" t="str">
        <f t="shared" si="12"/>
        <v>14_3</v>
      </c>
      <c r="AU78" s="170" t="str">
        <f t="shared" si="69"/>
        <v>14cs</v>
      </c>
      <c r="AV78"/>
      <c r="AW78" s="76">
        <f t="shared" si="70"/>
        <v>14</v>
      </c>
      <c r="AX78" s="79" t="s">
        <v>37</v>
      </c>
      <c r="AY78" s="177" t="str">
        <f t="shared" si="71"/>
        <v>14_3</v>
      </c>
      <c r="AZ78" s="177">
        <f t="shared" si="72"/>
        <v>1.7400000000000007E-8</v>
      </c>
      <c r="BA78" s="177" t="str">
        <f t="shared" si="73"/>
        <v>14cs</v>
      </c>
      <c r="BB78" t="str">
        <f t="shared" si="8"/>
        <v>0</v>
      </c>
    </row>
    <row r="79" spans="1:54" ht="12.75" customHeight="1" thickTop="1" thickBot="1" x14ac:dyDescent="0.25">
      <c r="A79" s="408"/>
      <c r="B79" s="325" t="s">
        <v>85</v>
      </c>
      <c r="C79" s="326">
        <f>'1 forduló'!$C78</f>
        <v>0</v>
      </c>
      <c r="D79" s="322">
        <f>'2 forduló'!$C78</f>
        <v>0</v>
      </c>
      <c r="E79" s="326">
        <f>'3 forduló'!$C78</f>
        <v>0</v>
      </c>
      <c r="F79" s="326">
        <f>'4 forduló'!$C78</f>
        <v>0</v>
      </c>
      <c r="G79" s="326">
        <f>'5 forduló'!$C78</f>
        <v>0</v>
      </c>
      <c r="H79" s="326">
        <f>'6 forduló'!$C78</f>
        <v>0</v>
      </c>
      <c r="I79" s="326">
        <f>'7 forduló'!$C78</f>
        <v>0</v>
      </c>
      <c r="J79" s="326">
        <f>'8 forduló'!$C78</f>
        <v>0</v>
      </c>
      <c r="K79" s="326">
        <f>'9 forduló'!$C78</f>
        <v>0</v>
      </c>
      <c r="L79" s="326">
        <f>'10 forduló'!$C78</f>
        <v>0</v>
      </c>
      <c r="M79" s="326">
        <f>'11 forduló'!$C78</f>
        <v>0</v>
      </c>
      <c r="N79" s="327"/>
      <c r="O79" s="327"/>
      <c r="P79" s="327"/>
      <c r="Q79" s="327"/>
      <c r="R79" s="327"/>
      <c r="S79" s="327"/>
      <c r="T79" s="327"/>
      <c r="U79" s="327"/>
      <c r="V79" s="327"/>
      <c r="W79" s="327"/>
      <c r="X79" s="327"/>
      <c r="Y79" s="328"/>
      <c r="Z79" s="332">
        <f t="shared" si="77"/>
        <v>0</v>
      </c>
      <c r="AA79" s="405"/>
      <c r="AC79" s="207"/>
      <c r="AD79" s="51" t="str">
        <f t="shared" ref="AD79:AP79" si="87">M231</f>
        <v>15_3</v>
      </c>
      <c r="AE79" s="51" t="b">
        <f t="shared" si="87"/>
        <v>0</v>
      </c>
      <c r="AF79" s="51" t="b">
        <f t="shared" si="87"/>
        <v>0</v>
      </c>
      <c r="AG79" s="51" t="b">
        <f t="shared" si="87"/>
        <v>0</v>
      </c>
      <c r="AH79" s="51" t="b">
        <f t="shared" si="87"/>
        <v>0</v>
      </c>
      <c r="AI79" s="51" t="b">
        <f t="shared" si="87"/>
        <v>0</v>
      </c>
      <c r="AJ79" s="51" t="b">
        <f t="shared" si="87"/>
        <v>0</v>
      </c>
      <c r="AK79" s="51" t="b">
        <f t="shared" si="87"/>
        <v>0</v>
      </c>
      <c r="AL79" s="51" t="b">
        <f t="shared" si="87"/>
        <v>0</v>
      </c>
      <c r="AM79" s="51" t="b">
        <f t="shared" si="87"/>
        <v>0</v>
      </c>
      <c r="AN79" s="51" t="b">
        <f t="shared" si="87"/>
        <v>0</v>
      </c>
      <c r="AO79" s="51" t="b">
        <f t="shared" si="87"/>
        <v>0</v>
      </c>
      <c r="AP79" s="51">
        <f t="shared" si="87"/>
        <v>0</v>
      </c>
      <c r="AQ79" s="62">
        <f t="shared" si="10"/>
        <v>0</v>
      </c>
      <c r="AR79" s="389"/>
      <c r="AS79" s="87">
        <f t="shared" si="68"/>
        <v>1.7200000000000008E-8</v>
      </c>
      <c r="AT79" s="57" t="str">
        <f t="shared" si="12"/>
        <v>15_3</v>
      </c>
      <c r="AU79" s="170" t="str">
        <f t="shared" si="69"/>
        <v>15cs</v>
      </c>
      <c r="AV79"/>
      <c r="AW79" s="76">
        <f t="shared" si="70"/>
        <v>15</v>
      </c>
      <c r="AX79" s="79" t="s">
        <v>38</v>
      </c>
      <c r="AY79" s="177" t="str">
        <f t="shared" si="71"/>
        <v>15_3</v>
      </c>
      <c r="AZ79" s="177">
        <f t="shared" si="72"/>
        <v>1.7200000000000008E-8</v>
      </c>
      <c r="BA79" s="177" t="str">
        <f t="shared" si="73"/>
        <v>15cs</v>
      </c>
      <c r="BB79" t="str">
        <f t="shared" si="8"/>
        <v>0</v>
      </c>
    </row>
    <row r="80" spans="1:54" ht="12.75" customHeight="1" thickTop="1" thickBot="1" x14ac:dyDescent="0.25">
      <c r="A80" s="280"/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80"/>
      <c r="M80" s="333"/>
      <c r="N80" s="335">
        <f t="shared" ref="N80:X80" si="88">SUM(N69:N79)</f>
        <v>4</v>
      </c>
      <c r="O80" s="335">
        <f t="shared" si="88"/>
        <v>7</v>
      </c>
      <c r="P80" s="335">
        <f t="shared" si="88"/>
        <v>7</v>
      </c>
      <c r="Q80" s="335">
        <f t="shared" si="88"/>
        <v>5.5</v>
      </c>
      <c r="R80" s="335">
        <f t="shared" si="88"/>
        <v>6.5</v>
      </c>
      <c r="S80" s="335">
        <f t="shared" si="88"/>
        <v>5</v>
      </c>
      <c r="T80" s="335">
        <f t="shared" si="88"/>
        <v>5</v>
      </c>
      <c r="U80" s="335">
        <f t="shared" si="88"/>
        <v>5.5</v>
      </c>
      <c r="V80" s="335">
        <f t="shared" si="88"/>
        <v>7.5</v>
      </c>
      <c r="W80" s="335">
        <f t="shared" si="88"/>
        <v>0</v>
      </c>
      <c r="X80" s="335">
        <f t="shared" si="88"/>
        <v>0</v>
      </c>
      <c r="Y80" s="252"/>
      <c r="Z80" s="280"/>
      <c r="AA80" s="280"/>
      <c r="AC80" s="207"/>
      <c r="AD80" s="51" t="str">
        <f t="shared" ref="AD80:AP80" si="89">M247</f>
        <v>16_3</v>
      </c>
      <c r="AE80" s="51" t="b">
        <f t="shared" si="89"/>
        <v>0</v>
      </c>
      <c r="AF80" s="51" t="b">
        <f t="shared" si="89"/>
        <v>0</v>
      </c>
      <c r="AG80" s="51" t="b">
        <f t="shared" si="89"/>
        <v>0</v>
      </c>
      <c r="AH80" s="51" t="b">
        <f t="shared" si="89"/>
        <v>0</v>
      </c>
      <c r="AI80" s="51" t="b">
        <f t="shared" si="89"/>
        <v>0</v>
      </c>
      <c r="AJ80" s="51" t="b">
        <f t="shared" si="89"/>
        <v>0</v>
      </c>
      <c r="AK80" s="51" t="b">
        <f t="shared" si="89"/>
        <v>0</v>
      </c>
      <c r="AL80" s="51" t="b">
        <f t="shared" si="89"/>
        <v>0</v>
      </c>
      <c r="AM80" s="51" t="b">
        <f t="shared" si="89"/>
        <v>0</v>
      </c>
      <c r="AN80" s="51" t="b">
        <f t="shared" si="89"/>
        <v>0</v>
      </c>
      <c r="AO80" s="51" t="b">
        <f t="shared" si="89"/>
        <v>0</v>
      </c>
      <c r="AP80" s="51">
        <f t="shared" si="89"/>
        <v>0</v>
      </c>
      <c r="AQ80" s="62">
        <f t="shared" si="10"/>
        <v>0</v>
      </c>
      <c r="AR80" s="389"/>
      <c r="AS80" s="87">
        <f t="shared" si="68"/>
        <v>1.700000000000001E-8</v>
      </c>
      <c r="AT80" s="57" t="str">
        <f t="shared" si="12"/>
        <v>16_3</v>
      </c>
      <c r="AU80" s="170" t="str">
        <f t="shared" si="69"/>
        <v>16cs</v>
      </c>
      <c r="AV80"/>
      <c r="AW80" s="76">
        <f t="shared" si="70"/>
        <v>16</v>
      </c>
      <c r="AX80" s="79" t="s">
        <v>39</v>
      </c>
      <c r="AY80" s="177" t="str">
        <f t="shared" si="71"/>
        <v>16_3</v>
      </c>
      <c r="AZ80" s="177">
        <f t="shared" si="72"/>
        <v>1.700000000000001E-8</v>
      </c>
      <c r="BA80" s="177" t="str">
        <f t="shared" si="73"/>
        <v>16cs</v>
      </c>
      <c r="BB80" t="str">
        <f t="shared" si="8"/>
        <v>0</v>
      </c>
    </row>
    <row r="81" spans="1:54" ht="12.75" customHeight="1" thickTop="1" thickBot="1" x14ac:dyDescent="0.25">
      <c r="A81" s="280"/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0"/>
      <c r="M81" s="333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280"/>
      <c r="AA81" s="280"/>
      <c r="AC81" s="207"/>
      <c r="AD81" s="51" t="str">
        <f t="shared" ref="AD81:AP81" si="90">M263</f>
        <v>17_3</v>
      </c>
      <c r="AE81" s="51" t="b">
        <f t="shared" si="90"/>
        <v>0</v>
      </c>
      <c r="AF81" s="51" t="b">
        <f t="shared" si="90"/>
        <v>0</v>
      </c>
      <c r="AG81" s="51" t="b">
        <f t="shared" si="90"/>
        <v>0</v>
      </c>
      <c r="AH81" s="51" t="b">
        <f t="shared" si="90"/>
        <v>0</v>
      </c>
      <c r="AI81" s="51" t="b">
        <f t="shared" si="90"/>
        <v>0</v>
      </c>
      <c r="AJ81" s="51" t="b">
        <f t="shared" si="90"/>
        <v>0</v>
      </c>
      <c r="AK81" s="51" t="b">
        <f t="shared" si="90"/>
        <v>0</v>
      </c>
      <c r="AL81" s="51" t="b">
        <f t="shared" si="90"/>
        <v>0</v>
      </c>
      <c r="AM81" s="51" t="b">
        <f t="shared" si="90"/>
        <v>0</v>
      </c>
      <c r="AN81" s="51" t="b">
        <f t="shared" si="90"/>
        <v>0</v>
      </c>
      <c r="AO81" s="51" t="b">
        <f t="shared" si="90"/>
        <v>0</v>
      </c>
      <c r="AP81" s="51">
        <f t="shared" si="90"/>
        <v>0</v>
      </c>
      <c r="AQ81" s="62">
        <f t="shared" si="10"/>
        <v>0</v>
      </c>
      <c r="AR81" s="389"/>
      <c r="AS81" s="87">
        <f t="shared" si="68"/>
        <v>1.6800000000000011E-8</v>
      </c>
      <c r="AT81" s="57" t="str">
        <f t="shared" si="12"/>
        <v>17_3</v>
      </c>
      <c r="AU81" s="170" t="str">
        <f t="shared" si="69"/>
        <v>17cs</v>
      </c>
      <c r="AV81"/>
      <c r="AW81" s="76">
        <f t="shared" si="70"/>
        <v>17</v>
      </c>
      <c r="AX81" s="79" t="s">
        <v>40</v>
      </c>
      <c r="AY81" s="177" t="str">
        <f t="shared" si="71"/>
        <v>17_3</v>
      </c>
      <c r="AZ81" s="177">
        <f t="shared" si="72"/>
        <v>1.6800000000000011E-8</v>
      </c>
      <c r="BA81" s="177" t="str">
        <f t="shared" si="73"/>
        <v>17cs</v>
      </c>
      <c r="BB81" t="str">
        <f t="shared" si="8"/>
        <v>0</v>
      </c>
    </row>
    <row r="82" spans="1:54" ht="12.75" customHeight="1" thickTop="1" thickBot="1" x14ac:dyDescent="0.25">
      <c r="A82" s="280"/>
      <c r="B82" s="280"/>
      <c r="C82" s="280"/>
      <c r="D82" s="280"/>
      <c r="E82" s="280"/>
      <c r="F82" s="280"/>
      <c r="G82" s="280"/>
      <c r="H82" s="280"/>
      <c r="I82" s="280"/>
      <c r="J82" s="280"/>
      <c r="K82" s="280"/>
      <c r="L82" s="280"/>
      <c r="M82" s="333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80"/>
      <c r="AC82" s="207"/>
      <c r="AD82" s="51" t="str">
        <f t="shared" ref="AD82:AP82" si="91">M279</f>
        <v>18_3</v>
      </c>
      <c r="AE82" s="51" t="b">
        <f t="shared" si="91"/>
        <v>0</v>
      </c>
      <c r="AF82" s="51" t="b">
        <f t="shared" si="91"/>
        <v>0</v>
      </c>
      <c r="AG82" s="51" t="b">
        <f t="shared" si="91"/>
        <v>0</v>
      </c>
      <c r="AH82" s="51" t="b">
        <f t="shared" si="91"/>
        <v>0</v>
      </c>
      <c r="AI82" s="51" t="b">
        <f t="shared" si="91"/>
        <v>0</v>
      </c>
      <c r="AJ82" s="51" t="b">
        <f t="shared" si="91"/>
        <v>0</v>
      </c>
      <c r="AK82" s="51" t="b">
        <f t="shared" si="91"/>
        <v>0</v>
      </c>
      <c r="AL82" s="51" t="b">
        <f t="shared" si="91"/>
        <v>0</v>
      </c>
      <c r="AM82" s="51" t="b">
        <f t="shared" si="91"/>
        <v>0</v>
      </c>
      <c r="AN82" s="51" t="b">
        <f t="shared" si="91"/>
        <v>0</v>
      </c>
      <c r="AO82" s="51" t="b">
        <f t="shared" si="91"/>
        <v>0</v>
      </c>
      <c r="AP82" s="51">
        <f t="shared" si="91"/>
        <v>0</v>
      </c>
      <c r="AQ82" s="62">
        <f t="shared" si="10"/>
        <v>0</v>
      </c>
      <c r="AR82" s="389"/>
      <c r="AS82" s="87">
        <f t="shared" si="68"/>
        <v>1.660000000000001E-8</v>
      </c>
      <c r="AT82" s="57" t="str">
        <f t="shared" si="12"/>
        <v>18_3</v>
      </c>
      <c r="AU82" s="170" t="str">
        <f t="shared" si="69"/>
        <v>18cs</v>
      </c>
      <c r="AV82"/>
      <c r="AW82" s="76">
        <f t="shared" si="70"/>
        <v>18</v>
      </c>
      <c r="AX82" s="79" t="s">
        <v>41</v>
      </c>
      <c r="AY82" s="177" t="str">
        <f t="shared" si="71"/>
        <v>18_3</v>
      </c>
      <c r="AZ82" s="177">
        <f t="shared" si="72"/>
        <v>1.660000000000001E-8</v>
      </c>
      <c r="BA82" s="177" t="str">
        <f t="shared" si="73"/>
        <v>18cs</v>
      </c>
      <c r="BB82" t="str">
        <f t="shared" si="8"/>
        <v>0</v>
      </c>
    </row>
    <row r="83" spans="1:54" ht="29.25" customHeight="1" thickTop="1" thickBot="1" x14ac:dyDescent="0.35">
      <c r="A83" s="398" t="s">
        <v>0</v>
      </c>
      <c r="B83" s="399"/>
      <c r="C83" s="311" t="s">
        <v>241</v>
      </c>
      <c r="D83" s="312"/>
      <c r="E83" s="313"/>
      <c r="F83" s="314"/>
      <c r="G83" s="314"/>
      <c r="H83" s="314"/>
      <c r="I83" s="314"/>
      <c r="J83" s="314"/>
      <c r="K83" s="314"/>
      <c r="L83" s="314"/>
      <c r="M83" s="315"/>
      <c r="N83" s="400" t="s">
        <v>12</v>
      </c>
      <c r="O83" s="401"/>
      <c r="P83" s="402"/>
      <c r="Q83" s="402"/>
      <c r="R83" s="402"/>
      <c r="S83" s="402"/>
      <c r="T83" s="402"/>
      <c r="U83" s="402"/>
      <c r="V83" s="402"/>
      <c r="W83" s="402"/>
      <c r="X83" s="402"/>
      <c r="Y83" s="402"/>
      <c r="Z83" s="329" t="s">
        <v>16</v>
      </c>
      <c r="AA83" s="403">
        <f>SUM(N96:Y96)</f>
        <v>59</v>
      </c>
      <c r="AC83" s="207"/>
      <c r="AD83" s="51" t="str">
        <f t="shared" ref="AD83:AP83" si="92">M295</f>
        <v>19_3</v>
      </c>
      <c r="AE83" s="51" t="b">
        <f t="shared" si="92"/>
        <v>0</v>
      </c>
      <c r="AF83" s="51" t="b">
        <f t="shared" si="92"/>
        <v>0</v>
      </c>
      <c r="AG83" s="51" t="b">
        <f t="shared" si="92"/>
        <v>0</v>
      </c>
      <c r="AH83" s="51" t="b">
        <f t="shared" si="92"/>
        <v>0</v>
      </c>
      <c r="AI83" s="51" t="b">
        <f t="shared" si="92"/>
        <v>0</v>
      </c>
      <c r="AJ83" s="51" t="b">
        <f t="shared" si="92"/>
        <v>0</v>
      </c>
      <c r="AK83" s="51" t="b">
        <f t="shared" si="92"/>
        <v>0</v>
      </c>
      <c r="AL83" s="51" t="b">
        <f t="shared" si="92"/>
        <v>0</v>
      </c>
      <c r="AM83" s="51" t="b">
        <f t="shared" si="92"/>
        <v>0</v>
      </c>
      <c r="AN83" s="51" t="b">
        <f t="shared" si="92"/>
        <v>0</v>
      </c>
      <c r="AO83" s="51" t="b">
        <f t="shared" si="92"/>
        <v>0</v>
      </c>
      <c r="AP83" s="51">
        <f t="shared" si="92"/>
        <v>0</v>
      </c>
      <c r="AQ83" s="62">
        <f t="shared" si="10"/>
        <v>0</v>
      </c>
      <c r="AR83" s="389"/>
      <c r="AS83" s="87">
        <f t="shared" si="68"/>
        <v>1.6400000000000011E-8</v>
      </c>
      <c r="AT83" s="57" t="str">
        <f t="shared" si="12"/>
        <v>19_3</v>
      </c>
      <c r="AU83" s="170" t="str">
        <f t="shared" si="69"/>
        <v>19cs</v>
      </c>
      <c r="AV83"/>
      <c r="AW83" s="76">
        <f t="shared" si="70"/>
        <v>19</v>
      </c>
      <c r="AX83" s="79" t="s">
        <v>42</v>
      </c>
      <c r="AY83" s="177" t="str">
        <f t="shared" si="71"/>
        <v>19_3</v>
      </c>
      <c r="AZ83" s="177">
        <f t="shared" si="72"/>
        <v>1.6400000000000011E-8</v>
      </c>
      <c r="BA83" s="177" t="str">
        <f t="shared" si="73"/>
        <v>19cs</v>
      </c>
      <c r="BB83" t="str">
        <f t="shared" si="8"/>
        <v>0</v>
      </c>
    </row>
    <row r="84" spans="1:54" ht="14.25" customHeight="1" thickTop="1" thickBot="1" x14ac:dyDescent="0.25">
      <c r="A84" s="406">
        <v>6</v>
      </c>
      <c r="B84" s="316"/>
      <c r="C84" s="317"/>
      <c r="D84" s="317"/>
      <c r="E84" s="317"/>
      <c r="F84" s="317"/>
      <c r="G84" s="317"/>
      <c r="H84" s="317"/>
      <c r="I84" s="317"/>
      <c r="J84" s="317"/>
      <c r="K84" s="317"/>
      <c r="L84" s="317"/>
      <c r="M84" s="318" t="s">
        <v>1</v>
      </c>
      <c r="N84" s="319" t="s">
        <v>13</v>
      </c>
      <c r="O84" s="320" t="s">
        <v>14</v>
      </c>
      <c r="P84" s="320" t="s">
        <v>15</v>
      </c>
      <c r="Q84" s="320" t="s">
        <v>17</v>
      </c>
      <c r="R84" s="320" t="s">
        <v>18</v>
      </c>
      <c r="S84" s="320" t="s">
        <v>21</v>
      </c>
      <c r="T84" s="320" t="s">
        <v>22</v>
      </c>
      <c r="U84" s="320" t="s">
        <v>25</v>
      </c>
      <c r="V84" s="320" t="s">
        <v>26</v>
      </c>
      <c r="W84" s="320" t="s">
        <v>33</v>
      </c>
      <c r="X84" s="320" t="s">
        <v>34</v>
      </c>
      <c r="Y84" s="320" t="s">
        <v>35</v>
      </c>
      <c r="Z84" s="330"/>
      <c r="AA84" s="404"/>
      <c r="AC84" s="207"/>
      <c r="AD84" s="51" t="str">
        <f t="shared" ref="AD84:AP84" si="93">M311</f>
        <v>20_3</v>
      </c>
      <c r="AE84" s="51" t="b">
        <f t="shared" si="93"/>
        <v>0</v>
      </c>
      <c r="AF84" s="51" t="b">
        <f t="shared" si="93"/>
        <v>0</v>
      </c>
      <c r="AG84" s="51" t="b">
        <f t="shared" si="93"/>
        <v>0</v>
      </c>
      <c r="AH84" s="51" t="b">
        <f t="shared" si="93"/>
        <v>0</v>
      </c>
      <c r="AI84" s="51" t="b">
        <f t="shared" si="93"/>
        <v>0</v>
      </c>
      <c r="AJ84" s="51" t="b">
        <f t="shared" si="93"/>
        <v>0</v>
      </c>
      <c r="AK84" s="51" t="b">
        <f t="shared" si="93"/>
        <v>0</v>
      </c>
      <c r="AL84" s="51" t="b">
        <f t="shared" si="93"/>
        <v>0</v>
      </c>
      <c r="AM84" s="51" t="b">
        <f t="shared" si="93"/>
        <v>0</v>
      </c>
      <c r="AN84" s="51" t="b">
        <f t="shared" si="93"/>
        <v>0</v>
      </c>
      <c r="AO84" s="51" t="b">
        <f t="shared" si="93"/>
        <v>0</v>
      </c>
      <c r="AP84" s="51">
        <f t="shared" si="93"/>
        <v>0</v>
      </c>
      <c r="AQ84" s="62">
        <f t="shared" si="10"/>
        <v>0</v>
      </c>
      <c r="AR84" s="390"/>
      <c r="AS84" s="87">
        <f t="shared" si="68"/>
        <v>1.6200000000000013E-8</v>
      </c>
      <c r="AT84" s="70" t="str">
        <f t="shared" si="12"/>
        <v>20_3</v>
      </c>
      <c r="AU84" s="170" t="str">
        <f t="shared" si="69"/>
        <v>20cs</v>
      </c>
      <c r="AV84"/>
      <c r="AW84" s="76">
        <f t="shared" si="70"/>
        <v>20</v>
      </c>
      <c r="AX84" s="79" t="s">
        <v>43</v>
      </c>
      <c r="AY84" s="177" t="str">
        <f t="shared" si="71"/>
        <v>20_3</v>
      </c>
      <c r="AZ84" s="177">
        <f t="shared" si="72"/>
        <v>1.6200000000000013E-8</v>
      </c>
      <c r="BA84" s="177" t="str">
        <f t="shared" si="73"/>
        <v>20cs</v>
      </c>
      <c r="BB84" t="str">
        <f t="shared" si="8"/>
        <v>0</v>
      </c>
    </row>
    <row r="85" spans="1:54" ht="14.25" customHeight="1" thickTop="1" thickBot="1" x14ac:dyDescent="0.25">
      <c r="A85" s="407"/>
      <c r="B85" s="321" t="s">
        <v>2</v>
      </c>
      <c r="C85" s="322" t="str">
        <f>'1 forduló'!$C83</f>
        <v>Trembáczá László 2027</v>
      </c>
      <c r="D85" s="322" t="str">
        <f>'2 forduló'!$C83</f>
        <v>Trembácz László</v>
      </c>
      <c r="E85" s="322" t="str">
        <f>'3 forduló'!$C83</f>
        <v>Trembácz László</v>
      </c>
      <c r="F85" s="322" t="str">
        <f>'4 forduló'!$C83</f>
        <v>Trembácz László</v>
      </c>
      <c r="G85" s="322" t="str">
        <f>'5 forduló'!$C83</f>
        <v>Trembácz László</v>
      </c>
      <c r="H85" s="322" t="str">
        <f>'6 forduló'!$C83</f>
        <v>Trembácz László</v>
      </c>
      <c r="I85" s="322" t="str">
        <f>'7 forduló'!$C83</f>
        <v>Trembácz László</v>
      </c>
      <c r="J85" s="322" t="str">
        <f>'8 forduló'!$C83</f>
        <v>Trembácz László</v>
      </c>
      <c r="K85" s="322" t="str">
        <f>'9 forduló'!$C83</f>
        <v>Trembácz László 2000</v>
      </c>
      <c r="L85" s="322" t="b">
        <f>'10 forduló'!$C83</f>
        <v>0</v>
      </c>
      <c r="M85" s="322" t="b">
        <f>'11 forduló'!$C83</f>
        <v>0</v>
      </c>
      <c r="N85" s="323">
        <f>'1 forduló'!$D83</f>
        <v>0.5</v>
      </c>
      <c r="O85" s="323">
        <f>'2 forduló'!$D83</f>
        <v>1</v>
      </c>
      <c r="P85" s="323">
        <f>'3 forduló'!$D83</f>
        <v>0</v>
      </c>
      <c r="Q85" s="323">
        <f>'4 forduló'!$D83</f>
        <v>1</v>
      </c>
      <c r="R85" s="323">
        <f>'5 forduló'!$D83</f>
        <v>0.5</v>
      </c>
      <c r="S85" s="323">
        <f>'6 forduló'!$D83</f>
        <v>1</v>
      </c>
      <c r="T85" s="323">
        <f>'7 forduló'!$D83</f>
        <v>0</v>
      </c>
      <c r="U85" s="323">
        <f>'8 forduló'!$D83</f>
        <v>0.5</v>
      </c>
      <c r="V85" s="323">
        <f>'9 forduló'!$D83</f>
        <v>1</v>
      </c>
      <c r="W85" s="323" t="b">
        <f>'10 forduló'!$D83</f>
        <v>0</v>
      </c>
      <c r="X85" s="323" t="b">
        <f>'11 forduló'!$D83</f>
        <v>0</v>
      </c>
      <c r="Y85" s="324"/>
      <c r="Z85" s="331">
        <f>SUM(N85:Y85)</f>
        <v>5.5</v>
      </c>
      <c r="AA85" s="404"/>
      <c r="AC85" s="207" t="s">
        <v>56</v>
      </c>
      <c r="AD85" s="51" t="b">
        <f t="shared" ref="AD85:AP85" si="94">M8</f>
        <v>0</v>
      </c>
      <c r="AE85" s="51">
        <f t="shared" si="94"/>
        <v>0</v>
      </c>
      <c r="AF85" s="51">
        <f t="shared" si="94"/>
        <v>0</v>
      </c>
      <c r="AG85" s="51">
        <f t="shared" si="94"/>
        <v>1</v>
      </c>
      <c r="AH85" s="51">
        <f t="shared" si="94"/>
        <v>0</v>
      </c>
      <c r="AI85" s="51">
        <f t="shared" si="94"/>
        <v>1</v>
      </c>
      <c r="AJ85" s="51">
        <f t="shared" si="94"/>
        <v>0.5</v>
      </c>
      <c r="AK85" s="51">
        <f t="shared" si="94"/>
        <v>0</v>
      </c>
      <c r="AL85" s="51">
        <f t="shared" si="94"/>
        <v>0</v>
      </c>
      <c r="AM85" s="51">
        <f t="shared" si="94"/>
        <v>0</v>
      </c>
      <c r="AN85" s="51" t="b">
        <f t="shared" si="94"/>
        <v>0</v>
      </c>
      <c r="AO85" s="51" t="b">
        <f t="shared" si="94"/>
        <v>0</v>
      </c>
      <c r="AP85" s="51">
        <f t="shared" si="94"/>
        <v>0</v>
      </c>
      <c r="AQ85" s="62">
        <f t="shared" si="10"/>
        <v>2.5</v>
      </c>
      <c r="AR85" s="388" t="s">
        <v>56</v>
      </c>
      <c r="AS85" s="89">
        <f>AQ85+(AD3/10000)</f>
        <v>2.50300002</v>
      </c>
      <c r="AT85" s="69" t="b">
        <f t="shared" si="12"/>
        <v>0</v>
      </c>
      <c r="AU85" s="171" t="str">
        <f>AU65</f>
        <v>Nyírbátor SE</v>
      </c>
      <c r="AV85"/>
      <c r="AW85" s="178">
        <f>_xlfn.RANK.EQ(AS85,$AS$85:$AS$104,0)</f>
        <v>9</v>
      </c>
      <c r="AX85" s="178" t="s">
        <v>13</v>
      </c>
      <c r="AY85" s="179" t="b">
        <f>IF($AW$85=(AL3+1),$AT$85,IF($AW$86=(AL3+1),$AT$86,IF($AW$87=(AL3+1),$AT$87,IF($AW$88=(AL3+1),$AT$88,IF($AW$89=(AL3+1),$AT$89,IF($AW$90=(AL3+1),$AT$90,IF($AW$91=(AL3+1),$AT$91,IF($AW$92=(AL3+1),$AT$92,IF($AW$93=(AL3+1),$AT$93,IF($AW$94=(AL3+1),$AT$94,IF($AW$95=(AL3+1),$AT$95,IF($AW$96=(AL3+1),$AT$96,IF($AW$97=(AL3+1),$AT$97,IF($AW$98=(AL3+1),$AT$98,IF($AW$99=(AL3+1),$AT$99,IF($AW$100=(AL3+1),$AT$100,IF($AW$101=(AL3+1),$AT$101,IF($AW$102=(AL3+1),$AT$102,IF($AW$103=(AL3+1),$AT$103,IF($AW$104=(AL3+1),$AT$104))))))))))))))))))))</f>
        <v>0</v>
      </c>
      <c r="AZ85" s="179">
        <f>IF($AW$85=(AP3+1),$AS$85,IF($AW$86=(AP3+1),$AS$86,IF($AW$87=(AP3+1),$AS$87,IF($AW$88=(AP3+1),$AS$88,IF($AW$89=(AP3+1),$AS$89,IF($AW$90=(AP3+1),$AS$90,IF($AW$91=(AP3+1),$AS$91,IF($AW$92=(AP3+1),$AS$92,IF($AW$93=(AP3+1),$AS$93,IF($AW$94=(AP3+1),$AS$94,IF($AW$95=(AL3+1),$AS$95,IF($AW$96=(AL3+1),$AS$96,IF($AW$97=(AL3+1),$AS$97,IF($AW$98=(AL3+1),$AS$98,IF($AW$99=(AL3+1),$AS$99,IF($AW$100=(AL3+1),$AS$100,IF($AW$101=(AL3+1),$AS$101,IF($AW$102=(AL3+1),$AS$102,IF($AW$103=(AL3+1),$AS$103,IF($AW$104=(AL3+1),$AS$104))))))))))))))))))))</f>
        <v>8.0066000198000005</v>
      </c>
      <c r="BA85" s="179" t="str">
        <f>IF($AW$85=(AP3+1),$AU$85,IF($AW$86=(AP3+1),$AU$86,IF($AW$87=(AP3+1),$AU$87,IF($AW$88=(AP3+1),$AU$88,IF($AW$89=(AP3+1),$AU$89,IF($AW$90=(AP3+1),$AU$90,IF($AW$91=(AP3+1),$AU$91,IF($AW$92=(AP3+1),$AU$92,IF($AW$93=(AP3+1),$AU$93,IF($AW$94=(AP3+1),$AU$94,IF($AW$95=(AP3+1),$AU$95,IF($AW$96=(AP3+1),$AU$96,IF($AW$97=(AP3+1),$AU$97,IF($AW$98=(AP3+1),$AU$98,IF($AW$99=(AP3+1),$AU$99,IF($AW$100=(AP3+1),$AU$100,IF($AW$101=(AP3+1),$AU$101,IF($AW$102=(AP3+1),$AU$102,IF($AW$103=(AP3+1),$AU$103,IF($AW$104=(AP3+1),$AU$104))))))))))))))))))))</f>
        <v>Refi SC</v>
      </c>
      <c r="BB85" t="str">
        <f t="shared" si="8"/>
        <v>Ellenőrizd le a sorrendet!!! De a gép hozzáadja a csapat eredményt</v>
      </c>
    </row>
    <row r="86" spans="1:54" ht="14.25" customHeight="1" thickTop="1" thickBot="1" x14ac:dyDescent="0.25">
      <c r="A86" s="407"/>
      <c r="B86" s="321" t="s">
        <v>3</v>
      </c>
      <c r="C86" s="322" t="str">
        <f>'1 forduló'!$C84</f>
        <v xml:space="preserve"> Barnóth Róbert   1811 </v>
      </c>
      <c r="D86" s="322" t="str">
        <f>'2 forduló'!$C84</f>
        <v>Barnóth Róbert</v>
      </c>
      <c r="E86" s="322" t="str">
        <f>'3 forduló'!$C84</f>
        <v>Barnóth Róbert</v>
      </c>
      <c r="F86" s="322" t="str">
        <f>'4 forduló'!$C84</f>
        <v>Barnóth Róbert</v>
      </c>
      <c r="G86" s="322" t="str">
        <f>'5 forduló'!$C84</f>
        <v>Barnóth Róbert</v>
      </c>
      <c r="H86" s="322" t="str">
        <f>'6 forduló'!$C84</f>
        <v>Barnóth Róbert</v>
      </c>
      <c r="I86" s="322" t="str">
        <f>'7 forduló'!$C84</f>
        <v>Barnóth Róbert</v>
      </c>
      <c r="J86" s="322" t="str">
        <f>'8 forduló'!$C84</f>
        <v>Barnóth Róbert</v>
      </c>
      <c r="K86" s="322" t="str">
        <f>'9 forduló'!$C84</f>
        <v>Barnóth Róbert  1834</v>
      </c>
      <c r="L86" s="322" t="b">
        <f>'10 forduló'!$C84</f>
        <v>0</v>
      </c>
      <c r="M86" s="322" t="b">
        <f>'11 forduló'!$C84</f>
        <v>0</v>
      </c>
      <c r="N86" s="323">
        <f>'1 forduló'!$D84</f>
        <v>0.5</v>
      </c>
      <c r="O86" s="323">
        <f>'2 forduló'!$D84</f>
        <v>1</v>
      </c>
      <c r="P86" s="323">
        <f>'3 forduló'!$D84</f>
        <v>0.5</v>
      </c>
      <c r="Q86" s="323">
        <f>'4 forduló'!$D84</f>
        <v>1</v>
      </c>
      <c r="R86" s="323">
        <f>'5 forduló'!$D84</f>
        <v>0</v>
      </c>
      <c r="S86" s="323">
        <f>'6 forduló'!$D84</f>
        <v>1</v>
      </c>
      <c r="T86" s="323">
        <f>'7 forduló'!$D84</f>
        <v>1</v>
      </c>
      <c r="U86" s="323">
        <f>'8 forduló'!$D84</f>
        <v>0</v>
      </c>
      <c r="V86" s="323">
        <f>'9 forduló'!$D84</f>
        <v>1</v>
      </c>
      <c r="W86" s="323" t="b">
        <f>'10 forduló'!$D84</f>
        <v>0</v>
      </c>
      <c r="X86" s="323" t="b">
        <f>'11 forduló'!$D84</f>
        <v>0</v>
      </c>
      <c r="Y86" s="324"/>
      <c r="Z86" s="331">
        <f t="shared" ref="Z86:Z95" si="95">SUM(N86:Y86)</f>
        <v>6</v>
      </c>
      <c r="AA86" s="404"/>
      <c r="AC86" s="207"/>
      <c r="AD86" s="209" t="b">
        <f>M24</f>
        <v>0</v>
      </c>
      <c r="AE86" s="209">
        <f t="shared" ref="AE86:AP86" si="96">N24</f>
        <v>0.5</v>
      </c>
      <c r="AF86" s="209">
        <f t="shared" si="96"/>
        <v>1</v>
      </c>
      <c r="AG86" s="209">
        <f t="shared" si="96"/>
        <v>1</v>
      </c>
      <c r="AH86" s="209">
        <f t="shared" si="96"/>
        <v>1</v>
      </c>
      <c r="AI86" s="209">
        <f t="shared" si="96"/>
        <v>0.5</v>
      </c>
      <c r="AJ86" s="209">
        <f t="shared" si="96"/>
        <v>1</v>
      </c>
      <c r="AK86" s="209">
        <f t="shared" si="96"/>
        <v>1</v>
      </c>
      <c r="AL86" s="209">
        <f t="shared" si="96"/>
        <v>1</v>
      </c>
      <c r="AM86" s="209">
        <f t="shared" si="96"/>
        <v>1</v>
      </c>
      <c r="AN86" s="209" t="b">
        <f t="shared" si="96"/>
        <v>0</v>
      </c>
      <c r="AO86" s="209" t="b">
        <f t="shared" si="96"/>
        <v>0</v>
      </c>
      <c r="AP86" s="209">
        <f t="shared" si="96"/>
        <v>0</v>
      </c>
      <c r="AQ86" s="62">
        <f t="shared" si="10"/>
        <v>8</v>
      </c>
      <c r="AR86" s="389"/>
      <c r="AS86" s="89">
        <f t="shared" ref="AS86:AS104" si="97">AQ86+(AD4/10000)</f>
        <v>8.0066000198000005</v>
      </c>
      <c r="AT86" s="58" t="b">
        <f t="shared" si="12"/>
        <v>0</v>
      </c>
      <c r="AU86" s="171" t="str">
        <f t="shared" ref="AU86:AU104" si="98">AU66</f>
        <v>Refi SC</v>
      </c>
      <c r="AV86"/>
      <c r="AW86" s="178">
        <f t="shared" ref="AW86:AW104" si="99">_xlfn.RANK.EQ(AS86,$AS$85:$AS$104,0)</f>
        <v>1</v>
      </c>
      <c r="AX86" s="180" t="s">
        <v>14</v>
      </c>
      <c r="AY86" s="179" t="b">
        <f t="shared" ref="AY86:AY104" si="100">IF($AW$85=(AL4+1),$AT$85,IF($AW$86=(AL4+1),$AT$86,IF($AW$87=(AL4+1),$AT$87,IF($AW$88=(AL4+1),$AT$88,IF($AW$89=(AL4+1),$AT$89,IF($AW$90=(AL4+1),$AT$90,IF($AW$91=(AL4+1),$AT$91,IF($AW$92=(AL4+1),$AT$92,IF($AW$93=(AL4+1),$AT$93,IF($AW$94=(AL4+1),$AT$94,IF($AW$95=(AL4+1),$AT$95,IF($AW$96=(AL4+1),$AT$96,IF($AW$97=(AL4+1),$AT$97,IF($AW$98=(AL4+1),$AT$98,IF($AW$99=(AL4+1),$AT$99,IF($AW$100=(AL4+1),$AT$100,IF($AW$101=(AL4+1),$AT$101,IF($AW$102=(AL4+1),$AT$102,IF($AW$103=(AL4+1),$AT$103,IF($AW$104=(AL4+1),$AT$104))))))))))))))))))))</f>
        <v>0</v>
      </c>
      <c r="AZ86" s="179">
        <f t="shared" ref="AZ86:AZ104" si="101">IF($AW$85=(AP4+1),$AS$85,IF($AW$86=(AP4+1),$AS$86,IF($AW$87=(AP4+1),$AS$87,IF($AW$88=(AP4+1),$AS$88,IF($AW$89=(AP4+1),$AS$89,IF($AW$90=(AP4+1),$AS$90,IF($AW$91=(AP4+1),$AS$91,IF($AW$92=(AP4+1),$AS$92,IF($AW$93=(AP4+1),$AS$93,IF($AW$94=(AP4+1),$AS$94,IF($AW$95=(AL4+1),$AS$95,IF($AW$96=(AL4+1),$AS$96,IF($AW$97=(AL4+1),$AS$97,IF($AW$98=(AL4+1),$AS$98,IF($AW$99=(AL4+1),$AS$99,IF($AW$100=(AL4+1),$AS$100,IF($AW$101=(AL4+1),$AS$101,IF($AW$102=(AL4+1),$AS$102,IF($AW$103=(AL4+1),$AS$103,IF($AW$104=(AL4+1),$AS$104))))))))))))))))))))</f>
        <v>6.0054000183999996</v>
      </c>
      <c r="BA86" s="179" t="str">
        <f t="shared" ref="BA86:BA104" si="102">IF($AW$85=(AP4+1),$AU$85,IF($AW$86=(AP4+1),$AU$86,IF($AW$87=(AP4+1),$AU$87,IF($AW$88=(AP4+1),$AU$88,IF($AW$89=(AP4+1),$AU$89,IF($AW$90=(AP4+1),$AU$90,IF($AW$91=(AP4+1),$AU$91,IF($AW$92=(AP4+1),$AU$92,IF($AW$93=(AP4+1),$AU$93,IF($AW$94=(AP4+1),$AU$94,IF($AW$95=(AP4+1),$AU$95,IF($AW$96=(AP4+1),$AU$96,IF($AW$97=(AP4+1),$AU$97,IF($AW$98=(AP4+1),$AU$98,IF($AW$99=(AP4+1),$AU$99,IF($AW$100=(AP4+1),$AU$100,IF($AW$101=(AP4+1),$AU$101,IF($AW$102=(AP4+1),$AU$102,IF($AW$103=(AP4+1),$AU$103,IF($AW$104=(AP4+1),$AU$104))))))))))))))))))))</f>
        <v>Nyh. Sakkiskola SE</v>
      </c>
      <c r="BB86" t="str">
        <f t="shared" si="8"/>
        <v>Ellenőrizd le a sorrendet!!! De a gép hozzáadja a csapat eredményt</v>
      </c>
    </row>
    <row r="87" spans="1:54" ht="12.75" customHeight="1" thickTop="1" thickBot="1" x14ac:dyDescent="0.25">
      <c r="A87" s="407"/>
      <c r="B87" s="321" t="s">
        <v>84</v>
      </c>
      <c r="C87" s="322" t="str">
        <f>'1 forduló'!$C85</f>
        <v>Palicz László  1859</v>
      </c>
      <c r="D87" s="322" t="str">
        <f>'2 forduló'!$C85</f>
        <v>Palicz László</v>
      </c>
      <c r="E87" s="322" t="str">
        <f>'3 forduló'!$C85</f>
        <v>Palicz László</v>
      </c>
      <c r="F87" s="322" t="str">
        <f>'4 forduló'!$C85</f>
        <v>Palicz László</v>
      </c>
      <c r="G87" s="322" t="str">
        <f>'5 forduló'!$C85</f>
        <v>Bögi Kornél</v>
      </c>
      <c r="H87" s="322" t="str">
        <f>'6 forduló'!$C85</f>
        <v>Palicz László</v>
      </c>
      <c r="I87" s="322" t="str">
        <f>'7 forduló'!$C85</f>
        <v>Palicz László</v>
      </c>
      <c r="J87" s="322" t="str">
        <f>'8 forduló'!$C85</f>
        <v>Palicz László</v>
      </c>
      <c r="K87" s="322" t="str">
        <f>'9 forduló'!$C85</f>
        <v>Palicz László 1877</v>
      </c>
      <c r="L87" s="322" t="b">
        <f>'10 forduló'!$C85</f>
        <v>0</v>
      </c>
      <c r="M87" s="322" t="b">
        <f>'11 forduló'!$C85</f>
        <v>0</v>
      </c>
      <c r="N87" s="323">
        <f>'1 forduló'!$D85</f>
        <v>0.5</v>
      </c>
      <c r="O87" s="323">
        <f>'2 forduló'!$D85</f>
        <v>1</v>
      </c>
      <c r="P87" s="323">
        <f>'3 forduló'!$D85</f>
        <v>1</v>
      </c>
      <c r="Q87" s="323">
        <f>'4 forduló'!$D85</f>
        <v>1</v>
      </c>
      <c r="R87" s="323">
        <f>'5 forduló'!$D85</f>
        <v>0</v>
      </c>
      <c r="S87" s="323">
        <f>'6 forduló'!$D85</f>
        <v>1</v>
      </c>
      <c r="T87" s="323">
        <f>'7 forduló'!$D85</f>
        <v>0</v>
      </c>
      <c r="U87" s="323">
        <f>'8 forduló'!$D85</f>
        <v>0.5</v>
      </c>
      <c r="V87" s="323">
        <f>'9 forduló'!$D85</f>
        <v>1</v>
      </c>
      <c r="W87" s="323" t="b">
        <f>'10 forduló'!$D85</f>
        <v>0</v>
      </c>
      <c r="X87" s="323" t="b">
        <f>'11 forduló'!$D85</f>
        <v>0</v>
      </c>
      <c r="Y87" s="324"/>
      <c r="Z87" s="331">
        <f t="shared" si="95"/>
        <v>6</v>
      </c>
      <c r="AA87" s="404"/>
      <c r="AC87" s="207"/>
      <c r="AD87" s="51" t="b">
        <f t="shared" ref="AD87:AP87" si="103">M40</f>
        <v>0</v>
      </c>
      <c r="AE87" s="51">
        <f t="shared" si="103"/>
        <v>1</v>
      </c>
      <c r="AF87" s="51">
        <f t="shared" si="103"/>
        <v>0</v>
      </c>
      <c r="AG87" s="51">
        <f t="shared" si="103"/>
        <v>0</v>
      </c>
      <c r="AH87" s="51">
        <f t="shared" si="103"/>
        <v>0</v>
      </c>
      <c r="AI87" s="51">
        <f t="shared" si="103"/>
        <v>1</v>
      </c>
      <c r="AJ87" s="51">
        <f t="shared" si="103"/>
        <v>1</v>
      </c>
      <c r="AK87" s="51">
        <f t="shared" si="103"/>
        <v>0.5</v>
      </c>
      <c r="AL87" s="51">
        <f t="shared" si="103"/>
        <v>0.5</v>
      </c>
      <c r="AM87" s="51">
        <f t="shared" si="103"/>
        <v>0.5</v>
      </c>
      <c r="AN87" s="51" t="b">
        <f t="shared" si="103"/>
        <v>0</v>
      </c>
      <c r="AO87" s="51" t="b">
        <f t="shared" si="103"/>
        <v>0</v>
      </c>
      <c r="AP87" s="51">
        <f t="shared" si="103"/>
        <v>0</v>
      </c>
      <c r="AQ87" s="62">
        <f t="shared" si="10"/>
        <v>4.5</v>
      </c>
      <c r="AR87" s="389"/>
      <c r="AS87" s="89">
        <f t="shared" si="97"/>
        <v>4.5044500196000001</v>
      </c>
      <c r="AT87" s="58" t="b">
        <f t="shared" si="12"/>
        <v>0</v>
      </c>
      <c r="AU87" s="171" t="str">
        <f t="shared" si="98"/>
        <v>Fehérgyarmat SE</v>
      </c>
      <c r="AV87"/>
      <c r="AW87" s="178">
        <f t="shared" si="99"/>
        <v>6</v>
      </c>
      <c r="AX87" s="180" t="s">
        <v>15</v>
      </c>
      <c r="AY87" s="179" t="b">
        <f t="shared" si="100"/>
        <v>0</v>
      </c>
      <c r="AZ87" s="179">
        <f t="shared" si="101"/>
        <v>5.0059000190000003</v>
      </c>
      <c r="BA87" s="179" t="str">
        <f t="shared" si="102"/>
        <v>Piremon SE</v>
      </c>
      <c r="BB87" t="str">
        <f t="shared" si="8"/>
        <v>Ellenőrizd le a sorrendet!!! De a gép hozzáadja a csapat eredményt</v>
      </c>
    </row>
    <row r="88" spans="1:54" ht="12.75" customHeight="1" thickTop="1" thickBot="1" x14ac:dyDescent="0.25">
      <c r="A88" s="407"/>
      <c r="B88" s="321" t="s">
        <v>5</v>
      </c>
      <c r="C88" s="322" t="str">
        <f>'1 forduló'!$C86</f>
        <v>Benicsák János1938</v>
      </c>
      <c r="D88" s="322" t="str">
        <f>'2 forduló'!$C86</f>
        <v>Tordai Ákos</v>
      </c>
      <c r="E88" s="322" t="str">
        <f>'3 forduló'!$C86</f>
        <v>Benicsák János</v>
      </c>
      <c r="F88" s="322" t="str">
        <f>'4 forduló'!$C86</f>
        <v>Tordai Ákos</v>
      </c>
      <c r="G88" s="322" t="str">
        <f>'5 forduló'!$C86</f>
        <v>Tordai Ákos</v>
      </c>
      <c r="H88" s="322" t="str">
        <f>'6 forduló'!$C86</f>
        <v>Tordai Ákos</v>
      </c>
      <c r="I88" s="322" t="str">
        <f>'7 forduló'!$C86</f>
        <v>Fülöp Norbert</v>
      </c>
      <c r="J88" s="322" t="str">
        <f>'8 forduló'!$C86</f>
        <v>Tordai Ákos</v>
      </c>
      <c r="K88" s="322" t="str">
        <f>'9 forduló'!$C86</f>
        <v>Tordai Ákos 1702</v>
      </c>
      <c r="L88" s="322" t="b">
        <f>'10 forduló'!$C86</f>
        <v>0</v>
      </c>
      <c r="M88" s="322" t="b">
        <f>'11 forduló'!$C86</f>
        <v>0</v>
      </c>
      <c r="N88" s="323">
        <f>'1 forduló'!$D86</f>
        <v>0.5</v>
      </c>
      <c r="O88" s="323">
        <f>'2 forduló'!$D86</f>
        <v>0.5</v>
      </c>
      <c r="P88" s="323">
        <f>'3 forduló'!$D86</f>
        <v>1</v>
      </c>
      <c r="Q88" s="323">
        <f>'4 forduló'!$D86</f>
        <v>0.5</v>
      </c>
      <c r="R88" s="323">
        <f>'5 forduló'!$D86</f>
        <v>0.5</v>
      </c>
      <c r="S88" s="323">
        <f>'6 forduló'!$D86</f>
        <v>0.5</v>
      </c>
      <c r="T88" s="323">
        <f>'7 forduló'!$D86</f>
        <v>0</v>
      </c>
      <c r="U88" s="323">
        <f>'8 forduló'!$D86</f>
        <v>0.5</v>
      </c>
      <c r="V88" s="323">
        <f>'9 forduló'!$D86</f>
        <v>1</v>
      </c>
      <c r="W88" s="323" t="b">
        <f>'10 forduló'!$D86</f>
        <v>0</v>
      </c>
      <c r="X88" s="323" t="b">
        <f>'11 forduló'!$D86</f>
        <v>0</v>
      </c>
      <c r="Y88" s="324"/>
      <c r="Z88" s="331">
        <f t="shared" si="95"/>
        <v>5</v>
      </c>
      <c r="AA88" s="404"/>
      <c r="AC88" s="207"/>
      <c r="AD88" s="209" t="b">
        <f>M56</f>
        <v>0</v>
      </c>
      <c r="AE88" s="209">
        <f t="shared" ref="AE88:AP88" si="104">N56</f>
        <v>1</v>
      </c>
      <c r="AF88" s="209">
        <f t="shared" si="104"/>
        <v>1</v>
      </c>
      <c r="AG88" s="209">
        <f t="shared" si="104"/>
        <v>1</v>
      </c>
      <c r="AH88" s="209">
        <f t="shared" si="104"/>
        <v>1</v>
      </c>
      <c r="AI88" s="209">
        <f t="shared" si="104"/>
        <v>0.5</v>
      </c>
      <c r="AJ88" s="209">
        <f t="shared" si="104"/>
        <v>0</v>
      </c>
      <c r="AK88" s="209">
        <f t="shared" si="104"/>
        <v>0</v>
      </c>
      <c r="AL88" s="209">
        <f t="shared" si="104"/>
        <v>0</v>
      </c>
      <c r="AM88" s="209">
        <f t="shared" si="104"/>
        <v>0</v>
      </c>
      <c r="AN88" s="209" t="b">
        <f t="shared" si="104"/>
        <v>0</v>
      </c>
      <c r="AO88" s="209" t="b">
        <f t="shared" si="104"/>
        <v>0</v>
      </c>
      <c r="AP88" s="209">
        <f t="shared" si="104"/>
        <v>0</v>
      </c>
      <c r="AQ88" s="62">
        <f t="shared" si="10"/>
        <v>4.5</v>
      </c>
      <c r="AR88" s="389"/>
      <c r="AS88" s="89">
        <f t="shared" si="97"/>
        <v>4.5047500194000003</v>
      </c>
      <c r="AT88" s="58" t="b">
        <f t="shared" si="12"/>
        <v>0</v>
      </c>
      <c r="AU88" s="171" t="str">
        <f t="shared" si="98"/>
        <v>Dávid SC</v>
      </c>
      <c r="AV88"/>
      <c r="AW88" s="178">
        <f t="shared" si="99"/>
        <v>5</v>
      </c>
      <c r="AX88" s="180" t="s">
        <v>17</v>
      </c>
      <c r="AY88" s="179" t="b">
        <f t="shared" si="100"/>
        <v>0</v>
      </c>
      <c r="AZ88" s="179">
        <f t="shared" si="101"/>
        <v>4.5053000191999999</v>
      </c>
      <c r="BA88" s="179" t="str">
        <f t="shared" si="102"/>
        <v>Fetivíz SE</v>
      </c>
      <c r="BB88" t="str">
        <f t="shared" si="8"/>
        <v>Ellenőrizd le a sorrendet!!! De a gép hozzáadja a csapat eredményt</v>
      </c>
    </row>
    <row r="89" spans="1:54" ht="12.75" customHeight="1" thickTop="1" thickBot="1" x14ac:dyDescent="0.25">
      <c r="A89" s="407"/>
      <c r="B89" s="321" t="s">
        <v>6</v>
      </c>
      <c r="C89" s="322" t="str">
        <f>'1 forduló'!$C87</f>
        <v>Fülöp Norbert 1894</v>
      </c>
      <c r="D89" s="322" t="str">
        <f>'2 forduló'!$C87</f>
        <v>Rádai Zoltán Máté</v>
      </c>
      <c r="E89" s="322" t="str">
        <f>'3 forduló'!$C87</f>
        <v>Fülöp Norbert</v>
      </c>
      <c r="F89" s="322" t="str">
        <f>'4 forduló'!$C87</f>
        <v>Rádai Zoltán</v>
      </c>
      <c r="G89" s="322" t="str">
        <f>'5 forduló'!$C87</f>
        <v>Rádai Zoltán Máté</v>
      </c>
      <c r="H89" s="322" t="str">
        <f>'6 forduló'!$C87</f>
        <v>Rádai Zoltán Máté</v>
      </c>
      <c r="I89" s="322" t="str">
        <f>'7 forduló'!$C87</f>
        <v>Tordai Ákos</v>
      </c>
      <c r="J89" s="322" t="str">
        <f>'8 forduló'!$C87</f>
        <v>Rádai Zoltán</v>
      </c>
      <c r="K89" s="322" t="str">
        <f>'9 forduló'!$C87</f>
        <v>Rádai Zoltán Máté 1679</v>
      </c>
      <c r="L89" s="322" t="b">
        <f>'10 forduló'!$C87</f>
        <v>0</v>
      </c>
      <c r="M89" s="322" t="b">
        <f>'11 forduló'!$C87</f>
        <v>0</v>
      </c>
      <c r="N89" s="323">
        <f>'1 forduló'!$D87</f>
        <v>0.5</v>
      </c>
      <c r="O89" s="323">
        <f>'2 forduló'!$D87</f>
        <v>1</v>
      </c>
      <c r="P89" s="323">
        <f>'3 forduló'!$D87</f>
        <v>0.5</v>
      </c>
      <c r="Q89" s="323">
        <f>'4 forduló'!$D87</f>
        <v>1</v>
      </c>
      <c r="R89" s="323">
        <f>'5 forduló'!$D87</f>
        <v>0.5</v>
      </c>
      <c r="S89" s="323">
        <f>'6 forduló'!$D87</f>
        <v>1</v>
      </c>
      <c r="T89" s="323">
        <f>'7 forduló'!$D87</f>
        <v>0</v>
      </c>
      <c r="U89" s="323">
        <f>'8 forduló'!$D87</f>
        <v>0.5</v>
      </c>
      <c r="V89" s="323">
        <f>'9 forduló'!$D87</f>
        <v>0</v>
      </c>
      <c r="W89" s="323" t="b">
        <f>'10 forduló'!$D87</f>
        <v>0</v>
      </c>
      <c r="X89" s="323" t="b">
        <f>'11 forduló'!$D87</f>
        <v>0</v>
      </c>
      <c r="Y89" s="324"/>
      <c r="Z89" s="331">
        <f t="shared" si="95"/>
        <v>5</v>
      </c>
      <c r="AA89" s="404"/>
      <c r="AC89" s="207"/>
      <c r="AD89" s="51" t="b">
        <f t="shared" ref="AD89:AP89" si="105">M72</f>
        <v>0</v>
      </c>
      <c r="AE89" s="51">
        <f t="shared" si="105"/>
        <v>0.5</v>
      </c>
      <c r="AF89" s="51">
        <f t="shared" si="105"/>
        <v>0</v>
      </c>
      <c r="AG89" s="51">
        <f t="shared" si="105"/>
        <v>1</v>
      </c>
      <c r="AH89" s="51">
        <f t="shared" si="105"/>
        <v>0.5</v>
      </c>
      <c r="AI89" s="51">
        <f t="shared" si="105"/>
        <v>0</v>
      </c>
      <c r="AJ89" s="51">
        <f t="shared" si="105"/>
        <v>0</v>
      </c>
      <c r="AK89" s="51">
        <f t="shared" si="105"/>
        <v>0.5</v>
      </c>
      <c r="AL89" s="51">
        <f t="shared" si="105"/>
        <v>1</v>
      </c>
      <c r="AM89" s="51">
        <f t="shared" si="105"/>
        <v>1</v>
      </c>
      <c r="AN89" s="51" t="b">
        <f t="shared" si="105"/>
        <v>0</v>
      </c>
      <c r="AO89" s="51" t="b">
        <f t="shared" si="105"/>
        <v>0</v>
      </c>
      <c r="AP89" s="51">
        <f t="shared" si="105"/>
        <v>0</v>
      </c>
      <c r="AQ89" s="62">
        <f t="shared" si="10"/>
        <v>4.5</v>
      </c>
      <c r="AR89" s="389"/>
      <c r="AS89" s="89">
        <f t="shared" si="97"/>
        <v>4.5053000191999999</v>
      </c>
      <c r="AT89" s="58" t="b">
        <f t="shared" si="12"/>
        <v>0</v>
      </c>
      <c r="AU89" s="171" t="str">
        <f t="shared" si="98"/>
        <v>Fetivíz SE</v>
      </c>
      <c r="AV89"/>
      <c r="AW89" s="178">
        <f t="shared" si="99"/>
        <v>4</v>
      </c>
      <c r="AX89" s="180" t="s">
        <v>18</v>
      </c>
      <c r="AY89" s="179" t="b">
        <f t="shared" si="100"/>
        <v>0</v>
      </c>
      <c r="AZ89" s="179">
        <f t="shared" si="101"/>
        <v>4.5047500194000003</v>
      </c>
      <c r="BA89" s="179" t="str">
        <f t="shared" si="102"/>
        <v>Dávid SC</v>
      </c>
      <c r="BB89" t="str">
        <f t="shared" ref="BB89:BB152" si="106">IF(AY89&lt;&gt;AY90,"0","Ellenőrizd le a sorrendet!!! De a gép hozzáadja a csapat eredményt")</f>
        <v>Ellenőrizd le a sorrendet!!! De a gép hozzáadja a csapat eredményt</v>
      </c>
    </row>
    <row r="90" spans="1:54" ht="12.75" customHeight="1" thickTop="1" thickBot="1" x14ac:dyDescent="0.25">
      <c r="A90" s="407"/>
      <c r="B90" s="321" t="s">
        <v>7</v>
      </c>
      <c r="C90" s="322" t="str">
        <f>'1 forduló'!$C88</f>
        <v>Tordai Ákos 1709</v>
      </c>
      <c r="D90" s="322" t="str">
        <f>'2 forduló'!$C88</f>
        <v>Tumó Bence</v>
      </c>
      <c r="E90" s="322" t="str">
        <f>'3 forduló'!$C88</f>
        <v>Rádai Zoltán</v>
      </c>
      <c r="F90" s="322" t="str">
        <f>'4 forduló'!$C88</f>
        <v>Tumó Bence</v>
      </c>
      <c r="G90" s="322" t="str">
        <f>'5 forduló'!$C88</f>
        <v>Tumó Bence</v>
      </c>
      <c r="H90" s="322" t="str">
        <f>'6 forduló'!$C88</f>
        <v>Tumó Bence</v>
      </c>
      <c r="I90" s="322" t="str">
        <f>'7 forduló'!$C88</f>
        <v>Rádai Zoltán Máté</v>
      </c>
      <c r="J90" s="322" t="str">
        <f>'8 forduló'!$C88</f>
        <v>Tumó Bence</v>
      </c>
      <c r="K90" s="322" t="str">
        <f>'9 forduló'!$C88</f>
        <v>Tumó Bence 1583</v>
      </c>
      <c r="L90" s="322" t="b">
        <f>'10 forduló'!$C88</f>
        <v>0</v>
      </c>
      <c r="M90" s="322" t="b">
        <f>'11 forduló'!$C88</f>
        <v>0</v>
      </c>
      <c r="N90" s="323">
        <f>'1 forduló'!$D88</f>
        <v>0.5</v>
      </c>
      <c r="O90" s="323">
        <f>'2 forduló'!$D88</f>
        <v>0.5</v>
      </c>
      <c r="P90" s="323">
        <f>'3 forduló'!$D88</f>
        <v>1</v>
      </c>
      <c r="Q90" s="323">
        <f>'4 forduló'!$D88</f>
        <v>1</v>
      </c>
      <c r="R90" s="323">
        <f>'5 forduló'!$D88</f>
        <v>0</v>
      </c>
      <c r="S90" s="323">
        <f>'6 forduló'!$D88</f>
        <v>1</v>
      </c>
      <c r="T90" s="323">
        <f>'7 forduló'!$D88</f>
        <v>1</v>
      </c>
      <c r="U90" s="323">
        <f>'8 forduló'!$D88</f>
        <v>0.5</v>
      </c>
      <c r="V90" s="323">
        <f>'9 forduló'!$D88</f>
        <v>1</v>
      </c>
      <c r="W90" s="323" t="b">
        <f>'10 forduló'!$D88</f>
        <v>0</v>
      </c>
      <c r="X90" s="323" t="b">
        <f>'11 forduló'!$D88</f>
        <v>0</v>
      </c>
      <c r="Y90" s="324"/>
      <c r="Z90" s="331">
        <f t="shared" si="95"/>
        <v>6.5</v>
      </c>
      <c r="AA90" s="404"/>
      <c r="AC90" s="207"/>
      <c r="AD90" s="51" t="b">
        <f t="shared" ref="AD90:AP90" si="107">M88</f>
        <v>0</v>
      </c>
      <c r="AE90" s="51">
        <f t="shared" si="107"/>
        <v>0.5</v>
      </c>
      <c r="AF90" s="51">
        <f t="shared" si="107"/>
        <v>0.5</v>
      </c>
      <c r="AG90" s="51">
        <f t="shared" si="107"/>
        <v>1</v>
      </c>
      <c r="AH90" s="51">
        <f t="shared" si="107"/>
        <v>0.5</v>
      </c>
      <c r="AI90" s="51">
        <f t="shared" si="107"/>
        <v>0.5</v>
      </c>
      <c r="AJ90" s="51">
        <f t="shared" si="107"/>
        <v>0.5</v>
      </c>
      <c r="AK90" s="51">
        <f t="shared" si="107"/>
        <v>0</v>
      </c>
      <c r="AL90" s="51">
        <f t="shared" si="107"/>
        <v>0.5</v>
      </c>
      <c r="AM90" s="51">
        <f t="shared" si="107"/>
        <v>1</v>
      </c>
      <c r="AN90" s="51" t="b">
        <f t="shared" si="107"/>
        <v>0</v>
      </c>
      <c r="AO90" s="51" t="b">
        <f t="shared" si="107"/>
        <v>0</v>
      </c>
      <c r="AP90" s="51">
        <f t="shared" si="107"/>
        <v>0</v>
      </c>
      <c r="AQ90" s="62">
        <f t="shared" ref="AQ90:AQ153" si="108">SUM(AE90:AP90)</f>
        <v>5</v>
      </c>
      <c r="AR90" s="389"/>
      <c r="AS90" s="89">
        <f t="shared" si="97"/>
        <v>5.0059000190000003</v>
      </c>
      <c r="AT90" s="58" t="b">
        <f t="shared" ref="AT90:AT153" si="109">AD90</f>
        <v>0</v>
      </c>
      <c r="AU90" s="171" t="str">
        <f t="shared" si="98"/>
        <v>Piremon SE</v>
      </c>
      <c r="AV90"/>
      <c r="AW90" s="178">
        <f t="shared" si="99"/>
        <v>3</v>
      </c>
      <c r="AX90" s="180" t="s">
        <v>21</v>
      </c>
      <c r="AY90" s="179" t="b">
        <f t="shared" si="100"/>
        <v>0</v>
      </c>
      <c r="AZ90" s="179">
        <f t="shared" si="101"/>
        <v>4.5044500196000001</v>
      </c>
      <c r="BA90" s="179" t="str">
        <f t="shared" si="102"/>
        <v>Fehérgyarmat SE</v>
      </c>
      <c r="BB90" t="str">
        <f t="shared" si="106"/>
        <v>Ellenőrizd le a sorrendet!!! De a gép hozzáadja a csapat eredményt</v>
      </c>
    </row>
    <row r="91" spans="1:54" ht="12.75" customHeight="1" thickTop="1" thickBot="1" x14ac:dyDescent="0.25">
      <c r="A91" s="407"/>
      <c r="B91" s="321" t="s">
        <v>79</v>
      </c>
      <c r="C91" s="322" t="str">
        <f>'1 forduló'!$C89</f>
        <v>Rádai Zoltán Máté 1645</v>
      </c>
      <c r="D91" s="322" t="str">
        <f>'2 forduló'!$C89</f>
        <v>Gócza Ádám</v>
      </c>
      <c r="E91" s="322" t="str">
        <f>'3 forduló'!$C89</f>
        <v>Tumó bence</v>
      </c>
      <c r="F91" s="322" t="str">
        <f>'4 forduló'!$C89</f>
        <v>Gócza Ádám</v>
      </c>
      <c r="G91" s="322" t="str">
        <f>'5 forduló'!$C89</f>
        <v>Gócza Ádám</v>
      </c>
      <c r="H91" s="322" t="str">
        <f>'6 forduló'!$C89</f>
        <v>Gócza Ádám</v>
      </c>
      <c r="I91" s="322" t="str">
        <f>'7 forduló'!$C89</f>
        <v>Tumó Bence</v>
      </c>
      <c r="J91" s="322" t="str">
        <f>'8 forduló'!$C89</f>
        <v>Gócza Ádám</v>
      </c>
      <c r="K91" s="322" t="str">
        <f>'9 forduló'!$C89</f>
        <v>Gócza Ádám 1585</v>
      </c>
      <c r="L91" s="322" t="b">
        <f>'10 forduló'!$C89</f>
        <v>0</v>
      </c>
      <c r="M91" s="322" t="b">
        <f>'11 forduló'!$C89</f>
        <v>0</v>
      </c>
      <c r="N91" s="323">
        <f>'1 forduló'!$D89</f>
        <v>1</v>
      </c>
      <c r="O91" s="323">
        <f>'2 forduló'!$D89</f>
        <v>1</v>
      </c>
      <c r="P91" s="323">
        <f>'3 forduló'!$D89</f>
        <v>1</v>
      </c>
      <c r="Q91" s="323">
        <f>'4 forduló'!$D89</f>
        <v>1</v>
      </c>
      <c r="R91" s="323">
        <f>'5 forduló'!$D89</f>
        <v>0</v>
      </c>
      <c r="S91" s="323">
        <f>'6 forduló'!$D89</f>
        <v>0.5</v>
      </c>
      <c r="T91" s="323">
        <f>'7 forduló'!$D89</f>
        <v>0</v>
      </c>
      <c r="U91" s="323">
        <f>'8 forduló'!$D89</f>
        <v>0.5</v>
      </c>
      <c r="V91" s="323">
        <f>'9 forduló'!$D89</f>
        <v>1</v>
      </c>
      <c r="W91" s="323" t="b">
        <f>'10 forduló'!$D89</f>
        <v>0</v>
      </c>
      <c r="X91" s="323" t="b">
        <f>'11 forduló'!$D89</f>
        <v>0</v>
      </c>
      <c r="Y91" s="324"/>
      <c r="Z91" s="331">
        <f t="shared" si="95"/>
        <v>6</v>
      </c>
      <c r="AA91" s="404"/>
      <c r="AC91" s="207"/>
      <c r="AD91" s="51" t="b">
        <f t="shared" ref="AD91:AP91" si="110">M104</f>
        <v>0</v>
      </c>
      <c r="AE91" s="51">
        <f t="shared" si="110"/>
        <v>0</v>
      </c>
      <c r="AF91" s="51">
        <f t="shared" si="110"/>
        <v>1</v>
      </c>
      <c r="AG91" s="51">
        <f t="shared" si="110"/>
        <v>0</v>
      </c>
      <c r="AH91" s="51">
        <f t="shared" si="110"/>
        <v>1</v>
      </c>
      <c r="AI91" s="51">
        <f t="shared" si="110"/>
        <v>0.5</v>
      </c>
      <c r="AJ91" s="51">
        <f t="shared" si="110"/>
        <v>0.5</v>
      </c>
      <c r="AK91" s="51">
        <f t="shared" si="110"/>
        <v>1</v>
      </c>
      <c r="AL91" s="51">
        <f t="shared" si="110"/>
        <v>0</v>
      </c>
      <c r="AM91" s="51">
        <f t="shared" si="110"/>
        <v>0.5</v>
      </c>
      <c r="AN91" s="51" t="b">
        <f t="shared" si="110"/>
        <v>0</v>
      </c>
      <c r="AO91" s="51" t="b">
        <f t="shared" si="110"/>
        <v>0</v>
      </c>
      <c r="AP91" s="51">
        <f t="shared" si="110"/>
        <v>0</v>
      </c>
      <c r="AQ91" s="62">
        <f t="shared" si="108"/>
        <v>4.5</v>
      </c>
      <c r="AR91" s="389"/>
      <c r="AS91" s="89">
        <f t="shared" si="97"/>
        <v>4.5029500188</v>
      </c>
      <c r="AT91" s="58" t="b">
        <f t="shared" si="109"/>
        <v>0</v>
      </c>
      <c r="AU91" s="171" t="str">
        <f t="shared" si="98"/>
        <v>Balkány SE</v>
      </c>
      <c r="AV91"/>
      <c r="AW91" s="178">
        <f t="shared" si="99"/>
        <v>7</v>
      </c>
      <c r="AX91" s="180" t="s">
        <v>22</v>
      </c>
      <c r="AY91" s="179" t="b">
        <f t="shared" si="100"/>
        <v>0</v>
      </c>
      <c r="AZ91" s="179">
        <f t="shared" si="101"/>
        <v>4.5029500188</v>
      </c>
      <c r="BA91" s="179" t="str">
        <f t="shared" si="102"/>
        <v>Balkány SE</v>
      </c>
      <c r="BB91" t="str">
        <f t="shared" si="106"/>
        <v>Ellenőrizd le a sorrendet!!! De a gép hozzáadja a csapat eredményt</v>
      </c>
    </row>
    <row r="92" spans="1:54" ht="12.75" customHeight="1" thickTop="1" thickBot="1" x14ac:dyDescent="0.25">
      <c r="A92" s="407"/>
      <c r="B92" s="321" t="s">
        <v>80</v>
      </c>
      <c r="C92" s="322" t="str">
        <f>'1 forduló'!$C90</f>
        <v>Tumó Bence 1566</v>
      </c>
      <c r="D92" s="322" t="str">
        <f>'2 forduló'!$C90</f>
        <v>Barnóth Anita</v>
      </c>
      <c r="E92" s="322" t="str">
        <f>'3 forduló'!$C90</f>
        <v>Barnóth Anita</v>
      </c>
      <c r="F92" s="322" t="str">
        <f>'4 forduló'!$C90</f>
        <v>Barnóth Anita</v>
      </c>
      <c r="G92" s="322" t="str">
        <f>'5 forduló'!$C90</f>
        <v>Barnóth Anita</v>
      </c>
      <c r="H92" s="322" t="str">
        <f>'6 forduló'!$C90</f>
        <v>Barnóth Anita</v>
      </c>
      <c r="I92" s="322" t="str">
        <f>'7 forduló'!$C90</f>
        <v>Gócza Ádám</v>
      </c>
      <c r="J92" s="322" t="str">
        <f>'8 forduló'!$C90</f>
        <v>Tóth Tibor</v>
      </c>
      <c r="K92" s="322" t="str">
        <f>'9 forduló'!$C90</f>
        <v>Barnóth Anita 1521</v>
      </c>
      <c r="L92" s="322" t="b">
        <f>'10 forduló'!$C90</f>
        <v>0</v>
      </c>
      <c r="M92" s="322" t="b">
        <f>'11 forduló'!$C90</f>
        <v>0</v>
      </c>
      <c r="N92" s="323">
        <f>'1 forduló'!$D90</f>
        <v>0</v>
      </c>
      <c r="O92" s="323">
        <f>'2 forduló'!$D90</f>
        <v>0.5</v>
      </c>
      <c r="P92" s="323">
        <f>'3 forduló'!$D90</f>
        <v>1</v>
      </c>
      <c r="Q92" s="323">
        <f>'4 forduló'!$D90</f>
        <v>0.5</v>
      </c>
      <c r="R92" s="323">
        <f>'5 forduló'!$D90</f>
        <v>0.5</v>
      </c>
      <c r="S92" s="323">
        <f>'6 forduló'!$D90</f>
        <v>0</v>
      </c>
      <c r="T92" s="323">
        <f>'7 forduló'!$D90</f>
        <v>1</v>
      </c>
      <c r="U92" s="323">
        <f>'8 forduló'!$D90</f>
        <v>1</v>
      </c>
      <c r="V92" s="323">
        <f>'9 forduló'!$D90</f>
        <v>1</v>
      </c>
      <c r="W92" s="323" t="b">
        <f>'10 forduló'!$D90</f>
        <v>0</v>
      </c>
      <c r="X92" s="323" t="b">
        <f>'11 forduló'!$D90</f>
        <v>0</v>
      </c>
      <c r="Y92" s="324"/>
      <c r="Z92" s="331">
        <f t="shared" si="95"/>
        <v>5.5</v>
      </c>
      <c r="AA92" s="404"/>
      <c r="AC92" s="207"/>
      <c r="AD92" s="51" t="b">
        <f t="shared" ref="AD92:AP92" si="111">M120</f>
        <v>0</v>
      </c>
      <c r="AE92" s="51">
        <f t="shared" si="111"/>
        <v>0</v>
      </c>
      <c r="AF92" s="51">
        <f t="shared" si="111"/>
        <v>0</v>
      </c>
      <c r="AG92" s="51">
        <f t="shared" si="111"/>
        <v>0</v>
      </c>
      <c r="AH92" s="51">
        <f t="shared" si="111"/>
        <v>0.5</v>
      </c>
      <c r="AI92" s="51">
        <f t="shared" si="111"/>
        <v>0.5</v>
      </c>
      <c r="AJ92" s="51">
        <f t="shared" si="111"/>
        <v>1</v>
      </c>
      <c r="AK92" s="51">
        <f t="shared" si="111"/>
        <v>0</v>
      </c>
      <c r="AL92" s="51">
        <f t="shared" si="111"/>
        <v>1</v>
      </c>
      <c r="AM92" s="51">
        <f t="shared" si="111"/>
        <v>0</v>
      </c>
      <c r="AN92" s="51" t="b">
        <f t="shared" si="111"/>
        <v>0</v>
      </c>
      <c r="AO92" s="51" t="b">
        <f t="shared" si="111"/>
        <v>0</v>
      </c>
      <c r="AP92" s="51">
        <f t="shared" si="111"/>
        <v>0</v>
      </c>
      <c r="AQ92" s="62">
        <f t="shared" si="108"/>
        <v>3</v>
      </c>
      <c r="AR92" s="389"/>
      <c r="AS92" s="89">
        <f t="shared" si="97"/>
        <v>3.0039000186</v>
      </c>
      <c r="AT92" s="58" t="b">
        <f t="shared" si="109"/>
        <v>0</v>
      </c>
      <c r="AU92" s="171" t="str">
        <f t="shared" si="98"/>
        <v>II. Rákóczi SE Vaja</v>
      </c>
      <c r="AV92"/>
      <c r="AW92" s="178">
        <f t="shared" si="99"/>
        <v>8</v>
      </c>
      <c r="AX92" s="180" t="s">
        <v>25</v>
      </c>
      <c r="AY92" s="179" t="b">
        <f t="shared" si="100"/>
        <v>0</v>
      </c>
      <c r="AZ92" s="179">
        <f t="shared" si="101"/>
        <v>3.0039000186</v>
      </c>
      <c r="BA92" s="179" t="str">
        <f t="shared" si="102"/>
        <v>II. Rákóczi SE Vaja</v>
      </c>
      <c r="BB92" t="str">
        <f t="shared" si="106"/>
        <v>Ellenőrizd le a sorrendet!!! De a gép hozzáadja a csapat eredményt</v>
      </c>
    </row>
    <row r="93" spans="1:54" ht="14.25" customHeight="1" thickTop="1" thickBot="1" x14ac:dyDescent="0.25">
      <c r="A93" s="407"/>
      <c r="B93" s="321" t="s">
        <v>81</v>
      </c>
      <c r="C93" s="322" t="str">
        <f>'1 forduló'!$C91</f>
        <v>Gócza Ádám 1508</v>
      </c>
      <c r="D93" s="322" t="str">
        <f>'2 forduló'!$C91</f>
        <v>Nagy Krisztina</v>
      </c>
      <c r="E93" s="322" t="str">
        <f>'3 forduló'!$C91</f>
        <v>Gócza Ádám</v>
      </c>
      <c r="F93" s="322" t="str">
        <f>'4 forduló'!$C91</f>
        <v>Tóth Tibor</v>
      </c>
      <c r="G93" s="322" t="str">
        <f>'5 forduló'!$C91</f>
        <v>Nagy Krisztina</v>
      </c>
      <c r="H93" s="322" t="str">
        <f>'6 forduló'!$C91</f>
        <v>Tóth Tibor</v>
      </c>
      <c r="I93" s="322" t="str">
        <f>'7 forduló'!$C91</f>
        <v>Barnóth Anita</v>
      </c>
      <c r="J93" s="322" t="str">
        <f>'8 forduló'!$C91</f>
        <v>Palkovics Balázs</v>
      </c>
      <c r="K93" s="322" t="str">
        <f>'9 forduló'!$C91</f>
        <v>Tóth Tibor 1606</v>
      </c>
      <c r="L93" s="322" t="b">
        <f>'10 forduló'!$C91</f>
        <v>0</v>
      </c>
      <c r="M93" s="322" t="b">
        <f>'11 forduló'!$C91</f>
        <v>0</v>
      </c>
      <c r="N93" s="323">
        <f>'1 forduló'!$D91</f>
        <v>1</v>
      </c>
      <c r="O93" s="323">
        <f>'2 forduló'!$D91</f>
        <v>1</v>
      </c>
      <c r="P93" s="323">
        <f>'3 forduló'!$D91</f>
        <v>0.5</v>
      </c>
      <c r="Q93" s="323">
        <f>'4 forduló'!$D91</f>
        <v>1</v>
      </c>
      <c r="R93" s="323">
        <f>'5 forduló'!$D91</f>
        <v>0</v>
      </c>
      <c r="S93" s="323">
        <f>'6 forduló'!$D91</f>
        <v>1</v>
      </c>
      <c r="T93" s="323">
        <f>'7 forduló'!$D91</f>
        <v>0.5</v>
      </c>
      <c r="U93" s="323">
        <f>'8 forduló'!$D91</f>
        <v>1</v>
      </c>
      <c r="V93" s="323">
        <f>'9 forduló'!$D91</f>
        <v>1</v>
      </c>
      <c r="W93" s="323" t="b">
        <f>'10 forduló'!$D91</f>
        <v>0</v>
      </c>
      <c r="X93" s="323" t="b">
        <f>'11 forduló'!$D91</f>
        <v>0</v>
      </c>
      <c r="Y93" s="324"/>
      <c r="Z93" s="331">
        <f t="shared" si="95"/>
        <v>7</v>
      </c>
      <c r="AA93" s="404"/>
      <c r="AC93" s="207"/>
      <c r="AD93" s="51" t="b">
        <f t="shared" ref="AD93:AP93" si="112">M136</f>
        <v>0</v>
      </c>
      <c r="AE93" s="51">
        <f t="shared" si="112"/>
        <v>0.5</v>
      </c>
      <c r="AF93" s="51">
        <f t="shared" si="112"/>
        <v>1</v>
      </c>
      <c r="AG93" s="51">
        <f t="shared" si="112"/>
        <v>0</v>
      </c>
      <c r="AH93" s="51">
        <f t="shared" si="112"/>
        <v>0.5</v>
      </c>
      <c r="AI93" s="51">
        <f t="shared" si="112"/>
        <v>0.5</v>
      </c>
      <c r="AJ93" s="51">
        <f t="shared" si="112"/>
        <v>0.5</v>
      </c>
      <c r="AK93" s="51">
        <f t="shared" si="112"/>
        <v>1</v>
      </c>
      <c r="AL93" s="51">
        <f t="shared" si="112"/>
        <v>1</v>
      </c>
      <c r="AM93" s="51">
        <f t="shared" si="112"/>
        <v>1</v>
      </c>
      <c r="AN93" s="51" t="b">
        <f t="shared" si="112"/>
        <v>0</v>
      </c>
      <c r="AO93" s="51" t="b">
        <f t="shared" si="112"/>
        <v>0</v>
      </c>
      <c r="AP93" s="51">
        <f t="shared" si="112"/>
        <v>0</v>
      </c>
      <c r="AQ93" s="62">
        <f t="shared" si="108"/>
        <v>6</v>
      </c>
      <c r="AR93" s="389"/>
      <c r="AS93" s="89">
        <f t="shared" si="97"/>
        <v>6.0054000183999996</v>
      </c>
      <c r="AT93" s="58" t="b">
        <f t="shared" si="109"/>
        <v>0</v>
      </c>
      <c r="AU93" s="171" t="str">
        <f t="shared" si="98"/>
        <v>Nyh. Sakkiskola SE</v>
      </c>
      <c r="AV93"/>
      <c r="AW93" s="178">
        <f t="shared" si="99"/>
        <v>2</v>
      </c>
      <c r="AX93" s="180" t="s">
        <v>26</v>
      </c>
      <c r="AY93" s="179" t="b">
        <f t="shared" si="100"/>
        <v>0</v>
      </c>
      <c r="AZ93" s="179">
        <f t="shared" si="101"/>
        <v>2.50300002</v>
      </c>
      <c r="BA93" s="179" t="str">
        <f t="shared" si="102"/>
        <v>Nyírbátor SE</v>
      </c>
      <c r="BB93" t="str">
        <f t="shared" si="106"/>
        <v>Ellenőrizd le a sorrendet!!! De a gép hozzáadja a csapat eredményt</v>
      </c>
    </row>
    <row r="94" spans="1:54" ht="14.25" customHeight="1" thickTop="1" thickBot="1" x14ac:dyDescent="0.25">
      <c r="A94" s="407"/>
      <c r="B94" s="321" t="s">
        <v>82</v>
      </c>
      <c r="C94" s="322" t="str">
        <f>'1 forduló'!$C92</f>
        <v>Nagy Krisztna</v>
      </c>
      <c r="D94" s="322" t="str">
        <f>'2 forduló'!$C92</f>
        <v>Tóth Tibot</v>
      </c>
      <c r="E94" s="322" t="str">
        <f>'3 forduló'!$C92</f>
        <v>Tóth Tibor</v>
      </c>
      <c r="F94" s="322" t="str">
        <f>'4 forduló'!$C92</f>
        <v>Palkovics Balázs</v>
      </c>
      <c r="G94" s="322" t="str">
        <f>'5 forduló'!$C92</f>
        <v>Tóth Tibor</v>
      </c>
      <c r="H94" s="322" t="str">
        <f>'6 forduló'!$C92</f>
        <v>Palkovics Balázs</v>
      </c>
      <c r="I94" s="322" t="str">
        <f>'7 forduló'!$C92</f>
        <v>Tóth Tibor</v>
      </c>
      <c r="J94" s="322" t="str">
        <f>'8 forduló'!$C92</f>
        <v>Koncz Réka</v>
      </c>
      <c r="K94" s="322" t="str">
        <f>'9 forduló'!$C92</f>
        <v>Palkovics Balázs</v>
      </c>
      <c r="L94" s="322" t="b">
        <f>'10 forduló'!$C92</f>
        <v>0</v>
      </c>
      <c r="M94" s="322" t="b">
        <f>'11 forduló'!$C92</f>
        <v>0</v>
      </c>
      <c r="N94" s="323">
        <f>'1 forduló'!$D92</f>
        <v>1</v>
      </c>
      <c r="O94" s="323">
        <f>'2 forduló'!$D92</f>
        <v>1</v>
      </c>
      <c r="P94" s="323">
        <f>'3 forduló'!$D92</f>
        <v>1</v>
      </c>
      <c r="Q94" s="323">
        <f>'4 forduló'!$D92</f>
        <v>1</v>
      </c>
      <c r="R94" s="323">
        <f>'5 forduló'!$D92</f>
        <v>0</v>
      </c>
      <c r="S94" s="323">
        <f>'6 forduló'!$D92</f>
        <v>1</v>
      </c>
      <c r="T94" s="323">
        <f>'7 forduló'!$D92</f>
        <v>0.5</v>
      </c>
      <c r="U94" s="323">
        <f>'8 forduló'!$D92</f>
        <v>1</v>
      </c>
      <c r="V94" s="323">
        <f>'9 forduló'!$D92</f>
        <v>0</v>
      </c>
      <c r="W94" s="323" t="b">
        <f>'10 forduló'!$D92</f>
        <v>0</v>
      </c>
      <c r="X94" s="323" t="b">
        <f>'11 forduló'!$D92</f>
        <v>0</v>
      </c>
      <c r="Y94" s="324"/>
      <c r="Z94" s="331">
        <f t="shared" si="95"/>
        <v>6.5</v>
      </c>
      <c r="AA94" s="404"/>
      <c r="AC94" s="207"/>
      <c r="AD94" s="51" t="b">
        <f t="shared" ref="AD94:AP94" si="113">M152</f>
        <v>0</v>
      </c>
      <c r="AE94" s="51">
        <f t="shared" si="113"/>
        <v>1</v>
      </c>
      <c r="AF94" s="51">
        <f t="shared" si="113"/>
        <v>0.5</v>
      </c>
      <c r="AG94" s="51">
        <f t="shared" si="113"/>
        <v>0</v>
      </c>
      <c r="AH94" s="51">
        <f t="shared" si="113"/>
        <v>0</v>
      </c>
      <c r="AI94" s="51">
        <f t="shared" si="113"/>
        <v>0</v>
      </c>
      <c r="AJ94" s="51">
        <f t="shared" si="113"/>
        <v>0</v>
      </c>
      <c r="AK94" s="51">
        <f t="shared" si="113"/>
        <v>1</v>
      </c>
      <c r="AL94" s="51">
        <f t="shared" si="113"/>
        <v>0</v>
      </c>
      <c r="AM94" s="51">
        <f t="shared" si="113"/>
        <v>0</v>
      </c>
      <c r="AN94" s="51" t="b">
        <f t="shared" si="113"/>
        <v>0</v>
      </c>
      <c r="AO94" s="51" t="b">
        <f t="shared" si="113"/>
        <v>0</v>
      </c>
      <c r="AP94" s="51">
        <f t="shared" si="113"/>
        <v>0</v>
      </c>
      <c r="AQ94" s="62">
        <f t="shared" si="108"/>
        <v>2.5</v>
      </c>
      <c r="AR94" s="389"/>
      <c r="AS94" s="89">
        <f t="shared" si="97"/>
        <v>2.5027500182</v>
      </c>
      <c r="AT94" s="58" t="b">
        <f t="shared" si="109"/>
        <v>0</v>
      </c>
      <c r="AU94" s="171" t="str">
        <f t="shared" si="98"/>
        <v>Nagyhalász SE</v>
      </c>
      <c r="AV94"/>
      <c r="AW94" s="178">
        <f t="shared" si="99"/>
        <v>10</v>
      </c>
      <c r="AX94" s="180" t="s">
        <v>33</v>
      </c>
      <c r="AY94" s="179" t="b">
        <f t="shared" si="100"/>
        <v>0</v>
      </c>
      <c r="AZ94" s="179">
        <f t="shared" si="101"/>
        <v>2.5027500182</v>
      </c>
      <c r="BA94" s="179" t="str">
        <f t="shared" si="102"/>
        <v>Nagyhalász SE</v>
      </c>
      <c r="BB94" t="str">
        <f t="shared" si="106"/>
        <v>Ellenőrizd le a sorrendet!!! De a gép hozzáadja a csapat eredményt</v>
      </c>
    </row>
    <row r="95" spans="1:54" ht="14.25" customHeight="1" thickTop="1" thickBot="1" x14ac:dyDescent="0.25">
      <c r="A95" s="408"/>
      <c r="B95" s="325" t="s">
        <v>85</v>
      </c>
      <c r="C95" s="326">
        <f>'1 forduló'!$C93</f>
        <v>0</v>
      </c>
      <c r="D95" s="322">
        <f>'2 forduló'!$C93</f>
        <v>0</v>
      </c>
      <c r="E95" s="326">
        <f>'3 forduló'!$C93</f>
        <v>0</v>
      </c>
      <c r="F95" s="326">
        <f>'4 forduló'!$C93</f>
        <v>0</v>
      </c>
      <c r="G95" s="326">
        <f>'5 forduló'!$C93</f>
        <v>0</v>
      </c>
      <c r="H95" s="326">
        <f>'6 forduló'!$C93</f>
        <v>0</v>
      </c>
      <c r="I95" s="326">
        <f>'7 forduló'!$C93</f>
        <v>0</v>
      </c>
      <c r="J95" s="326">
        <f>'8 forduló'!$C93</f>
        <v>0</v>
      </c>
      <c r="K95" s="326">
        <f>'9 forduló'!$C93</f>
        <v>0</v>
      </c>
      <c r="L95" s="326">
        <f>'10 forduló'!$C93</f>
        <v>0</v>
      </c>
      <c r="M95" s="326">
        <f>'11 forduló'!$C93</f>
        <v>0</v>
      </c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328"/>
      <c r="Z95" s="332">
        <f t="shared" si="95"/>
        <v>0</v>
      </c>
      <c r="AA95" s="405"/>
      <c r="AC95" s="207"/>
      <c r="AD95" s="209" t="b">
        <f>M168</f>
        <v>0</v>
      </c>
      <c r="AE95" s="209" t="b">
        <f t="shared" ref="AE95:AP95" si="114">N168</f>
        <v>0</v>
      </c>
      <c r="AF95" s="209" t="b">
        <f t="shared" si="114"/>
        <v>0</v>
      </c>
      <c r="AG95" s="209" t="b">
        <f t="shared" si="114"/>
        <v>0</v>
      </c>
      <c r="AH95" s="209" t="b">
        <f t="shared" si="114"/>
        <v>0</v>
      </c>
      <c r="AI95" s="209" t="b">
        <f t="shared" si="114"/>
        <v>0</v>
      </c>
      <c r="AJ95" s="209" t="b">
        <f t="shared" si="114"/>
        <v>0</v>
      </c>
      <c r="AK95" s="209" t="b">
        <f t="shared" si="114"/>
        <v>0</v>
      </c>
      <c r="AL95" s="209" t="b">
        <f t="shared" si="114"/>
        <v>0</v>
      </c>
      <c r="AM95" s="209" t="b">
        <f t="shared" si="114"/>
        <v>0</v>
      </c>
      <c r="AN95" s="209" t="b">
        <f t="shared" si="114"/>
        <v>0</v>
      </c>
      <c r="AO95" s="209" t="b">
        <f t="shared" si="114"/>
        <v>0</v>
      </c>
      <c r="AP95" s="209">
        <f t="shared" si="114"/>
        <v>0</v>
      </c>
      <c r="AQ95" s="62">
        <f t="shared" si="108"/>
        <v>0</v>
      </c>
      <c r="AR95" s="389"/>
      <c r="AS95" s="89">
        <f t="shared" si="97"/>
        <v>1.8000000000000006E-8</v>
      </c>
      <c r="AT95" s="58" t="b">
        <f t="shared" si="109"/>
        <v>0</v>
      </c>
      <c r="AU95" s="171" t="str">
        <f t="shared" si="98"/>
        <v>Nyírbátor</v>
      </c>
      <c r="AV95"/>
      <c r="AW95" s="178">
        <f t="shared" si="99"/>
        <v>11</v>
      </c>
      <c r="AX95" s="180" t="s">
        <v>34</v>
      </c>
      <c r="AY95" s="179" t="b">
        <f t="shared" si="100"/>
        <v>0</v>
      </c>
      <c r="AZ95" s="179">
        <f t="shared" si="101"/>
        <v>1.8000000000000006E-8</v>
      </c>
      <c r="BA95" s="179" t="str">
        <f t="shared" si="102"/>
        <v>Nyírbátor</v>
      </c>
      <c r="BB95" t="str">
        <f t="shared" si="106"/>
        <v>0</v>
      </c>
    </row>
    <row r="96" spans="1:54" ht="12.75" customHeight="1" thickTop="1" thickBot="1" x14ac:dyDescent="0.25">
      <c r="A96" s="280"/>
      <c r="B96" s="280"/>
      <c r="C96" s="280"/>
      <c r="D96" s="280"/>
      <c r="E96" s="280"/>
      <c r="F96" s="280"/>
      <c r="G96" s="280"/>
      <c r="H96" s="280"/>
      <c r="I96" s="280"/>
      <c r="J96" s="280"/>
      <c r="K96" s="280"/>
      <c r="L96" s="280"/>
      <c r="M96" s="333"/>
      <c r="N96" s="335">
        <f t="shared" ref="N96:X96" si="115">SUM(N85:N95)</f>
        <v>6</v>
      </c>
      <c r="O96" s="335">
        <f t="shared" si="115"/>
        <v>8.5</v>
      </c>
      <c r="P96" s="335">
        <f t="shared" si="115"/>
        <v>7.5</v>
      </c>
      <c r="Q96" s="335">
        <f t="shared" si="115"/>
        <v>9</v>
      </c>
      <c r="R96" s="335">
        <f t="shared" si="115"/>
        <v>2</v>
      </c>
      <c r="S96" s="335">
        <f t="shared" si="115"/>
        <v>8</v>
      </c>
      <c r="T96" s="335">
        <f t="shared" si="115"/>
        <v>4</v>
      </c>
      <c r="U96" s="335">
        <f t="shared" si="115"/>
        <v>6</v>
      </c>
      <c r="V96" s="335">
        <f t="shared" si="115"/>
        <v>8</v>
      </c>
      <c r="W96" s="335">
        <f t="shared" si="115"/>
        <v>0</v>
      </c>
      <c r="X96" s="335">
        <f t="shared" si="115"/>
        <v>0</v>
      </c>
      <c r="Y96" s="252"/>
      <c r="Z96" s="280"/>
      <c r="AA96" s="280"/>
      <c r="AC96" s="207"/>
      <c r="AD96" s="51" t="str">
        <f t="shared" ref="AD96:AP96" si="116">M184</f>
        <v>12_4</v>
      </c>
      <c r="AE96" s="51" t="b">
        <f t="shared" si="116"/>
        <v>0</v>
      </c>
      <c r="AF96" s="51" t="b">
        <f t="shared" si="116"/>
        <v>0</v>
      </c>
      <c r="AG96" s="51" t="b">
        <f t="shared" si="116"/>
        <v>0</v>
      </c>
      <c r="AH96" s="51" t="b">
        <f t="shared" si="116"/>
        <v>0</v>
      </c>
      <c r="AI96" s="51" t="b">
        <f t="shared" si="116"/>
        <v>0</v>
      </c>
      <c r="AJ96" s="51" t="b">
        <f t="shared" si="116"/>
        <v>0</v>
      </c>
      <c r="AK96" s="51" t="b">
        <f t="shared" si="116"/>
        <v>0</v>
      </c>
      <c r="AL96" s="51" t="b">
        <f t="shared" si="116"/>
        <v>0</v>
      </c>
      <c r="AM96" s="51" t="b">
        <f t="shared" si="116"/>
        <v>0</v>
      </c>
      <c r="AN96" s="51" t="b">
        <f t="shared" si="116"/>
        <v>0</v>
      </c>
      <c r="AO96" s="51" t="b">
        <f t="shared" si="116"/>
        <v>0</v>
      </c>
      <c r="AP96" s="51">
        <f t="shared" si="116"/>
        <v>0</v>
      </c>
      <c r="AQ96" s="62">
        <f t="shared" si="108"/>
        <v>0</v>
      </c>
      <c r="AR96" s="389"/>
      <c r="AS96" s="89">
        <f t="shared" si="97"/>
        <v>1.7800000000000007E-8</v>
      </c>
      <c r="AT96" s="58" t="str">
        <f t="shared" si="109"/>
        <v>12_4</v>
      </c>
      <c r="AU96" s="171" t="str">
        <f t="shared" si="98"/>
        <v>Pihenőnap</v>
      </c>
      <c r="AV96"/>
      <c r="AW96" s="178">
        <f t="shared" si="99"/>
        <v>12</v>
      </c>
      <c r="AX96" s="180" t="s">
        <v>35</v>
      </c>
      <c r="AY96" s="179" t="str">
        <f t="shared" si="100"/>
        <v>12_4</v>
      </c>
      <c r="AZ96" s="179">
        <f t="shared" si="101"/>
        <v>1.7800000000000007E-8</v>
      </c>
      <c r="BA96" s="179" t="str">
        <f t="shared" si="102"/>
        <v>Pihenőnap</v>
      </c>
      <c r="BB96" t="str">
        <f t="shared" si="106"/>
        <v>0</v>
      </c>
    </row>
    <row r="97" spans="1:54" ht="12.75" customHeight="1" thickTop="1" thickBot="1" x14ac:dyDescent="0.25">
      <c r="A97" s="280"/>
      <c r="B97" s="280"/>
      <c r="C97" s="280"/>
      <c r="D97" s="280"/>
      <c r="E97" s="280"/>
      <c r="F97" s="280"/>
      <c r="G97" s="280"/>
      <c r="H97" s="280"/>
      <c r="I97" s="280"/>
      <c r="J97" s="280"/>
      <c r="K97" s="280"/>
      <c r="L97" s="280"/>
      <c r="M97" s="333"/>
      <c r="N97" s="334"/>
      <c r="O97" s="334"/>
      <c r="P97" s="334"/>
      <c r="Q97" s="334"/>
      <c r="R97" s="334"/>
      <c r="S97" s="334"/>
      <c r="T97" s="334"/>
      <c r="U97" s="334"/>
      <c r="V97" s="334"/>
      <c r="W97" s="334"/>
      <c r="X97" s="334"/>
      <c r="Y97" s="334"/>
      <c r="Z97" s="280"/>
      <c r="AA97" s="280"/>
      <c r="AC97" s="207"/>
      <c r="AD97" s="209" t="str">
        <f>M200</f>
        <v>13_4</v>
      </c>
      <c r="AE97" s="209" t="b">
        <f t="shared" ref="AE97:AP97" si="117">N200</f>
        <v>0</v>
      </c>
      <c r="AF97" s="209" t="b">
        <f t="shared" si="117"/>
        <v>0</v>
      </c>
      <c r="AG97" s="209" t="b">
        <f t="shared" si="117"/>
        <v>0</v>
      </c>
      <c r="AH97" s="209" t="b">
        <f t="shared" si="117"/>
        <v>0</v>
      </c>
      <c r="AI97" s="209" t="b">
        <f t="shared" si="117"/>
        <v>0</v>
      </c>
      <c r="AJ97" s="209" t="b">
        <f t="shared" si="117"/>
        <v>0</v>
      </c>
      <c r="AK97" s="209" t="b">
        <f t="shared" si="117"/>
        <v>0</v>
      </c>
      <c r="AL97" s="209" t="b">
        <f t="shared" si="117"/>
        <v>0</v>
      </c>
      <c r="AM97" s="209" t="b">
        <f t="shared" si="117"/>
        <v>0</v>
      </c>
      <c r="AN97" s="209" t="b">
        <f t="shared" si="117"/>
        <v>0</v>
      </c>
      <c r="AO97" s="209" t="b">
        <f t="shared" si="117"/>
        <v>0</v>
      </c>
      <c r="AP97" s="209">
        <f t="shared" si="117"/>
        <v>0</v>
      </c>
      <c r="AQ97" s="62">
        <f t="shared" si="108"/>
        <v>0</v>
      </c>
      <c r="AR97" s="389"/>
      <c r="AS97" s="89">
        <f t="shared" si="97"/>
        <v>1.7600000000000009E-8</v>
      </c>
      <c r="AT97" s="58" t="str">
        <f t="shared" si="109"/>
        <v>13_4</v>
      </c>
      <c r="AU97" s="171" t="str">
        <f t="shared" si="98"/>
        <v>13cs</v>
      </c>
      <c r="AV97"/>
      <c r="AW97" s="178">
        <f t="shared" si="99"/>
        <v>13</v>
      </c>
      <c r="AX97" s="180" t="s">
        <v>36</v>
      </c>
      <c r="AY97" s="179" t="str">
        <f t="shared" si="100"/>
        <v>13_4</v>
      </c>
      <c r="AZ97" s="179">
        <f t="shared" si="101"/>
        <v>1.7600000000000009E-8</v>
      </c>
      <c r="BA97" s="179" t="str">
        <f t="shared" si="102"/>
        <v>13cs</v>
      </c>
      <c r="BB97" t="str">
        <f t="shared" si="106"/>
        <v>0</v>
      </c>
    </row>
    <row r="98" spans="1:54" ht="12.75" customHeight="1" thickTop="1" thickBot="1" x14ac:dyDescent="0.25">
      <c r="A98" s="280"/>
      <c r="B98" s="280"/>
      <c r="C98" s="280"/>
      <c r="D98" s="280"/>
      <c r="E98" s="280"/>
      <c r="F98" s="280"/>
      <c r="G98" s="280"/>
      <c r="H98" s="280"/>
      <c r="I98" s="280"/>
      <c r="J98" s="280"/>
      <c r="K98" s="280"/>
      <c r="L98" s="280"/>
      <c r="M98" s="333"/>
      <c r="N98" s="280"/>
      <c r="O98" s="280"/>
      <c r="P98" s="280"/>
      <c r="Q98" s="280"/>
      <c r="R98" s="280"/>
      <c r="S98" s="280"/>
      <c r="T98" s="280"/>
      <c r="U98" s="280"/>
      <c r="V98" s="280"/>
      <c r="W98" s="280"/>
      <c r="X98" s="280"/>
      <c r="Y98" s="280"/>
      <c r="Z98" s="280"/>
      <c r="AA98" s="280"/>
      <c r="AC98" s="207"/>
      <c r="AD98" s="51" t="str">
        <f t="shared" ref="AD98:AP98" si="118">M216</f>
        <v>14_4</v>
      </c>
      <c r="AE98" s="51" t="b">
        <f t="shared" si="118"/>
        <v>0</v>
      </c>
      <c r="AF98" s="51" t="b">
        <f t="shared" si="118"/>
        <v>0</v>
      </c>
      <c r="AG98" s="51" t="b">
        <f t="shared" si="118"/>
        <v>0</v>
      </c>
      <c r="AH98" s="51" t="b">
        <f t="shared" si="118"/>
        <v>0</v>
      </c>
      <c r="AI98" s="51" t="b">
        <f t="shared" si="118"/>
        <v>0</v>
      </c>
      <c r="AJ98" s="51" t="b">
        <f t="shared" si="118"/>
        <v>0</v>
      </c>
      <c r="AK98" s="51" t="b">
        <f t="shared" si="118"/>
        <v>0</v>
      </c>
      <c r="AL98" s="51" t="b">
        <f t="shared" si="118"/>
        <v>0</v>
      </c>
      <c r="AM98" s="51" t="b">
        <f t="shared" si="118"/>
        <v>0</v>
      </c>
      <c r="AN98" s="51" t="b">
        <f t="shared" si="118"/>
        <v>0</v>
      </c>
      <c r="AO98" s="51" t="b">
        <f t="shared" si="118"/>
        <v>0</v>
      </c>
      <c r="AP98" s="51">
        <f t="shared" si="118"/>
        <v>0</v>
      </c>
      <c r="AQ98" s="62">
        <f t="shared" si="108"/>
        <v>0</v>
      </c>
      <c r="AR98" s="389"/>
      <c r="AS98" s="89">
        <f t="shared" si="97"/>
        <v>1.7400000000000007E-8</v>
      </c>
      <c r="AT98" s="58" t="str">
        <f t="shared" si="109"/>
        <v>14_4</v>
      </c>
      <c r="AU98" s="171" t="str">
        <f t="shared" si="98"/>
        <v>14cs</v>
      </c>
      <c r="AV98"/>
      <c r="AW98" s="178">
        <f t="shared" si="99"/>
        <v>14</v>
      </c>
      <c r="AX98" s="180" t="s">
        <v>37</v>
      </c>
      <c r="AY98" s="179" t="str">
        <f t="shared" si="100"/>
        <v>14_4</v>
      </c>
      <c r="AZ98" s="179">
        <f t="shared" si="101"/>
        <v>1.7400000000000007E-8</v>
      </c>
      <c r="BA98" s="179" t="str">
        <f t="shared" si="102"/>
        <v>14cs</v>
      </c>
      <c r="BB98" t="str">
        <f t="shared" si="106"/>
        <v>0</v>
      </c>
    </row>
    <row r="99" spans="1:54" ht="25.5" customHeight="1" thickTop="1" thickBot="1" x14ac:dyDescent="0.35">
      <c r="A99" s="398" t="s">
        <v>0</v>
      </c>
      <c r="B99" s="399"/>
      <c r="C99" s="311" t="s">
        <v>243</v>
      </c>
      <c r="D99" s="312"/>
      <c r="E99" s="313"/>
      <c r="F99" s="314"/>
      <c r="G99" s="314"/>
      <c r="H99" s="314"/>
      <c r="I99" s="314"/>
      <c r="J99" s="314"/>
      <c r="K99" s="314"/>
      <c r="L99" s="314"/>
      <c r="M99" s="315"/>
      <c r="N99" s="400" t="s">
        <v>12</v>
      </c>
      <c r="O99" s="401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329" t="s">
        <v>16</v>
      </c>
      <c r="AA99" s="403">
        <f>SUM(N112:Y112)</f>
        <v>29.5</v>
      </c>
      <c r="AC99" s="207"/>
      <c r="AD99" s="51" t="str">
        <f t="shared" ref="AD99:AP99" si="119">M232</f>
        <v>15_4</v>
      </c>
      <c r="AE99" s="51" t="b">
        <f t="shared" si="119"/>
        <v>0</v>
      </c>
      <c r="AF99" s="51" t="b">
        <f t="shared" si="119"/>
        <v>0</v>
      </c>
      <c r="AG99" s="51" t="b">
        <f t="shared" si="119"/>
        <v>0</v>
      </c>
      <c r="AH99" s="51" t="b">
        <f t="shared" si="119"/>
        <v>0</v>
      </c>
      <c r="AI99" s="51" t="b">
        <f t="shared" si="119"/>
        <v>0</v>
      </c>
      <c r="AJ99" s="51" t="b">
        <f t="shared" si="119"/>
        <v>0</v>
      </c>
      <c r="AK99" s="51" t="b">
        <f t="shared" si="119"/>
        <v>0</v>
      </c>
      <c r="AL99" s="51" t="b">
        <f t="shared" si="119"/>
        <v>0</v>
      </c>
      <c r="AM99" s="51" t="b">
        <f t="shared" si="119"/>
        <v>0</v>
      </c>
      <c r="AN99" s="51" t="b">
        <f t="shared" si="119"/>
        <v>0</v>
      </c>
      <c r="AO99" s="51" t="b">
        <f t="shared" si="119"/>
        <v>0</v>
      </c>
      <c r="AP99" s="51">
        <f t="shared" si="119"/>
        <v>0</v>
      </c>
      <c r="AQ99" s="62">
        <f t="shared" si="108"/>
        <v>0</v>
      </c>
      <c r="AR99" s="389"/>
      <c r="AS99" s="89">
        <f t="shared" si="97"/>
        <v>1.7200000000000008E-8</v>
      </c>
      <c r="AT99" s="58" t="str">
        <f t="shared" si="109"/>
        <v>15_4</v>
      </c>
      <c r="AU99" s="171" t="str">
        <f t="shared" si="98"/>
        <v>15cs</v>
      </c>
      <c r="AV99"/>
      <c r="AW99" s="178">
        <f t="shared" si="99"/>
        <v>15</v>
      </c>
      <c r="AX99" s="180" t="s">
        <v>38</v>
      </c>
      <c r="AY99" s="179" t="str">
        <f t="shared" si="100"/>
        <v>15_4</v>
      </c>
      <c r="AZ99" s="179">
        <f t="shared" si="101"/>
        <v>1.7200000000000008E-8</v>
      </c>
      <c r="BA99" s="179" t="str">
        <f t="shared" si="102"/>
        <v>15cs</v>
      </c>
      <c r="BB99" t="str">
        <f t="shared" si="106"/>
        <v>0</v>
      </c>
    </row>
    <row r="100" spans="1:54" ht="12.75" customHeight="1" thickTop="1" thickBot="1" x14ac:dyDescent="0.25">
      <c r="A100" s="406">
        <v>7</v>
      </c>
      <c r="B100" s="316"/>
      <c r="C100" s="317"/>
      <c r="D100" s="317"/>
      <c r="E100" s="317"/>
      <c r="F100" s="317"/>
      <c r="G100" s="317"/>
      <c r="H100" s="317"/>
      <c r="I100" s="317"/>
      <c r="J100" s="317"/>
      <c r="K100" s="317"/>
      <c r="L100" s="317"/>
      <c r="M100" s="318" t="s">
        <v>1</v>
      </c>
      <c r="N100" s="319" t="s">
        <v>13</v>
      </c>
      <c r="O100" s="320" t="s">
        <v>14</v>
      </c>
      <c r="P100" s="320" t="s">
        <v>15</v>
      </c>
      <c r="Q100" s="320" t="s">
        <v>17</v>
      </c>
      <c r="R100" s="320" t="s">
        <v>18</v>
      </c>
      <c r="S100" s="320" t="s">
        <v>21</v>
      </c>
      <c r="T100" s="320" t="s">
        <v>22</v>
      </c>
      <c r="U100" s="320" t="s">
        <v>25</v>
      </c>
      <c r="V100" s="320" t="s">
        <v>26</v>
      </c>
      <c r="W100" s="320" t="s">
        <v>33</v>
      </c>
      <c r="X100" s="320" t="s">
        <v>34</v>
      </c>
      <c r="Y100" s="320" t="s">
        <v>35</v>
      </c>
      <c r="Z100" s="330"/>
      <c r="AA100" s="404"/>
      <c r="AC100" s="207"/>
      <c r="AD100" s="51" t="str">
        <f t="shared" ref="AD100:AP100" si="120">M248</f>
        <v>16_4</v>
      </c>
      <c r="AE100" s="51" t="b">
        <f t="shared" si="120"/>
        <v>0</v>
      </c>
      <c r="AF100" s="51" t="b">
        <f t="shared" si="120"/>
        <v>0</v>
      </c>
      <c r="AG100" s="51" t="b">
        <f t="shared" si="120"/>
        <v>0</v>
      </c>
      <c r="AH100" s="51" t="b">
        <f t="shared" si="120"/>
        <v>0</v>
      </c>
      <c r="AI100" s="51" t="b">
        <f t="shared" si="120"/>
        <v>0</v>
      </c>
      <c r="AJ100" s="51" t="b">
        <f t="shared" si="120"/>
        <v>0</v>
      </c>
      <c r="AK100" s="51" t="b">
        <f t="shared" si="120"/>
        <v>0</v>
      </c>
      <c r="AL100" s="51" t="b">
        <f t="shared" si="120"/>
        <v>0</v>
      </c>
      <c r="AM100" s="51" t="b">
        <f t="shared" si="120"/>
        <v>0</v>
      </c>
      <c r="AN100" s="51" t="b">
        <f t="shared" si="120"/>
        <v>0</v>
      </c>
      <c r="AO100" s="51" t="b">
        <f t="shared" si="120"/>
        <v>0</v>
      </c>
      <c r="AP100" s="51">
        <f t="shared" si="120"/>
        <v>0</v>
      </c>
      <c r="AQ100" s="62">
        <f t="shared" si="108"/>
        <v>0</v>
      </c>
      <c r="AR100" s="389"/>
      <c r="AS100" s="89">
        <f t="shared" si="97"/>
        <v>1.700000000000001E-8</v>
      </c>
      <c r="AT100" s="58" t="str">
        <f t="shared" si="109"/>
        <v>16_4</v>
      </c>
      <c r="AU100" s="171" t="str">
        <f t="shared" si="98"/>
        <v>16cs</v>
      </c>
      <c r="AV100"/>
      <c r="AW100" s="178">
        <f t="shared" si="99"/>
        <v>16</v>
      </c>
      <c r="AX100" s="180" t="s">
        <v>39</v>
      </c>
      <c r="AY100" s="179" t="str">
        <f t="shared" si="100"/>
        <v>16_4</v>
      </c>
      <c r="AZ100" s="179">
        <f t="shared" si="101"/>
        <v>1.700000000000001E-8</v>
      </c>
      <c r="BA100" s="179" t="str">
        <f t="shared" si="102"/>
        <v>16cs</v>
      </c>
      <c r="BB100" t="str">
        <f t="shared" si="106"/>
        <v>0</v>
      </c>
    </row>
    <row r="101" spans="1:54" ht="12.75" customHeight="1" thickTop="1" thickBot="1" x14ac:dyDescent="0.25">
      <c r="A101" s="407"/>
      <c r="B101" s="321" t="s">
        <v>2</v>
      </c>
      <c r="C101" s="322" t="str">
        <f>'1 forduló'!$C98</f>
        <v xml:space="preserve">Paszerbovics Sándor 2033 </v>
      </c>
      <c r="D101" s="322" t="str">
        <f>'2 forduló'!$C98</f>
        <v>Somorai Zsolt /2085/</v>
      </c>
      <c r="E101" s="322" t="str">
        <f>'3 forduló'!$C98</f>
        <v>Dr. Paszerbovics Sándor</v>
      </c>
      <c r="F101" s="322" t="str">
        <f>'4 forduló'!$C98</f>
        <v xml:space="preserve"> Dr Paszerbovics Sándor</v>
      </c>
      <c r="G101" s="322" t="str">
        <f>'5 forduló'!$C98</f>
        <v>Dr Paszerbovics Sándor/1959/</v>
      </c>
      <c r="H101" s="322" t="str">
        <f>'6 forduló'!$C98</f>
        <v>Somorai Zsolt</v>
      </c>
      <c r="I101" s="322" t="str">
        <f>'7 forduló'!$C98</f>
        <v xml:space="preserve"> Somorai Zsolt /2085/</v>
      </c>
      <c r="J101" s="322" t="str">
        <f>'8 forduló'!$C98</f>
        <v>Dr Paszerbovics Sándor 1959</v>
      </c>
      <c r="K101" s="322" t="str">
        <f>'9 forduló'!$C98</f>
        <v>Dr Paszerbovics sándor /1959/</v>
      </c>
      <c r="L101" s="322" t="b">
        <f>'10 forduló'!$C98</f>
        <v>0</v>
      </c>
      <c r="M101" s="322" t="b">
        <f>'11 forduló'!$C98</f>
        <v>0</v>
      </c>
      <c r="N101" s="323">
        <f>'1 forduló'!$D98</f>
        <v>0</v>
      </c>
      <c r="O101" s="323">
        <f>'2 forduló'!$D98</f>
        <v>0</v>
      </c>
      <c r="P101" s="323">
        <f>'3 forduló'!$D98</f>
        <v>1</v>
      </c>
      <c r="Q101" s="323">
        <f>'4 forduló'!$D98</f>
        <v>0</v>
      </c>
      <c r="R101" s="323">
        <f>'5 forduló'!$D98</f>
        <v>0</v>
      </c>
      <c r="S101" s="323">
        <f>'6 forduló'!$D98</f>
        <v>1</v>
      </c>
      <c r="T101" s="323">
        <f>'7 forduló'!$D98</f>
        <v>0.5</v>
      </c>
      <c r="U101" s="323">
        <f>'8 forduló'!$D98</f>
        <v>0</v>
      </c>
      <c r="V101" s="323">
        <f>'9 forduló'!$D98</f>
        <v>0.5</v>
      </c>
      <c r="W101" s="323" t="b">
        <f>'10 forduló'!$D98</f>
        <v>0</v>
      </c>
      <c r="X101" s="323" t="b">
        <f>'11 forduló'!$D98</f>
        <v>0</v>
      </c>
      <c r="Y101" s="324"/>
      <c r="Z101" s="331">
        <f>SUM(N101:Y101)</f>
        <v>3</v>
      </c>
      <c r="AA101" s="404"/>
      <c r="AC101" s="207"/>
      <c r="AD101" s="51" t="str">
        <f t="shared" ref="AD101:AP101" si="121">M264</f>
        <v>17_4</v>
      </c>
      <c r="AE101" s="51" t="b">
        <f t="shared" si="121"/>
        <v>0</v>
      </c>
      <c r="AF101" s="51" t="b">
        <f t="shared" si="121"/>
        <v>0</v>
      </c>
      <c r="AG101" s="51" t="b">
        <f t="shared" si="121"/>
        <v>0</v>
      </c>
      <c r="AH101" s="51" t="b">
        <f t="shared" si="121"/>
        <v>0</v>
      </c>
      <c r="AI101" s="51" t="b">
        <f t="shared" si="121"/>
        <v>0</v>
      </c>
      <c r="AJ101" s="51" t="b">
        <f t="shared" si="121"/>
        <v>0</v>
      </c>
      <c r="AK101" s="51" t="b">
        <f t="shared" si="121"/>
        <v>0</v>
      </c>
      <c r="AL101" s="51" t="b">
        <f t="shared" si="121"/>
        <v>0</v>
      </c>
      <c r="AM101" s="51" t="b">
        <f t="shared" si="121"/>
        <v>0</v>
      </c>
      <c r="AN101" s="51" t="b">
        <f t="shared" si="121"/>
        <v>0</v>
      </c>
      <c r="AO101" s="51" t="b">
        <f t="shared" si="121"/>
        <v>0</v>
      </c>
      <c r="AP101" s="51">
        <f t="shared" si="121"/>
        <v>0</v>
      </c>
      <c r="AQ101" s="62">
        <f t="shared" si="108"/>
        <v>0</v>
      </c>
      <c r="AR101" s="389"/>
      <c r="AS101" s="89">
        <f t="shared" si="97"/>
        <v>1.6800000000000011E-8</v>
      </c>
      <c r="AT101" s="58" t="str">
        <f t="shared" si="109"/>
        <v>17_4</v>
      </c>
      <c r="AU101" s="171" t="str">
        <f t="shared" si="98"/>
        <v>17cs</v>
      </c>
      <c r="AV101"/>
      <c r="AW101" s="178">
        <f t="shared" si="99"/>
        <v>17</v>
      </c>
      <c r="AX101" s="180" t="s">
        <v>40</v>
      </c>
      <c r="AY101" s="179" t="str">
        <f t="shared" si="100"/>
        <v>17_4</v>
      </c>
      <c r="AZ101" s="179">
        <f t="shared" si="101"/>
        <v>1.6800000000000011E-8</v>
      </c>
      <c r="BA101" s="179" t="str">
        <f t="shared" si="102"/>
        <v>17cs</v>
      </c>
      <c r="BB101" t="str">
        <f t="shared" si="106"/>
        <v>0</v>
      </c>
    </row>
    <row r="102" spans="1:54" ht="12.75" customHeight="1" thickTop="1" thickBot="1" x14ac:dyDescent="0.25">
      <c r="A102" s="407"/>
      <c r="B102" s="321" t="s">
        <v>3</v>
      </c>
      <c r="C102" s="322" t="str">
        <f>'1 forduló'!$C99</f>
        <v>   Hegedüs Roland 1870  </v>
      </c>
      <c r="D102" s="322" t="str">
        <f>'2 forduló'!$C99</f>
        <v>Dr Paszerbovics Sándor /1959/</v>
      </c>
      <c r="E102" s="322" t="str">
        <f>'3 forduló'!$C99</f>
        <v>Hegedűs Roland</v>
      </c>
      <c r="F102" s="322" t="str">
        <f>'4 forduló'!$C99</f>
        <v xml:space="preserve"> Hegedüs Roland</v>
      </c>
      <c r="G102" s="322" t="str">
        <f>'5 forduló'!$C99</f>
        <v>Hegedűs Roland/1833/</v>
      </c>
      <c r="H102" s="322" t="str">
        <f>'6 forduló'!$C99</f>
        <v>Paszerbovics Sándor</v>
      </c>
      <c r="I102" s="322" t="str">
        <f>'7 forduló'!$C99</f>
        <v xml:space="preserve"> Dr Paszerbovics Sándor/1959/</v>
      </c>
      <c r="J102" s="322" t="str">
        <f>'8 forduló'!$C99</f>
        <v xml:space="preserve"> Hegedüs Roland 1833 </v>
      </c>
      <c r="K102" s="322" t="str">
        <f>'9 forduló'!$C99</f>
        <v>Hegedüs Roland /1833/</v>
      </c>
      <c r="L102" s="322" t="b">
        <f>'10 forduló'!$C99</f>
        <v>0</v>
      </c>
      <c r="M102" s="322" t="b">
        <f>'11 forduló'!$C99</f>
        <v>0</v>
      </c>
      <c r="N102" s="323">
        <f>'1 forduló'!$D99</f>
        <v>0</v>
      </c>
      <c r="O102" s="323">
        <f>'2 forduló'!$D99</f>
        <v>0</v>
      </c>
      <c r="P102" s="323">
        <f>'3 forduló'!$D99</f>
        <v>0.5</v>
      </c>
      <c r="Q102" s="323">
        <f>'4 forduló'!$D99</f>
        <v>0</v>
      </c>
      <c r="R102" s="323">
        <f>'5 forduló'!$D99</f>
        <v>1</v>
      </c>
      <c r="S102" s="323">
        <f>'6 forduló'!$D99</f>
        <v>1</v>
      </c>
      <c r="T102" s="323">
        <f>'7 forduló'!$D99</f>
        <v>1</v>
      </c>
      <c r="U102" s="323">
        <f>'8 forduló'!$D99</f>
        <v>0</v>
      </c>
      <c r="V102" s="323">
        <f>'9 forduló'!$D99</f>
        <v>0.5</v>
      </c>
      <c r="W102" s="323" t="b">
        <f>'10 forduló'!$D99</f>
        <v>0</v>
      </c>
      <c r="X102" s="323" t="b">
        <f>'11 forduló'!$D99</f>
        <v>0</v>
      </c>
      <c r="Y102" s="324"/>
      <c r="Z102" s="331">
        <f t="shared" ref="Z102:Z111" si="122">SUM(N102:Y102)</f>
        <v>4</v>
      </c>
      <c r="AA102" s="404"/>
      <c r="AC102" s="207"/>
      <c r="AD102" s="51" t="str">
        <f t="shared" ref="AD102:AP102" si="123">M280</f>
        <v>18_4</v>
      </c>
      <c r="AE102" s="51" t="b">
        <f t="shared" si="123"/>
        <v>0</v>
      </c>
      <c r="AF102" s="51" t="b">
        <f t="shared" si="123"/>
        <v>0</v>
      </c>
      <c r="AG102" s="51" t="b">
        <f t="shared" si="123"/>
        <v>0</v>
      </c>
      <c r="AH102" s="51" t="b">
        <f t="shared" si="123"/>
        <v>0</v>
      </c>
      <c r="AI102" s="51" t="b">
        <f t="shared" si="123"/>
        <v>0</v>
      </c>
      <c r="AJ102" s="51" t="b">
        <f t="shared" si="123"/>
        <v>0</v>
      </c>
      <c r="AK102" s="51" t="b">
        <f t="shared" si="123"/>
        <v>0</v>
      </c>
      <c r="AL102" s="51" t="b">
        <f t="shared" si="123"/>
        <v>0</v>
      </c>
      <c r="AM102" s="51" t="b">
        <f t="shared" si="123"/>
        <v>0</v>
      </c>
      <c r="AN102" s="51" t="b">
        <f t="shared" si="123"/>
        <v>0</v>
      </c>
      <c r="AO102" s="51" t="b">
        <f t="shared" si="123"/>
        <v>0</v>
      </c>
      <c r="AP102" s="51">
        <f t="shared" si="123"/>
        <v>0</v>
      </c>
      <c r="AQ102" s="62">
        <f t="shared" si="108"/>
        <v>0</v>
      </c>
      <c r="AR102" s="389"/>
      <c r="AS102" s="89">
        <f t="shared" si="97"/>
        <v>1.660000000000001E-8</v>
      </c>
      <c r="AT102" s="58" t="str">
        <f t="shared" si="109"/>
        <v>18_4</v>
      </c>
      <c r="AU102" s="171" t="str">
        <f t="shared" si="98"/>
        <v>18cs</v>
      </c>
      <c r="AV102"/>
      <c r="AW102" s="178">
        <f t="shared" si="99"/>
        <v>18</v>
      </c>
      <c r="AX102" s="180" t="s">
        <v>41</v>
      </c>
      <c r="AY102" s="179" t="str">
        <f t="shared" si="100"/>
        <v>18_4</v>
      </c>
      <c r="AZ102" s="179">
        <f t="shared" si="101"/>
        <v>1.660000000000001E-8</v>
      </c>
      <c r="BA102" s="179" t="str">
        <f t="shared" si="102"/>
        <v>18cs</v>
      </c>
      <c r="BB102" t="str">
        <f t="shared" si="106"/>
        <v>0</v>
      </c>
    </row>
    <row r="103" spans="1:54" ht="14.25" customHeight="1" thickTop="1" thickBot="1" x14ac:dyDescent="0.25">
      <c r="A103" s="407"/>
      <c r="B103" s="321" t="s">
        <v>84</v>
      </c>
      <c r="C103" s="322" t="str">
        <f>'1 forduló'!$C100</f>
        <v>     Koncz István C-        </v>
      </c>
      <c r="D103" s="322" t="str">
        <f>'2 forduló'!$C100</f>
        <v>Hegedüs Roland /1833/</v>
      </c>
      <c r="E103" s="322" t="str">
        <f>'3 forduló'!$C100</f>
        <v>Orgován György</v>
      </c>
      <c r="F103" s="322" t="str">
        <f>'4 forduló'!$C100</f>
        <v xml:space="preserve"> Orgován György</v>
      </c>
      <c r="G103" s="322" t="str">
        <f>'5 forduló'!$C100</f>
        <v>Orgován György/1848/</v>
      </c>
      <c r="H103" s="322" t="str">
        <f>'6 forduló'!$C100</f>
        <v>Hegedűs Roland</v>
      </c>
      <c r="I103" s="322" t="str">
        <f>'7 forduló'!$C100</f>
        <v>Hegedüs Roland/1833/-</v>
      </c>
      <c r="J103" s="322" t="str">
        <f>'8 forduló'!$C100</f>
        <v>Orgován György 1848</v>
      </c>
      <c r="K103" s="322" t="str">
        <f>'9 forduló'!$C100</f>
        <v xml:space="preserve"> Orgován György</v>
      </c>
      <c r="L103" s="322" t="b">
        <f>'10 forduló'!$C100</f>
        <v>0</v>
      </c>
      <c r="M103" s="322" t="b">
        <f>'11 forduló'!$C100</f>
        <v>0</v>
      </c>
      <c r="N103" s="323">
        <f>'1 forduló'!$D100</f>
        <v>0</v>
      </c>
      <c r="O103" s="323">
        <f>'2 forduló'!$D100</f>
        <v>0.5</v>
      </c>
      <c r="P103" s="323">
        <f>'3 forduló'!$D100</f>
        <v>0</v>
      </c>
      <c r="Q103" s="323">
        <f>'4 forduló'!$D100</f>
        <v>0</v>
      </c>
      <c r="R103" s="323">
        <f>'5 forduló'!$D100</f>
        <v>0.5</v>
      </c>
      <c r="S103" s="323">
        <f>'6 forduló'!$D100</f>
        <v>1</v>
      </c>
      <c r="T103" s="323">
        <f>'7 forduló'!$D100</f>
        <v>0.5</v>
      </c>
      <c r="U103" s="323">
        <f>'8 forduló'!$D100</f>
        <v>0</v>
      </c>
      <c r="V103" s="323">
        <f>'9 forduló'!$D100</f>
        <v>0</v>
      </c>
      <c r="W103" s="323" t="b">
        <f>'10 forduló'!$D100</f>
        <v>0</v>
      </c>
      <c r="X103" s="323" t="b">
        <f>'11 forduló'!$D100</f>
        <v>0</v>
      </c>
      <c r="Y103" s="324"/>
      <c r="Z103" s="331">
        <f t="shared" si="122"/>
        <v>2.5</v>
      </c>
      <c r="AA103" s="404"/>
      <c r="AC103" s="207"/>
      <c r="AD103" s="51" t="str">
        <f t="shared" ref="AD103:AP103" si="124">M296</f>
        <v>19_4</v>
      </c>
      <c r="AE103" s="51" t="b">
        <f t="shared" si="124"/>
        <v>0</v>
      </c>
      <c r="AF103" s="51" t="b">
        <f t="shared" si="124"/>
        <v>0</v>
      </c>
      <c r="AG103" s="51" t="b">
        <f t="shared" si="124"/>
        <v>0</v>
      </c>
      <c r="AH103" s="51" t="b">
        <f t="shared" si="124"/>
        <v>0</v>
      </c>
      <c r="AI103" s="51" t="b">
        <f t="shared" si="124"/>
        <v>0</v>
      </c>
      <c r="AJ103" s="51" t="b">
        <f t="shared" si="124"/>
        <v>0</v>
      </c>
      <c r="AK103" s="51" t="b">
        <f t="shared" si="124"/>
        <v>0</v>
      </c>
      <c r="AL103" s="51" t="b">
        <f t="shared" si="124"/>
        <v>0</v>
      </c>
      <c r="AM103" s="51" t="b">
        <f t="shared" si="124"/>
        <v>0</v>
      </c>
      <c r="AN103" s="51" t="b">
        <f t="shared" si="124"/>
        <v>0</v>
      </c>
      <c r="AO103" s="51" t="b">
        <f t="shared" si="124"/>
        <v>0</v>
      </c>
      <c r="AP103" s="51">
        <f t="shared" si="124"/>
        <v>0</v>
      </c>
      <c r="AQ103" s="62">
        <f t="shared" si="108"/>
        <v>0</v>
      </c>
      <c r="AR103" s="389"/>
      <c r="AS103" s="89">
        <f t="shared" si="97"/>
        <v>1.6400000000000011E-8</v>
      </c>
      <c r="AT103" s="58" t="str">
        <f t="shared" si="109"/>
        <v>19_4</v>
      </c>
      <c r="AU103" s="171" t="str">
        <f t="shared" si="98"/>
        <v>19cs</v>
      </c>
      <c r="AV103"/>
      <c r="AW103" s="178">
        <f t="shared" si="99"/>
        <v>19</v>
      </c>
      <c r="AX103" s="180" t="s">
        <v>42</v>
      </c>
      <c r="AY103" s="179" t="str">
        <f t="shared" si="100"/>
        <v>19_4</v>
      </c>
      <c r="AZ103" s="179">
        <f t="shared" si="101"/>
        <v>1.6400000000000011E-8</v>
      </c>
      <c r="BA103" s="179" t="str">
        <f t="shared" si="102"/>
        <v>19cs</v>
      </c>
      <c r="BB103" t="str">
        <f t="shared" si="106"/>
        <v>0</v>
      </c>
    </row>
    <row r="104" spans="1:54" ht="14.25" customHeight="1" thickTop="1" thickBot="1" x14ac:dyDescent="0.25">
      <c r="A104" s="407"/>
      <c r="B104" s="321" t="s">
        <v>5</v>
      </c>
      <c r="C104" s="322" t="str">
        <f>'1 forduló'!$C101</f>
        <v>    Kui István C-            </v>
      </c>
      <c r="D104" s="322" t="str">
        <f>'2 forduló'!$C101</f>
        <v>Koncz István /1869/</v>
      </c>
      <c r="E104" s="322" t="str">
        <f>'3 forduló'!$C101</f>
        <v>Kui István</v>
      </c>
      <c r="F104" s="322" t="str">
        <f>'4 forduló'!$C101</f>
        <v xml:space="preserve"> Varró Miklós</v>
      </c>
      <c r="G104" s="322" t="str">
        <f>'5 forduló'!$C101</f>
        <v>Varró Miklós/1621/</v>
      </c>
      <c r="H104" s="322" t="str">
        <f>'6 forduló'!$C101</f>
        <v>Koncz István</v>
      </c>
      <c r="I104" s="322" t="str">
        <f>'7 forduló'!$C101</f>
        <v>Koncz István/1855/-</v>
      </c>
      <c r="J104" s="322" t="str">
        <f>'8 forduló'!$C101</f>
        <v xml:space="preserve"> Kui István 1790</v>
      </c>
      <c r="K104" s="322" t="str">
        <f>'9 forduló'!$C101</f>
        <v>Varró Miklós /1621/</v>
      </c>
      <c r="L104" s="322" t="b">
        <f>'10 forduló'!$C101</f>
        <v>0</v>
      </c>
      <c r="M104" s="322" t="b">
        <f>'11 forduló'!$C101</f>
        <v>0</v>
      </c>
      <c r="N104" s="323">
        <f>'1 forduló'!$D101</f>
        <v>0</v>
      </c>
      <c r="O104" s="323">
        <f>'2 forduló'!$D101</f>
        <v>1</v>
      </c>
      <c r="P104" s="323">
        <f>'3 forduló'!$D101</f>
        <v>0</v>
      </c>
      <c r="Q104" s="323">
        <f>'4 forduló'!$D101</f>
        <v>1</v>
      </c>
      <c r="R104" s="323">
        <f>'5 forduló'!$D101</f>
        <v>0.5</v>
      </c>
      <c r="S104" s="323">
        <f>'6 forduló'!$D101</f>
        <v>0.5</v>
      </c>
      <c r="T104" s="323">
        <f>'7 forduló'!$D101</f>
        <v>1</v>
      </c>
      <c r="U104" s="323">
        <f>'8 forduló'!$D101</f>
        <v>0</v>
      </c>
      <c r="V104" s="323">
        <f>'9 forduló'!$D101</f>
        <v>0.5</v>
      </c>
      <c r="W104" s="323" t="b">
        <f>'10 forduló'!$D101</f>
        <v>0</v>
      </c>
      <c r="X104" s="323" t="b">
        <f>'11 forduló'!$D101</f>
        <v>0</v>
      </c>
      <c r="Y104" s="324"/>
      <c r="Z104" s="331">
        <f t="shared" si="122"/>
        <v>4.5</v>
      </c>
      <c r="AA104" s="404"/>
      <c r="AC104" s="207"/>
      <c r="AD104" s="51" t="str">
        <f t="shared" ref="AD104:AP104" si="125">M312</f>
        <v>20_4</v>
      </c>
      <c r="AE104" s="51" t="b">
        <f t="shared" si="125"/>
        <v>0</v>
      </c>
      <c r="AF104" s="51" t="b">
        <f t="shared" si="125"/>
        <v>0</v>
      </c>
      <c r="AG104" s="51" t="b">
        <f t="shared" si="125"/>
        <v>0</v>
      </c>
      <c r="AH104" s="51" t="b">
        <f t="shared" si="125"/>
        <v>0</v>
      </c>
      <c r="AI104" s="51" t="b">
        <f t="shared" si="125"/>
        <v>0</v>
      </c>
      <c r="AJ104" s="51" t="b">
        <f t="shared" si="125"/>
        <v>0</v>
      </c>
      <c r="AK104" s="51" t="b">
        <f t="shared" si="125"/>
        <v>0</v>
      </c>
      <c r="AL104" s="51" t="b">
        <f t="shared" si="125"/>
        <v>0</v>
      </c>
      <c r="AM104" s="51" t="b">
        <f t="shared" si="125"/>
        <v>0</v>
      </c>
      <c r="AN104" s="51" t="b">
        <f t="shared" si="125"/>
        <v>0</v>
      </c>
      <c r="AO104" s="51" t="b">
        <f t="shared" si="125"/>
        <v>0</v>
      </c>
      <c r="AP104" s="51">
        <f t="shared" si="125"/>
        <v>0</v>
      </c>
      <c r="AQ104" s="62">
        <f t="shared" si="108"/>
        <v>0</v>
      </c>
      <c r="AR104" s="390"/>
      <c r="AS104" s="89">
        <f t="shared" si="97"/>
        <v>1.6200000000000013E-8</v>
      </c>
      <c r="AT104" s="72" t="str">
        <f t="shared" si="109"/>
        <v>20_4</v>
      </c>
      <c r="AU104" s="171" t="str">
        <f t="shared" si="98"/>
        <v>20cs</v>
      </c>
      <c r="AV104"/>
      <c r="AW104" s="178">
        <f t="shared" si="99"/>
        <v>20</v>
      </c>
      <c r="AX104" s="180" t="s">
        <v>43</v>
      </c>
      <c r="AY104" s="179" t="str">
        <f t="shared" si="100"/>
        <v>20_4</v>
      </c>
      <c r="AZ104" s="179">
        <f t="shared" si="101"/>
        <v>1.6200000000000013E-8</v>
      </c>
      <c r="BA104" s="179" t="str">
        <f t="shared" si="102"/>
        <v>20cs</v>
      </c>
      <c r="BB104" t="str">
        <f t="shared" si="106"/>
        <v>0</v>
      </c>
    </row>
    <row r="105" spans="1:54" ht="14.25" customHeight="1" thickTop="1" thickBot="1" x14ac:dyDescent="0.25">
      <c r="A105" s="407"/>
      <c r="B105" s="321" t="s">
        <v>6</v>
      </c>
      <c r="C105" s="322" t="str">
        <f>'1 forduló'!$C102</f>
        <v xml:space="preserve"> Varró Miklós   1636      </v>
      </c>
      <c r="D105" s="322" t="str">
        <f>'2 forduló'!$C102</f>
        <v>Varró Miklós /1621/</v>
      </c>
      <c r="E105" s="322" t="str">
        <f>'3 forduló'!$C102</f>
        <v>Varró Miklós</v>
      </c>
      <c r="F105" s="322" t="str">
        <f>'4 forduló'!$C102</f>
        <v xml:space="preserve"> Répási György</v>
      </c>
      <c r="G105" s="322" t="str">
        <f>'5 forduló'!$C102</f>
        <v>Répási György</v>
      </c>
      <c r="H105" s="322" t="str">
        <f>'6 forduló'!$C102</f>
        <v>Orgován György</v>
      </c>
      <c r="I105" s="322" t="str">
        <f>'7 forduló'!$C102</f>
        <v>Orgován György/1848/</v>
      </c>
      <c r="J105" s="322" t="str">
        <f>'8 forduló'!$C102</f>
        <v>Varró Miklós 1621</v>
      </c>
      <c r="K105" s="322" t="str">
        <f>'9 forduló'!$C102</f>
        <v>Répási György</v>
      </c>
      <c r="L105" s="322" t="b">
        <f>'10 forduló'!$C102</f>
        <v>0</v>
      </c>
      <c r="M105" s="322" t="b">
        <f>'11 forduló'!$C102</f>
        <v>0</v>
      </c>
      <c r="N105" s="323">
        <f>'1 forduló'!$D102</f>
        <v>0</v>
      </c>
      <c r="O105" s="323">
        <f>'2 forduló'!$D102</f>
        <v>0</v>
      </c>
      <c r="P105" s="323">
        <f>'3 forduló'!$D102</f>
        <v>0.5</v>
      </c>
      <c r="Q105" s="323">
        <f>'4 forduló'!$D102</f>
        <v>1</v>
      </c>
      <c r="R105" s="323">
        <f>'5 forduló'!$D102</f>
        <v>0</v>
      </c>
      <c r="S105" s="323">
        <f>'6 forduló'!$D102</f>
        <v>1</v>
      </c>
      <c r="T105" s="323">
        <f>'7 forduló'!$D102</f>
        <v>0</v>
      </c>
      <c r="U105" s="323">
        <f>'8 forduló'!$D102</f>
        <v>0.5</v>
      </c>
      <c r="V105" s="323">
        <f>'9 forduló'!$D102</f>
        <v>0</v>
      </c>
      <c r="W105" s="323" t="b">
        <f>'10 forduló'!$D102</f>
        <v>0</v>
      </c>
      <c r="X105" s="323" t="b">
        <f>'11 forduló'!$D102</f>
        <v>0</v>
      </c>
      <c r="Y105" s="324"/>
      <c r="Z105" s="331">
        <f t="shared" si="122"/>
        <v>3</v>
      </c>
      <c r="AA105" s="404"/>
      <c r="AC105" s="207" t="s">
        <v>57</v>
      </c>
      <c r="AD105" s="209" t="b">
        <f>M9</f>
        <v>0</v>
      </c>
      <c r="AE105" s="209">
        <f t="shared" ref="AE105:AP105" si="126">N9</f>
        <v>1</v>
      </c>
      <c r="AF105" s="209">
        <f t="shared" si="126"/>
        <v>0</v>
      </c>
      <c r="AG105" s="209">
        <f t="shared" si="126"/>
        <v>1</v>
      </c>
      <c r="AH105" s="209">
        <f t="shared" si="126"/>
        <v>0</v>
      </c>
      <c r="AI105" s="209">
        <f t="shared" si="126"/>
        <v>0</v>
      </c>
      <c r="AJ105" s="209">
        <f t="shared" si="126"/>
        <v>0</v>
      </c>
      <c r="AK105" s="209">
        <f t="shared" si="126"/>
        <v>1</v>
      </c>
      <c r="AL105" s="209">
        <f t="shared" si="126"/>
        <v>1</v>
      </c>
      <c r="AM105" s="209">
        <f t="shared" si="126"/>
        <v>0</v>
      </c>
      <c r="AN105" s="209" t="b">
        <f t="shared" si="126"/>
        <v>0</v>
      </c>
      <c r="AO105" s="209" t="b">
        <f t="shared" si="126"/>
        <v>0</v>
      </c>
      <c r="AP105" s="209">
        <f t="shared" si="126"/>
        <v>0</v>
      </c>
      <c r="AQ105" s="62">
        <f t="shared" si="108"/>
        <v>4</v>
      </c>
      <c r="AR105" s="388" t="s">
        <v>57</v>
      </c>
      <c r="AS105" s="91">
        <f>AQ105+(AD3/10000)</f>
        <v>4.00300002</v>
      </c>
      <c r="AT105" s="71" t="b">
        <f t="shared" si="109"/>
        <v>0</v>
      </c>
      <c r="AU105" s="172" t="str">
        <f>AU85</f>
        <v>Nyírbátor SE</v>
      </c>
      <c r="AV105"/>
      <c r="AW105" s="76">
        <f>_xlfn.RANK.EQ(AS105,$AS$105:$AS$124,0)</f>
        <v>6</v>
      </c>
      <c r="AX105" s="76" t="s">
        <v>13</v>
      </c>
      <c r="AY105" s="181" t="b">
        <f>IF($AW$105=(AL3+1),$AT$105,IF($AW$106=(AL3+1),$AT$106,IF($AW$107=(AL3+1),$AT$107,IF($AW$108=(AL3+1),$AT$108,IF($AW$109=(AL3+1),$AT$109,IF($AW$110=(AL3+1),$AT$110,IF($AW$111=(AL3+1),$AT$111,IF($AW$112=(AL3+1),$AT$112,IF($AW$113=(AL3+1),$AT$113,IF($AW$114=(AL3+1),$AT$114,IF($AW$115=(AL3+1),$AT$115,IF($AW$116=(AL3+1),$AT$116,IF($AW$117=(AL3+1),$AT$117,IF($AW$118=(AL3+1),$AT$118,IF($AW$119=(AL3+1),$AT$119,IF($AW$120=(AL3+1),$AT$120,IF($AW$121=(AL3+1),$AT$121,IF($AW$122=(AL3+1),$AT$122,IF($AW$123=(AL3+1),$AT$123,IF($AW$124=(AL3+1),$AT$124))))))))))))))))))))</f>
        <v>0</v>
      </c>
      <c r="AZ105" s="181">
        <f>IF($AW$105=(AP3+1),$AS$105,IF($AW$106=(AP3+1),$AS$106,IF($AW$107=(AP3+1),$AS$107,IF($AW$108=(AP3+1),$AS$108,IF($AW$109=(AP3+1),$AS$109,IF($AW$110=(AP3+1),$AS$110,IF($AW$111=(AP3+1),$AS$111,IF($AW$112=(AP3+1),$AS$112,IF($AW$113=(AP3+1),$AS$113,IF($AW$114=(AP3+1),$AS$114,IF($AW$115=(AL3+1),$AS$115,IF($AW$116=(AL3+1),$AS$116,IF($AW$117=(AL3+1),$AS$117,IF($AW$118=(AL3+1),$AS$118,IF($AW$119=(AL3+1),$AS$119,IF($AW$120=(AL3+1),$AS$120,IF($AW$121=(AL3+1),$AS$121,IF($AW$122=(AL3+1),$AS$122,IF($AW$123=(AL3+1),$AS$123,IF($AW$124=(AL3+1),$AS$124))))))))))))))))))))</f>
        <v>7.0066000197999996</v>
      </c>
      <c r="BA105" s="181" t="str">
        <f>IF($AW$105=(AP3+1),$AU$105,IF($AW$106=(AP3+1),$AU$106,IF($AW$107=(AP3+1),$AU$107,IF($AW$108=(AP3+1),$AU$108,IF($AW$109=(AP3+1),$AU$109,IF($AW$110=(AP3+1),$AU$110,IF($AW$111=(AP3+1),$AU$111,IF($AW$112=(AP3+1),$AU$112,IF($AW$113=(AP3+1),$AU$113,IF($AW$114=(AP3+1),$AU$114,IF($AW$115=(AP3+1),$AU$115,IF($AW$116=(AP3+1),$AU$116,IF($AW$117=(AP3+1),$AU$117,IF($AW$118=(AP3+1),$AU$118,IF($AW$119=(AP3+1),$AU$119,IF($AW$120=(AP3+1),$AU$120,IF($AW$121=(AP3+1),$AU$121,IF($AW$122=(AP3+1),$AU$122,IF($AW$123=(AP3+1),$AU$123,IF($AW$124=(AP3+1),$AU$124))))))))))))))))))))</f>
        <v>Refi SC</v>
      </c>
      <c r="BB105" t="str">
        <f t="shared" si="106"/>
        <v>Ellenőrizd le a sorrendet!!! De a gép hozzáadja a csapat eredményt</v>
      </c>
    </row>
    <row r="106" spans="1:54" ht="12.75" customHeight="1" thickTop="1" thickBot="1" x14ac:dyDescent="0.25">
      <c r="A106" s="407"/>
      <c r="B106" s="321" t="s">
        <v>7</v>
      </c>
      <c r="C106" s="322" t="str">
        <f>'1 forduló'!$C103</f>
        <v xml:space="preserve">    Répási Győrgy        </v>
      </c>
      <c r="D106" s="322" t="str">
        <f>'2 forduló'!$C103</f>
        <v>Zalánfi István</v>
      </c>
      <c r="E106" s="322" t="str">
        <f>'3 forduló'!$C103</f>
        <v>Répási György</v>
      </c>
      <c r="F106" s="322" t="str">
        <f>'4 forduló'!$C103</f>
        <v xml:space="preserve"> Koncz Csaba </v>
      </c>
      <c r="G106" s="322" t="str">
        <f>'5 forduló'!$C103</f>
        <v>Dzsurbán József</v>
      </c>
      <c r="H106" s="322" t="str">
        <f>'6 forduló'!$C103</f>
        <v>Varró Miklós</v>
      </c>
      <c r="I106" s="322" t="str">
        <f>'7 forduló'!$C103</f>
        <v>Varró Miklós/1621/</v>
      </c>
      <c r="J106" s="322" t="str">
        <f>'8 forduló'!$C103</f>
        <v>Koncz Csaba</v>
      </c>
      <c r="K106" s="322" t="str">
        <f>'9 forduló'!$C103</f>
        <v>Koncz Csaba</v>
      </c>
      <c r="L106" s="322" t="b">
        <f>'10 forduló'!$C103</f>
        <v>0</v>
      </c>
      <c r="M106" s="322" t="b">
        <f>'11 forduló'!$C103</f>
        <v>0</v>
      </c>
      <c r="N106" s="323">
        <f>'1 forduló'!$D103</f>
        <v>0</v>
      </c>
      <c r="O106" s="323">
        <f>'2 forduló'!$D103</f>
        <v>0.5</v>
      </c>
      <c r="P106" s="323">
        <f>'3 forduló'!$D103</f>
        <v>0</v>
      </c>
      <c r="Q106" s="323">
        <f>'4 forduló'!$D103</f>
        <v>0</v>
      </c>
      <c r="R106" s="323">
        <f>'5 forduló'!$D103</f>
        <v>0</v>
      </c>
      <c r="S106" s="323">
        <f>'6 forduló'!$D103</f>
        <v>0.5</v>
      </c>
      <c r="T106" s="323">
        <f>'7 forduló'!$D103</f>
        <v>1</v>
      </c>
      <c r="U106" s="323">
        <f>'8 forduló'!$D103</f>
        <v>0</v>
      </c>
      <c r="V106" s="323">
        <f>'9 forduló'!$D103</f>
        <v>0</v>
      </c>
      <c r="W106" s="323" t="b">
        <f>'10 forduló'!$D103</f>
        <v>0</v>
      </c>
      <c r="X106" s="323" t="b">
        <f>'11 forduló'!$D103</f>
        <v>0</v>
      </c>
      <c r="Y106" s="324"/>
      <c r="Z106" s="331">
        <f t="shared" si="122"/>
        <v>2</v>
      </c>
      <c r="AA106" s="404"/>
      <c r="AC106" s="207"/>
      <c r="AD106" s="209" t="b">
        <f>M25</f>
        <v>0</v>
      </c>
      <c r="AE106" s="209">
        <f t="shared" ref="AE106:AP106" si="127">N25</f>
        <v>1</v>
      </c>
      <c r="AF106" s="209">
        <f t="shared" si="127"/>
        <v>1</v>
      </c>
      <c r="AG106" s="209">
        <f t="shared" si="127"/>
        <v>1</v>
      </c>
      <c r="AH106" s="209">
        <f t="shared" si="127"/>
        <v>0</v>
      </c>
      <c r="AI106" s="209">
        <f t="shared" si="127"/>
        <v>1</v>
      </c>
      <c r="AJ106" s="209">
        <f t="shared" si="127"/>
        <v>0.5</v>
      </c>
      <c r="AK106" s="209">
        <f t="shared" si="127"/>
        <v>1</v>
      </c>
      <c r="AL106" s="209">
        <f t="shared" si="127"/>
        <v>0.5</v>
      </c>
      <c r="AM106" s="209">
        <f t="shared" si="127"/>
        <v>1</v>
      </c>
      <c r="AN106" s="209" t="b">
        <f t="shared" si="127"/>
        <v>0</v>
      </c>
      <c r="AO106" s="209" t="b">
        <f t="shared" si="127"/>
        <v>0</v>
      </c>
      <c r="AP106" s="209">
        <f t="shared" si="127"/>
        <v>0</v>
      </c>
      <c r="AQ106" s="62">
        <f t="shared" si="108"/>
        <v>7</v>
      </c>
      <c r="AR106" s="389"/>
      <c r="AS106" s="91">
        <f t="shared" ref="AS106:AS124" si="128">AQ106+(AD4/10000)</f>
        <v>7.0066000197999996</v>
      </c>
      <c r="AT106" s="59" t="b">
        <f t="shared" si="109"/>
        <v>0</v>
      </c>
      <c r="AU106" s="172" t="str">
        <f t="shared" ref="AU106:AU124" si="129">AU86</f>
        <v>Refi SC</v>
      </c>
      <c r="AV106"/>
      <c r="AW106" s="76">
        <f t="shared" ref="AW106:AW124" si="130">_xlfn.RANK.EQ(AS106,$AS$105:$AS$124,0)</f>
        <v>1</v>
      </c>
      <c r="AX106" s="79" t="s">
        <v>14</v>
      </c>
      <c r="AY106" s="181" t="b">
        <f t="shared" ref="AY106:AY124" si="131">IF($AW$105=(AL4+1),$AT$105,IF($AW$106=(AL4+1),$AT$106,IF($AW$107=(AL4+1),$AT$107,IF($AW$108=(AL4+1),$AT$108,IF($AW$109=(AL4+1),$AT$109,IF($AW$110=(AL4+1),$AT$110,IF($AW$111=(AL4+1),$AT$111,IF($AW$112=(AL4+1),$AT$112,IF($AW$113=(AL4+1),$AT$113,IF($AW$114=(AL4+1),$AT$114,IF($AW$115=(AL4+1),$AT$115,IF($AW$116=(AL4+1),$AT$116,IF($AW$117=(AL4+1),$AT$117,IF($AW$118=(AL4+1),$AT$118,IF($AW$119=(AL4+1),$AT$119,IF($AW$120=(AL4+1),$AT$120,IF($AW$121=(AL4+1),$AT$121,IF($AW$122=(AL4+1),$AT$122,IF($AW$123=(AL4+1),$AT$123,IF($AW$124=(AL4+1),$AT$124))))))))))))))))))))</f>
        <v>0</v>
      </c>
      <c r="AZ106" s="181">
        <f t="shared" ref="AZ106:AZ124" si="132">IF($AW$105=(AP4+1),$AS$105,IF($AW$106=(AP4+1),$AS$106,IF($AW$107=(AP4+1),$AS$107,IF($AW$108=(AP4+1),$AS$108,IF($AW$109=(AP4+1),$AS$109,IF($AW$110=(AP4+1),$AS$110,IF($AW$111=(AP4+1),$AS$111,IF($AW$112=(AP4+1),$AS$112,IF($AW$113=(AP4+1),$AS$113,IF($AW$114=(AP4+1),$AS$114,IF($AW$115=(AL4+1),$AS$115,IF($AW$116=(AL4+1),$AS$116,IF($AW$117=(AL4+1),$AS$117,IF($AW$118=(AL4+1),$AS$118,IF($AW$119=(AL4+1),$AS$119,IF($AW$120=(AL4+1),$AS$120,IF($AW$121=(AL4+1),$AS$121,IF($AW$122=(AL4+1),$AS$122,IF($AW$123=(AL4+1),$AS$123,IF($AW$124=(AL4+1),$AS$124))))))))))))))))))))</f>
        <v>6.0053000191999999</v>
      </c>
      <c r="BA106" s="181" t="str">
        <f t="shared" ref="BA106:BA124" si="133">IF($AW$105=(AP4+1),$AU$105,IF($AW$106=(AP4+1),$AU$106,IF($AW$107=(AP4+1),$AU$107,IF($AW$108=(AP4+1),$AU$108,IF($AW$109=(AP4+1),$AU$109,IF($AW$110=(AP4+1),$AU$110,IF($AW$111=(AP4+1),$AU$111,IF($AW$112=(AP4+1),$AU$112,IF($AW$113=(AP4+1),$AU$113,IF($AW$114=(AP4+1),$AU$114,IF($AW$115=(AP4+1),$AU$115,IF($AW$116=(AP4+1),$AU$116,IF($AW$117=(AP4+1),$AU$117,IF($AW$118=(AP4+1),$AU$118,IF($AW$119=(AP4+1),$AU$119,IF($AW$120=(AP4+1),$AU$120,IF($AW$121=(AP4+1),$AU$121,IF($AW$122=(AP4+1),$AU$122,IF($AW$123=(AP4+1),$AU$123,IF($AW$124=(AP4+1),$AU$124))))))))))))))))))))</f>
        <v>Fetivíz SE</v>
      </c>
      <c r="BB106" t="str">
        <f t="shared" si="106"/>
        <v>Ellenőrizd le a sorrendet!!! De a gép hozzáadja a csapat eredményt</v>
      </c>
    </row>
    <row r="107" spans="1:54" ht="12.75" customHeight="1" thickTop="1" thickBot="1" x14ac:dyDescent="0.25">
      <c r="A107" s="407"/>
      <c r="B107" s="321" t="s">
        <v>79</v>
      </c>
      <c r="C107" s="322" t="str">
        <f>'1 forduló'!$C104</f>
        <v xml:space="preserve">  Zalánfi István C-       </v>
      </c>
      <c r="D107" s="322" t="str">
        <f>'2 forduló'!$C104</f>
        <v>Sr Koncz Zsolt</v>
      </c>
      <c r="E107" s="322" t="str">
        <f>'3 forduló'!$C104</f>
        <v>Zalánfi István</v>
      </c>
      <c r="F107" s="322" t="str">
        <f>'4 forduló'!$C104</f>
        <v xml:space="preserve"> Zalánfi István </v>
      </c>
      <c r="G107" s="322" t="str">
        <f>'5 forduló'!$C104</f>
        <v>Zalánfi István</v>
      </c>
      <c r="H107" s="322" t="str">
        <f>'6 forduló'!$C104</f>
        <v>Répási György</v>
      </c>
      <c r="I107" s="322" t="str">
        <f>'7 forduló'!$C104</f>
        <v xml:space="preserve"> Dzsurbán Jözsef</v>
      </c>
      <c r="J107" s="322" t="str">
        <f>'8 forduló'!$C104</f>
        <v xml:space="preserve"> Zalánfi István </v>
      </c>
      <c r="K107" s="322" t="str">
        <f>'9 forduló'!$C104</f>
        <v>Koncz Zsolt</v>
      </c>
      <c r="L107" s="322" t="b">
        <f>'10 forduló'!$C104</f>
        <v>0</v>
      </c>
      <c r="M107" s="322" t="b">
        <f>'11 forduló'!$C104</f>
        <v>0</v>
      </c>
      <c r="N107" s="323">
        <f>'1 forduló'!$D104</f>
        <v>0</v>
      </c>
      <c r="O107" s="323">
        <f>'2 forduló'!$D104</f>
        <v>0</v>
      </c>
      <c r="P107" s="323">
        <f>'3 forduló'!$D104</f>
        <v>0</v>
      </c>
      <c r="Q107" s="323">
        <f>'4 forduló'!$D104</f>
        <v>1</v>
      </c>
      <c r="R107" s="323">
        <f>'5 forduló'!$D104</f>
        <v>0</v>
      </c>
      <c r="S107" s="323">
        <f>'6 forduló'!$D104</f>
        <v>0</v>
      </c>
      <c r="T107" s="323">
        <f>'7 forduló'!$D104</f>
        <v>0</v>
      </c>
      <c r="U107" s="323">
        <f>'8 forduló'!$D104</f>
        <v>0</v>
      </c>
      <c r="V107" s="323">
        <f>'9 forduló'!$D104</f>
        <v>0</v>
      </c>
      <c r="W107" s="323" t="b">
        <f>'10 forduló'!$D104</f>
        <v>0</v>
      </c>
      <c r="X107" s="323" t="b">
        <f>'11 forduló'!$D104</f>
        <v>0</v>
      </c>
      <c r="Y107" s="324"/>
      <c r="Z107" s="331">
        <f t="shared" si="122"/>
        <v>1</v>
      </c>
      <c r="AA107" s="404"/>
      <c r="AC107" s="207"/>
      <c r="AD107" s="209" t="b">
        <f>M41</f>
        <v>0</v>
      </c>
      <c r="AE107" s="209">
        <f t="shared" ref="AE107:AP107" si="134">N41</f>
        <v>0</v>
      </c>
      <c r="AF107" s="209">
        <f t="shared" si="134"/>
        <v>0.5</v>
      </c>
      <c r="AG107" s="209">
        <f t="shared" si="134"/>
        <v>0</v>
      </c>
      <c r="AH107" s="209">
        <f t="shared" si="134"/>
        <v>1</v>
      </c>
      <c r="AI107" s="209">
        <f t="shared" si="134"/>
        <v>1</v>
      </c>
      <c r="AJ107" s="209">
        <f t="shared" si="134"/>
        <v>0</v>
      </c>
      <c r="AK107" s="209">
        <f t="shared" si="134"/>
        <v>1</v>
      </c>
      <c r="AL107" s="209">
        <f t="shared" si="134"/>
        <v>0.5</v>
      </c>
      <c r="AM107" s="209">
        <f t="shared" si="134"/>
        <v>1</v>
      </c>
      <c r="AN107" s="209" t="b">
        <f t="shared" si="134"/>
        <v>0</v>
      </c>
      <c r="AO107" s="209" t="b">
        <f t="shared" si="134"/>
        <v>0</v>
      </c>
      <c r="AP107" s="209">
        <f t="shared" si="134"/>
        <v>0</v>
      </c>
      <c r="AQ107" s="62">
        <f t="shared" si="108"/>
        <v>5</v>
      </c>
      <c r="AR107" s="389"/>
      <c r="AS107" s="91">
        <f t="shared" si="128"/>
        <v>5.0044500196000001</v>
      </c>
      <c r="AT107" s="59" t="b">
        <f t="shared" si="109"/>
        <v>0</v>
      </c>
      <c r="AU107" s="172" t="str">
        <f t="shared" si="129"/>
        <v>Fehérgyarmat SE</v>
      </c>
      <c r="AV107"/>
      <c r="AW107" s="76">
        <f t="shared" si="130"/>
        <v>5</v>
      </c>
      <c r="AX107" s="79" t="s">
        <v>15</v>
      </c>
      <c r="AY107" s="181" t="b">
        <f t="shared" si="131"/>
        <v>0</v>
      </c>
      <c r="AZ107" s="181">
        <f t="shared" si="132"/>
        <v>6.0047500194000003</v>
      </c>
      <c r="BA107" s="181" t="str">
        <f t="shared" si="133"/>
        <v>Dávid SC</v>
      </c>
      <c r="BB107" t="str">
        <f t="shared" si="106"/>
        <v>Ellenőrizd le a sorrendet!!! De a gép hozzáadja a csapat eredményt</v>
      </c>
    </row>
    <row r="108" spans="1:54" ht="12.75" customHeight="1" thickTop="1" thickBot="1" x14ac:dyDescent="0.25">
      <c r="A108" s="407"/>
      <c r="B108" s="321" t="s">
        <v>80</v>
      </c>
      <c r="C108" s="322" t="str">
        <f>'1 forduló'!$C105</f>
        <v xml:space="preserve">      Szokolov Albert Ifi     </v>
      </c>
      <c r="D108" s="322" t="str">
        <f>'2 forduló'!$C105</f>
        <v>Szokolov Albert</v>
      </c>
      <c r="E108" s="322" t="str">
        <f>'3 forduló'!$C105</f>
        <v>Szokolov Albert</v>
      </c>
      <c r="F108" s="322" t="str">
        <f>'4 forduló'!$C105</f>
        <v>Sr Koncz Zsolt</v>
      </c>
      <c r="G108" s="322" t="str">
        <f>'5 forduló'!$C105</f>
        <v xml:space="preserve">Koncz Zsolt </v>
      </c>
      <c r="H108" s="322" t="str">
        <f>'6 forduló'!$C105</f>
        <v>Zalánfi István</v>
      </c>
      <c r="I108" s="322" t="str">
        <f>'7 forduló'!$C105</f>
        <v>Szokolov Albert</v>
      </c>
      <c r="J108" s="322" t="str">
        <f>'8 forduló'!$C105</f>
        <v>Sr Koncz Zsolt</v>
      </c>
      <c r="K108" s="322" t="str">
        <f>'9 forduló'!$C105</f>
        <v>Szokolov Albert</v>
      </c>
      <c r="L108" s="322" t="b">
        <f>'10 forduló'!$C105</f>
        <v>0</v>
      </c>
      <c r="M108" s="322" t="b">
        <f>'11 forduló'!$C105</f>
        <v>0</v>
      </c>
      <c r="N108" s="323">
        <f>'1 forduló'!$D105</f>
        <v>0</v>
      </c>
      <c r="O108" s="323">
        <f>'2 forduló'!$D105</f>
        <v>0</v>
      </c>
      <c r="P108" s="323">
        <f>'3 forduló'!$D105</f>
        <v>0</v>
      </c>
      <c r="Q108" s="323">
        <f>'4 forduló'!$D105</f>
        <v>1</v>
      </c>
      <c r="R108" s="323">
        <f>'5 forduló'!$D105</f>
        <v>0</v>
      </c>
      <c r="S108" s="323">
        <f>'6 forduló'!$D105</f>
        <v>0</v>
      </c>
      <c r="T108" s="323">
        <f>'7 forduló'!$D105</f>
        <v>0.5</v>
      </c>
      <c r="U108" s="323">
        <f>'8 forduló'!$D105</f>
        <v>0</v>
      </c>
      <c r="V108" s="323">
        <f>'9 forduló'!$D105</f>
        <v>1</v>
      </c>
      <c r="W108" s="323" t="b">
        <f>'10 forduló'!$D105</f>
        <v>0</v>
      </c>
      <c r="X108" s="323" t="b">
        <f>'11 forduló'!$D105</f>
        <v>0</v>
      </c>
      <c r="Y108" s="324"/>
      <c r="Z108" s="331">
        <f t="shared" si="122"/>
        <v>2.5</v>
      </c>
      <c r="AA108" s="404"/>
      <c r="AC108" s="207"/>
      <c r="AD108" s="209" t="b">
        <f>M57</f>
        <v>0</v>
      </c>
      <c r="AE108" s="209">
        <f t="shared" ref="AE108:AP108" si="135">N57</f>
        <v>1</v>
      </c>
      <c r="AF108" s="209">
        <f t="shared" si="135"/>
        <v>0</v>
      </c>
      <c r="AG108" s="209">
        <f t="shared" si="135"/>
        <v>1</v>
      </c>
      <c r="AH108" s="209">
        <f t="shared" si="135"/>
        <v>1</v>
      </c>
      <c r="AI108" s="209">
        <f t="shared" si="135"/>
        <v>0</v>
      </c>
      <c r="AJ108" s="209">
        <f t="shared" si="135"/>
        <v>1</v>
      </c>
      <c r="AK108" s="209">
        <f t="shared" si="135"/>
        <v>0.5</v>
      </c>
      <c r="AL108" s="209">
        <f t="shared" si="135"/>
        <v>0.5</v>
      </c>
      <c r="AM108" s="209">
        <f t="shared" si="135"/>
        <v>1</v>
      </c>
      <c r="AN108" s="209" t="b">
        <f t="shared" si="135"/>
        <v>0</v>
      </c>
      <c r="AO108" s="209" t="b">
        <f t="shared" si="135"/>
        <v>0</v>
      </c>
      <c r="AP108" s="209">
        <f t="shared" si="135"/>
        <v>0</v>
      </c>
      <c r="AQ108" s="62">
        <f t="shared" si="108"/>
        <v>6</v>
      </c>
      <c r="AR108" s="389"/>
      <c r="AS108" s="91">
        <f t="shared" si="128"/>
        <v>6.0047500194000003</v>
      </c>
      <c r="AT108" s="59" t="b">
        <f t="shared" si="109"/>
        <v>0</v>
      </c>
      <c r="AU108" s="172" t="str">
        <f t="shared" si="129"/>
        <v>Dávid SC</v>
      </c>
      <c r="AV108"/>
      <c r="AW108" s="76">
        <f t="shared" si="130"/>
        <v>3</v>
      </c>
      <c r="AX108" s="79" t="s">
        <v>17</v>
      </c>
      <c r="AY108" s="181" t="b">
        <f t="shared" si="131"/>
        <v>0</v>
      </c>
      <c r="AZ108" s="181">
        <f t="shared" si="132"/>
        <v>5.0059000190000003</v>
      </c>
      <c r="BA108" s="181" t="str">
        <f t="shared" si="133"/>
        <v>Piremon SE</v>
      </c>
      <c r="BB108" t="str">
        <f t="shared" si="106"/>
        <v>Ellenőrizd le a sorrendet!!! De a gép hozzáadja a csapat eredményt</v>
      </c>
    </row>
    <row r="109" spans="1:54" ht="12.75" customHeight="1" thickTop="1" thickBot="1" x14ac:dyDescent="0.25">
      <c r="A109" s="407"/>
      <c r="B109" s="321" t="s">
        <v>81</v>
      </c>
      <c r="C109" s="322" t="str">
        <f>'1 forduló'!$C106</f>
        <v xml:space="preserve">      Katona Tamás    Ifi     </v>
      </c>
      <c r="D109" s="322" t="str">
        <f>'2 forduló'!$C106</f>
        <v>Katona Tamás</v>
      </c>
      <c r="E109" s="322" t="str">
        <f>'3 forduló'!$C106</f>
        <v>Katona Tamás</v>
      </c>
      <c r="F109" s="322" t="str">
        <f>'4 forduló'!$C106</f>
        <v>Szokolov Albert</v>
      </c>
      <c r="G109" s="322" t="str">
        <f>'5 forduló'!$C106</f>
        <v>Szokolov Albert</v>
      </c>
      <c r="H109" s="322" t="str">
        <f>'6 forduló'!$C106</f>
        <v>Szokolov Albert</v>
      </c>
      <c r="I109" s="322" t="str">
        <f>'7 forduló'!$C106</f>
        <v>Katona Tamás-</v>
      </c>
      <c r="J109" s="322" t="str">
        <f>'8 forduló'!$C106</f>
        <v xml:space="preserve"> Szokolov Albert</v>
      </c>
      <c r="K109" s="322" t="str">
        <f>'9 forduló'!$C106</f>
        <v>Katona Tamás</v>
      </c>
      <c r="L109" s="322" t="b">
        <f>'10 forduló'!$C106</f>
        <v>0</v>
      </c>
      <c r="M109" s="322" t="b">
        <f>'11 forduló'!$C106</f>
        <v>0</v>
      </c>
      <c r="N109" s="323">
        <f>'1 forduló'!$D106</f>
        <v>0</v>
      </c>
      <c r="O109" s="323">
        <f>'2 forduló'!$D106</f>
        <v>0.5</v>
      </c>
      <c r="P109" s="323">
        <f>'3 forduló'!$D106</f>
        <v>0.5</v>
      </c>
      <c r="Q109" s="323">
        <f>'4 forduló'!$D106</f>
        <v>1</v>
      </c>
      <c r="R109" s="323">
        <f>'5 forduló'!$D106</f>
        <v>0.5</v>
      </c>
      <c r="S109" s="323">
        <f>'6 forduló'!$D106</f>
        <v>0</v>
      </c>
      <c r="T109" s="323">
        <f>'7 forduló'!$D106</f>
        <v>1</v>
      </c>
      <c r="U109" s="323">
        <f>'8 forduló'!$D106</f>
        <v>1</v>
      </c>
      <c r="V109" s="323">
        <f>'9 forduló'!$D106</f>
        <v>0</v>
      </c>
      <c r="W109" s="323" t="b">
        <f>'10 forduló'!$D106</f>
        <v>0</v>
      </c>
      <c r="X109" s="323" t="b">
        <f>'11 forduló'!$D106</f>
        <v>0</v>
      </c>
      <c r="Y109" s="324"/>
      <c r="Z109" s="331">
        <f t="shared" si="122"/>
        <v>4.5</v>
      </c>
      <c r="AA109" s="404"/>
      <c r="AC109" s="207"/>
      <c r="AD109" s="209" t="b">
        <f>M73</f>
        <v>0</v>
      </c>
      <c r="AE109" s="209">
        <f t="shared" ref="AE109:AP109" si="136">N73</f>
        <v>0.5</v>
      </c>
      <c r="AF109" s="209">
        <f t="shared" si="136"/>
        <v>1</v>
      </c>
      <c r="AG109" s="209">
        <f t="shared" si="136"/>
        <v>1</v>
      </c>
      <c r="AH109" s="209">
        <f t="shared" si="136"/>
        <v>0.5</v>
      </c>
      <c r="AI109" s="209">
        <f t="shared" si="136"/>
        <v>1</v>
      </c>
      <c r="AJ109" s="209">
        <f t="shared" si="136"/>
        <v>0.5</v>
      </c>
      <c r="AK109" s="209">
        <f t="shared" si="136"/>
        <v>0</v>
      </c>
      <c r="AL109" s="209">
        <f t="shared" si="136"/>
        <v>0.5</v>
      </c>
      <c r="AM109" s="209">
        <f t="shared" si="136"/>
        <v>1</v>
      </c>
      <c r="AN109" s="209" t="b">
        <f t="shared" si="136"/>
        <v>0</v>
      </c>
      <c r="AO109" s="209" t="b">
        <f t="shared" si="136"/>
        <v>0</v>
      </c>
      <c r="AP109" s="209">
        <f t="shared" si="136"/>
        <v>0</v>
      </c>
      <c r="AQ109" s="62">
        <f t="shared" si="108"/>
        <v>6</v>
      </c>
      <c r="AR109" s="389"/>
      <c r="AS109" s="91">
        <f t="shared" si="128"/>
        <v>6.0053000191999999</v>
      </c>
      <c r="AT109" s="59" t="b">
        <f t="shared" si="109"/>
        <v>0</v>
      </c>
      <c r="AU109" s="172" t="str">
        <f t="shared" si="129"/>
        <v>Fetivíz SE</v>
      </c>
      <c r="AV109"/>
      <c r="AW109" s="76">
        <f t="shared" si="130"/>
        <v>2</v>
      </c>
      <c r="AX109" s="79" t="s">
        <v>18</v>
      </c>
      <c r="AY109" s="181" t="b">
        <f t="shared" si="131"/>
        <v>0</v>
      </c>
      <c r="AZ109" s="181">
        <f t="shared" si="132"/>
        <v>5.0044500196000001</v>
      </c>
      <c r="BA109" s="181" t="str">
        <f t="shared" si="133"/>
        <v>Fehérgyarmat SE</v>
      </c>
      <c r="BB109" t="str">
        <f t="shared" si="106"/>
        <v>Ellenőrizd le a sorrendet!!! De a gép hozzáadja a csapat eredményt</v>
      </c>
    </row>
    <row r="110" spans="1:54" ht="12.75" customHeight="1" thickTop="1" thickBot="1" x14ac:dyDescent="0.25">
      <c r="A110" s="407"/>
      <c r="B110" s="321" t="s">
        <v>82</v>
      </c>
      <c r="C110" s="322" t="str">
        <f>'1 forduló'!$C107</f>
        <v xml:space="preserve">      Kékesi Balázs ifi          </v>
      </c>
      <c r="D110" s="322" t="str">
        <f>'2 forduló'!$C107</f>
        <v>Kékesi Balázs</v>
      </c>
      <c r="E110" s="322" t="str">
        <f>'3 forduló'!$C107</f>
        <v>Kékesi Balázs</v>
      </c>
      <c r="F110" s="322" t="str">
        <f>'4 forduló'!$C107</f>
        <v xml:space="preserve"> Katona Tamás</v>
      </c>
      <c r="G110" s="322" t="str">
        <f>'5 forduló'!$C107</f>
        <v>Katona Tamás</v>
      </c>
      <c r="H110" s="322" t="str">
        <f>'6 forduló'!$C107</f>
        <v>Kékesi Balázs</v>
      </c>
      <c r="I110" s="322" t="str">
        <f>'7 forduló'!$C107</f>
        <v>Kékesi Balázs-</v>
      </c>
      <c r="J110" s="322" t="str">
        <f>'8 forduló'!$C107</f>
        <v xml:space="preserve"> Katona Tamás</v>
      </c>
      <c r="K110" s="322" t="str">
        <f>'9 forduló'!$C107</f>
        <v>Kékesi Balázs</v>
      </c>
      <c r="L110" s="322" t="b">
        <f>'10 forduló'!$C107</f>
        <v>0</v>
      </c>
      <c r="M110" s="322" t="b">
        <f>'11 forduló'!$C107</f>
        <v>0</v>
      </c>
      <c r="N110" s="323">
        <f>'1 forduló'!$D107</f>
        <v>0</v>
      </c>
      <c r="O110" s="323">
        <f>'2 forduló'!$D107</f>
        <v>0.5</v>
      </c>
      <c r="P110" s="323">
        <f>'3 forduló'!$D107</f>
        <v>0</v>
      </c>
      <c r="Q110" s="323">
        <f>'4 forduló'!$D107</f>
        <v>0</v>
      </c>
      <c r="R110" s="323">
        <f>'5 forduló'!$D107</f>
        <v>1</v>
      </c>
      <c r="S110" s="323">
        <f>'6 forduló'!$D107</f>
        <v>0</v>
      </c>
      <c r="T110" s="323">
        <f>'7 forduló'!$D107</f>
        <v>1</v>
      </c>
      <c r="U110" s="323">
        <f>'8 forduló'!$D107</f>
        <v>0</v>
      </c>
      <c r="V110" s="323">
        <f>'9 forduló'!$D107</f>
        <v>0</v>
      </c>
      <c r="W110" s="323" t="b">
        <f>'10 forduló'!$D107</f>
        <v>0</v>
      </c>
      <c r="X110" s="323" t="b">
        <f>'11 forduló'!$D107</f>
        <v>0</v>
      </c>
      <c r="Y110" s="324"/>
      <c r="Z110" s="331">
        <f t="shared" si="122"/>
        <v>2.5</v>
      </c>
      <c r="AA110" s="404"/>
      <c r="AC110" s="207"/>
      <c r="AD110" s="209" t="b">
        <f>M89</f>
        <v>0</v>
      </c>
      <c r="AE110" s="209">
        <f t="shared" ref="AE110:AP110" si="137">N89</f>
        <v>0.5</v>
      </c>
      <c r="AF110" s="209">
        <f t="shared" si="137"/>
        <v>1</v>
      </c>
      <c r="AG110" s="209">
        <f t="shared" si="137"/>
        <v>0.5</v>
      </c>
      <c r="AH110" s="209">
        <f t="shared" si="137"/>
        <v>1</v>
      </c>
      <c r="AI110" s="209">
        <f t="shared" si="137"/>
        <v>0.5</v>
      </c>
      <c r="AJ110" s="209">
        <f t="shared" si="137"/>
        <v>1</v>
      </c>
      <c r="AK110" s="209">
        <f t="shared" si="137"/>
        <v>0</v>
      </c>
      <c r="AL110" s="209">
        <f t="shared" si="137"/>
        <v>0.5</v>
      </c>
      <c r="AM110" s="209">
        <f t="shared" si="137"/>
        <v>0</v>
      </c>
      <c r="AN110" s="209" t="b">
        <f t="shared" si="137"/>
        <v>0</v>
      </c>
      <c r="AO110" s="209" t="b">
        <f t="shared" si="137"/>
        <v>0</v>
      </c>
      <c r="AP110" s="209">
        <f t="shared" si="137"/>
        <v>0</v>
      </c>
      <c r="AQ110" s="62">
        <f t="shared" si="108"/>
        <v>5</v>
      </c>
      <c r="AR110" s="389"/>
      <c r="AS110" s="91">
        <f t="shared" si="128"/>
        <v>5.0059000190000003</v>
      </c>
      <c r="AT110" s="59" t="b">
        <f t="shared" si="109"/>
        <v>0</v>
      </c>
      <c r="AU110" s="172" t="str">
        <f t="shared" si="129"/>
        <v>Piremon SE</v>
      </c>
      <c r="AV110"/>
      <c r="AW110" s="76">
        <f t="shared" si="130"/>
        <v>4</v>
      </c>
      <c r="AX110" s="79" t="s">
        <v>21</v>
      </c>
      <c r="AY110" s="181" t="b">
        <f t="shared" si="131"/>
        <v>0</v>
      </c>
      <c r="AZ110" s="181">
        <f t="shared" si="132"/>
        <v>4.00300002</v>
      </c>
      <c r="BA110" s="181" t="str">
        <f t="shared" si="133"/>
        <v>Nyírbátor SE</v>
      </c>
      <c r="BB110" t="str">
        <f t="shared" si="106"/>
        <v>Ellenőrizd le a sorrendet!!! De a gép hozzáadja a csapat eredményt</v>
      </c>
    </row>
    <row r="111" spans="1:54" ht="12.75" customHeight="1" thickTop="1" thickBot="1" x14ac:dyDescent="0.25">
      <c r="A111" s="408"/>
      <c r="B111" s="325" t="s">
        <v>85</v>
      </c>
      <c r="C111" s="326">
        <f>'1 forduló'!$C108</f>
        <v>0</v>
      </c>
      <c r="D111" s="322">
        <f>'2 forduló'!$C108</f>
        <v>0</v>
      </c>
      <c r="E111" s="326">
        <f>'3 forduló'!$C108</f>
        <v>0</v>
      </c>
      <c r="F111" s="326">
        <f>'4 forduló'!$C108</f>
        <v>0</v>
      </c>
      <c r="G111" s="326">
        <f>'5 forduló'!$C108</f>
        <v>0</v>
      </c>
      <c r="H111" s="326">
        <f>'6 forduló'!$C108</f>
        <v>0</v>
      </c>
      <c r="I111" s="326">
        <f>'7 forduló'!$C108</f>
        <v>0</v>
      </c>
      <c r="J111" s="326">
        <f>'8 forduló'!$C108</f>
        <v>0</v>
      </c>
      <c r="K111" s="326">
        <f>'9 forduló'!$C108</f>
        <v>0</v>
      </c>
      <c r="L111" s="326">
        <f>'10 forduló'!$C108</f>
        <v>0</v>
      </c>
      <c r="M111" s="326">
        <f>'11 forduló'!$C108</f>
        <v>0</v>
      </c>
      <c r="N111" s="327"/>
      <c r="O111" s="327"/>
      <c r="P111" s="327"/>
      <c r="Q111" s="327"/>
      <c r="R111" s="327"/>
      <c r="S111" s="327"/>
      <c r="T111" s="327"/>
      <c r="U111" s="327"/>
      <c r="V111" s="327"/>
      <c r="W111" s="327"/>
      <c r="X111" s="327"/>
      <c r="Y111" s="328"/>
      <c r="Z111" s="332">
        <f t="shared" si="122"/>
        <v>0</v>
      </c>
      <c r="AA111" s="405"/>
      <c r="AC111" s="207"/>
      <c r="AD111" s="209" t="b">
        <f>M105</f>
        <v>0</v>
      </c>
      <c r="AE111" s="209">
        <f t="shared" ref="AE111:AP111" si="138">N105</f>
        <v>0</v>
      </c>
      <c r="AF111" s="209">
        <f t="shared" si="138"/>
        <v>0</v>
      </c>
      <c r="AG111" s="209">
        <f t="shared" si="138"/>
        <v>0.5</v>
      </c>
      <c r="AH111" s="209">
        <f t="shared" si="138"/>
        <v>1</v>
      </c>
      <c r="AI111" s="209">
        <f t="shared" si="138"/>
        <v>0</v>
      </c>
      <c r="AJ111" s="209">
        <f t="shared" si="138"/>
        <v>1</v>
      </c>
      <c r="AK111" s="209">
        <f t="shared" si="138"/>
        <v>0</v>
      </c>
      <c r="AL111" s="209">
        <f t="shared" si="138"/>
        <v>0.5</v>
      </c>
      <c r="AM111" s="209">
        <f t="shared" si="138"/>
        <v>0</v>
      </c>
      <c r="AN111" s="209" t="b">
        <f t="shared" si="138"/>
        <v>0</v>
      </c>
      <c r="AO111" s="209" t="b">
        <f t="shared" si="138"/>
        <v>0</v>
      </c>
      <c r="AP111" s="209">
        <f t="shared" si="138"/>
        <v>0</v>
      </c>
      <c r="AQ111" s="62">
        <f t="shared" si="108"/>
        <v>3</v>
      </c>
      <c r="AR111" s="389"/>
      <c r="AS111" s="91">
        <f t="shared" si="128"/>
        <v>3.0029500188</v>
      </c>
      <c r="AT111" s="59" t="b">
        <f t="shared" si="109"/>
        <v>0</v>
      </c>
      <c r="AU111" s="172" t="str">
        <f t="shared" si="129"/>
        <v>Balkány SE</v>
      </c>
      <c r="AV111"/>
      <c r="AW111" s="76">
        <f t="shared" si="130"/>
        <v>9</v>
      </c>
      <c r="AX111" s="79" t="s">
        <v>22</v>
      </c>
      <c r="AY111" s="181" t="b">
        <f t="shared" si="131"/>
        <v>0</v>
      </c>
      <c r="AZ111" s="181">
        <f t="shared" si="132"/>
        <v>3.5054000184</v>
      </c>
      <c r="BA111" s="181" t="str">
        <f t="shared" si="133"/>
        <v>Nyh. Sakkiskola SE</v>
      </c>
      <c r="BB111" t="str">
        <f t="shared" si="106"/>
        <v>Ellenőrizd le a sorrendet!!! De a gép hozzáadja a csapat eredményt</v>
      </c>
    </row>
    <row r="112" spans="1:54" ht="14.25" thickTop="1" thickBot="1" x14ac:dyDescent="0.25">
      <c r="A112" s="280"/>
      <c r="B112" s="280"/>
      <c r="C112" s="280"/>
      <c r="D112" s="280"/>
      <c r="E112" s="280"/>
      <c r="F112" s="280"/>
      <c r="G112" s="280"/>
      <c r="H112" s="280"/>
      <c r="I112" s="280"/>
      <c r="J112" s="280"/>
      <c r="K112" s="280"/>
      <c r="L112" s="280"/>
      <c r="M112" s="333"/>
      <c r="N112" s="335">
        <f t="shared" ref="N112:X112" si="139">SUM(N101:N111)</f>
        <v>0</v>
      </c>
      <c r="O112" s="335">
        <f t="shared" si="139"/>
        <v>3</v>
      </c>
      <c r="P112" s="335">
        <f t="shared" si="139"/>
        <v>2.5</v>
      </c>
      <c r="Q112" s="335">
        <f t="shared" si="139"/>
        <v>5</v>
      </c>
      <c r="R112" s="335">
        <f t="shared" si="139"/>
        <v>3.5</v>
      </c>
      <c r="S112" s="335">
        <f t="shared" si="139"/>
        <v>5</v>
      </c>
      <c r="T112" s="335">
        <f t="shared" si="139"/>
        <v>6.5</v>
      </c>
      <c r="U112" s="335">
        <f t="shared" si="139"/>
        <v>1.5</v>
      </c>
      <c r="V112" s="335">
        <f t="shared" si="139"/>
        <v>2.5</v>
      </c>
      <c r="W112" s="335">
        <f t="shared" si="139"/>
        <v>0</v>
      </c>
      <c r="X112" s="335">
        <f t="shared" si="139"/>
        <v>0</v>
      </c>
      <c r="Y112" s="252"/>
      <c r="Z112" s="280"/>
      <c r="AA112" s="280"/>
      <c r="AC112" s="207"/>
      <c r="AD112" s="209" t="b">
        <f>M121</f>
        <v>0</v>
      </c>
      <c r="AE112" s="209">
        <f t="shared" ref="AE112:AP112" si="140">N121</f>
        <v>1</v>
      </c>
      <c r="AF112" s="209">
        <f t="shared" si="140"/>
        <v>1</v>
      </c>
      <c r="AG112" s="209">
        <f t="shared" si="140"/>
        <v>0</v>
      </c>
      <c r="AH112" s="209">
        <f t="shared" si="140"/>
        <v>0</v>
      </c>
      <c r="AI112" s="209">
        <f t="shared" si="140"/>
        <v>1</v>
      </c>
      <c r="AJ112" s="209">
        <f t="shared" si="140"/>
        <v>0</v>
      </c>
      <c r="AK112" s="209">
        <f t="shared" si="140"/>
        <v>0</v>
      </c>
      <c r="AL112" s="209">
        <f t="shared" si="140"/>
        <v>0</v>
      </c>
      <c r="AM112" s="209">
        <f t="shared" si="140"/>
        <v>0</v>
      </c>
      <c r="AN112" s="209" t="b">
        <f t="shared" si="140"/>
        <v>0</v>
      </c>
      <c r="AO112" s="209" t="b">
        <f t="shared" si="140"/>
        <v>0</v>
      </c>
      <c r="AP112" s="209">
        <f t="shared" si="140"/>
        <v>0</v>
      </c>
      <c r="AQ112" s="62">
        <f t="shared" si="108"/>
        <v>3</v>
      </c>
      <c r="AR112" s="389"/>
      <c r="AS112" s="91">
        <f t="shared" si="128"/>
        <v>3.0039000186</v>
      </c>
      <c r="AT112" s="59" t="b">
        <f t="shared" si="109"/>
        <v>0</v>
      </c>
      <c r="AU112" s="172" t="str">
        <f t="shared" si="129"/>
        <v>II. Rákóczi SE Vaja</v>
      </c>
      <c r="AV112"/>
      <c r="AW112" s="76">
        <f t="shared" si="130"/>
        <v>8</v>
      </c>
      <c r="AX112" s="79" t="s">
        <v>25</v>
      </c>
      <c r="AY112" s="181" t="b">
        <f t="shared" si="131"/>
        <v>0</v>
      </c>
      <c r="AZ112" s="181">
        <f t="shared" si="132"/>
        <v>3.0039000186</v>
      </c>
      <c r="BA112" s="181" t="str">
        <f t="shared" si="133"/>
        <v>II. Rákóczi SE Vaja</v>
      </c>
      <c r="BB112" t="str">
        <f t="shared" si="106"/>
        <v>Ellenőrizd le a sorrendet!!! De a gép hozzáadja a csapat eredményt</v>
      </c>
    </row>
    <row r="113" spans="1:54" ht="17.25" customHeight="1" thickTop="1" thickBot="1" x14ac:dyDescent="0.25">
      <c r="A113" s="280"/>
      <c r="B113" s="280"/>
      <c r="C113" s="280"/>
      <c r="D113" s="280"/>
      <c r="E113" s="280"/>
      <c r="F113" s="280"/>
      <c r="G113" s="280"/>
      <c r="H113" s="280"/>
      <c r="I113" s="280"/>
      <c r="J113" s="280"/>
      <c r="K113" s="280"/>
      <c r="L113" s="280"/>
      <c r="M113" s="333"/>
      <c r="N113" s="334"/>
      <c r="O113" s="334"/>
      <c r="P113" s="334"/>
      <c r="Q113" s="334"/>
      <c r="R113" s="334"/>
      <c r="S113" s="334"/>
      <c r="T113" s="334"/>
      <c r="U113" s="334"/>
      <c r="V113" s="334"/>
      <c r="W113" s="334"/>
      <c r="X113" s="334"/>
      <c r="Y113" s="334"/>
      <c r="Z113" s="280"/>
      <c r="AA113" s="280"/>
      <c r="AC113" s="207"/>
      <c r="AD113" s="209" t="b">
        <f>M137</f>
        <v>0</v>
      </c>
      <c r="AE113" s="209">
        <f t="shared" ref="AE113:AP113" si="141">N137</f>
        <v>0</v>
      </c>
      <c r="AF113" s="209">
        <f t="shared" si="141"/>
        <v>0.5</v>
      </c>
      <c r="AG113" s="209">
        <f t="shared" si="141"/>
        <v>0</v>
      </c>
      <c r="AH113" s="209">
        <f t="shared" si="141"/>
        <v>0.5</v>
      </c>
      <c r="AI113" s="209">
        <f t="shared" si="141"/>
        <v>0.5</v>
      </c>
      <c r="AJ113" s="209">
        <f t="shared" si="141"/>
        <v>0</v>
      </c>
      <c r="AK113" s="209">
        <f t="shared" si="141"/>
        <v>1</v>
      </c>
      <c r="AL113" s="209">
        <f t="shared" si="141"/>
        <v>0</v>
      </c>
      <c r="AM113" s="209">
        <f t="shared" si="141"/>
        <v>1</v>
      </c>
      <c r="AN113" s="209" t="b">
        <f t="shared" si="141"/>
        <v>0</v>
      </c>
      <c r="AO113" s="209" t="b">
        <f t="shared" si="141"/>
        <v>0</v>
      </c>
      <c r="AP113" s="209">
        <f t="shared" si="141"/>
        <v>0</v>
      </c>
      <c r="AQ113" s="62">
        <f t="shared" si="108"/>
        <v>3.5</v>
      </c>
      <c r="AR113" s="389"/>
      <c r="AS113" s="91">
        <f t="shared" si="128"/>
        <v>3.5054000184</v>
      </c>
      <c r="AT113" s="59" t="b">
        <f t="shared" si="109"/>
        <v>0</v>
      </c>
      <c r="AU113" s="172" t="str">
        <f t="shared" si="129"/>
        <v>Nyh. Sakkiskola SE</v>
      </c>
      <c r="AV113"/>
      <c r="AW113" s="76">
        <f t="shared" si="130"/>
        <v>7</v>
      </c>
      <c r="AX113" s="79" t="s">
        <v>26</v>
      </c>
      <c r="AY113" s="181" t="b">
        <f t="shared" si="131"/>
        <v>0</v>
      </c>
      <c r="AZ113" s="181">
        <f t="shared" si="132"/>
        <v>3.0029500188</v>
      </c>
      <c r="BA113" s="181" t="str">
        <f t="shared" si="133"/>
        <v>Balkány SE</v>
      </c>
      <c r="BB113" t="str">
        <f t="shared" si="106"/>
        <v>Ellenőrizd le a sorrendet!!! De a gép hozzáadja a csapat eredményt</v>
      </c>
    </row>
    <row r="114" spans="1:54" ht="14.25" customHeight="1" thickTop="1" thickBot="1" x14ac:dyDescent="0.25">
      <c r="A114" s="280"/>
      <c r="B114" s="280"/>
      <c r="C114" s="280"/>
      <c r="D114" s="280"/>
      <c r="E114" s="280"/>
      <c r="F114" s="280"/>
      <c r="G114" s="280"/>
      <c r="H114" s="280"/>
      <c r="I114" s="280"/>
      <c r="J114" s="280"/>
      <c r="K114" s="280"/>
      <c r="L114" s="280"/>
      <c r="M114" s="333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C114" s="207"/>
      <c r="AD114" s="209" t="b">
        <f>M153</f>
        <v>0</v>
      </c>
      <c r="AE114" s="209">
        <f t="shared" ref="AE114:AP114" si="142">N153</f>
        <v>0</v>
      </c>
      <c r="AF114" s="209">
        <f t="shared" si="142"/>
        <v>0</v>
      </c>
      <c r="AG114" s="209">
        <f t="shared" si="142"/>
        <v>0</v>
      </c>
      <c r="AH114" s="209">
        <f t="shared" si="142"/>
        <v>0</v>
      </c>
      <c r="AI114" s="209">
        <f t="shared" si="142"/>
        <v>0</v>
      </c>
      <c r="AJ114" s="209">
        <f t="shared" si="142"/>
        <v>1</v>
      </c>
      <c r="AK114" s="209">
        <f t="shared" si="142"/>
        <v>0.5</v>
      </c>
      <c r="AL114" s="209">
        <f t="shared" si="142"/>
        <v>1</v>
      </c>
      <c r="AM114" s="209">
        <f t="shared" si="142"/>
        <v>0</v>
      </c>
      <c r="AN114" s="209" t="b">
        <f t="shared" si="142"/>
        <v>0</v>
      </c>
      <c r="AO114" s="209" t="b">
        <f t="shared" si="142"/>
        <v>0</v>
      </c>
      <c r="AP114" s="209">
        <f t="shared" si="142"/>
        <v>0</v>
      </c>
      <c r="AQ114" s="62">
        <f t="shared" si="108"/>
        <v>2.5</v>
      </c>
      <c r="AR114" s="389"/>
      <c r="AS114" s="91">
        <f t="shared" si="128"/>
        <v>2.5027500182</v>
      </c>
      <c r="AT114" s="59" t="b">
        <f t="shared" si="109"/>
        <v>0</v>
      </c>
      <c r="AU114" s="172" t="str">
        <f t="shared" si="129"/>
        <v>Nagyhalász SE</v>
      </c>
      <c r="AV114"/>
      <c r="AW114" s="76">
        <f t="shared" si="130"/>
        <v>10</v>
      </c>
      <c r="AX114" s="79" t="s">
        <v>33</v>
      </c>
      <c r="AY114" s="181" t="b">
        <f t="shared" si="131"/>
        <v>0</v>
      </c>
      <c r="AZ114" s="181">
        <f t="shared" si="132"/>
        <v>2.5027500182</v>
      </c>
      <c r="BA114" s="181" t="str">
        <f t="shared" si="133"/>
        <v>Nagyhalász SE</v>
      </c>
      <c r="BB114" t="str">
        <f t="shared" si="106"/>
        <v>Ellenőrizd le a sorrendet!!! De a gép hozzáadja a csapat eredményt</v>
      </c>
    </row>
    <row r="115" spans="1:54" ht="32.25" customHeight="1" thickTop="1" thickBot="1" x14ac:dyDescent="0.35">
      <c r="A115" s="398" t="s">
        <v>0</v>
      </c>
      <c r="B115" s="399"/>
      <c r="C115" s="311" t="s">
        <v>244</v>
      </c>
      <c r="D115" s="312"/>
      <c r="E115" s="313"/>
      <c r="F115" s="314"/>
      <c r="G115" s="314"/>
      <c r="H115" s="314"/>
      <c r="I115" s="314"/>
      <c r="J115" s="314"/>
      <c r="K115" s="314"/>
      <c r="L115" s="314"/>
      <c r="M115" s="315"/>
      <c r="N115" s="400" t="s">
        <v>12</v>
      </c>
      <c r="O115" s="401"/>
      <c r="P115" s="402"/>
      <c r="Q115" s="402"/>
      <c r="R115" s="402"/>
      <c r="S115" s="402"/>
      <c r="T115" s="402"/>
      <c r="U115" s="402"/>
      <c r="V115" s="402"/>
      <c r="W115" s="402"/>
      <c r="X115" s="402"/>
      <c r="Y115" s="402"/>
      <c r="Z115" s="329" t="s">
        <v>16</v>
      </c>
      <c r="AA115" s="403">
        <f>SUM(N128:Y128)</f>
        <v>39</v>
      </c>
      <c r="AC115" s="207"/>
      <c r="AD115" s="209" t="b">
        <f>M169</f>
        <v>0</v>
      </c>
      <c r="AE115" s="209" t="b">
        <f t="shared" ref="AE115:AP115" si="143">N169</f>
        <v>0</v>
      </c>
      <c r="AF115" s="209" t="b">
        <f t="shared" si="143"/>
        <v>0</v>
      </c>
      <c r="AG115" s="209" t="b">
        <f t="shared" si="143"/>
        <v>0</v>
      </c>
      <c r="AH115" s="209" t="b">
        <f t="shared" si="143"/>
        <v>0</v>
      </c>
      <c r="AI115" s="209" t="b">
        <f t="shared" si="143"/>
        <v>0</v>
      </c>
      <c r="AJ115" s="209" t="b">
        <f t="shared" si="143"/>
        <v>0</v>
      </c>
      <c r="AK115" s="209" t="b">
        <f t="shared" si="143"/>
        <v>0</v>
      </c>
      <c r="AL115" s="209" t="b">
        <f t="shared" si="143"/>
        <v>0</v>
      </c>
      <c r="AM115" s="209" t="b">
        <f t="shared" si="143"/>
        <v>0</v>
      </c>
      <c r="AN115" s="209" t="b">
        <f t="shared" si="143"/>
        <v>0</v>
      </c>
      <c r="AO115" s="209" t="b">
        <f t="shared" si="143"/>
        <v>0</v>
      </c>
      <c r="AP115" s="209">
        <f t="shared" si="143"/>
        <v>0</v>
      </c>
      <c r="AQ115" s="62">
        <f t="shared" si="108"/>
        <v>0</v>
      </c>
      <c r="AR115" s="389"/>
      <c r="AS115" s="91">
        <f t="shared" si="128"/>
        <v>1.8000000000000006E-8</v>
      </c>
      <c r="AT115" s="59" t="b">
        <f t="shared" si="109"/>
        <v>0</v>
      </c>
      <c r="AU115" s="172" t="str">
        <f t="shared" si="129"/>
        <v>Nyírbátor</v>
      </c>
      <c r="AV115"/>
      <c r="AW115" s="76">
        <f t="shared" si="130"/>
        <v>11</v>
      </c>
      <c r="AX115" s="79" t="s">
        <v>34</v>
      </c>
      <c r="AY115" s="181" t="b">
        <f t="shared" si="131"/>
        <v>0</v>
      </c>
      <c r="AZ115" s="181">
        <f t="shared" si="132"/>
        <v>1.8000000000000006E-8</v>
      </c>
      <c r="BA115" s="181" t="str">
        <f t="shared" si="133"/>
        <v>Nyírbátor</v>
      </c>
      <c r="BB115" t="str">
        <f t="shared" si="106"/>
        <v>0</v>
      </c>
    </row>
    <row r="116" spans="1:54" ht="12.75" customHeight="1" thickTop="1" thickBot="1" x14ac:dyDescent="0.25">
      <c r="A116" s="406">
        <v>8</v>
      </c>
      <c r="B116" s="316"/>
      <c r="C116" s="317"/>
      <c r="D116" s="317"/>
      <c r="E116" s="317"/>
      <c r="F116" s="317"/>
      <c r="G116" s="317"/>
      <c r="H116" s="317"/>
      <c r="I116" s="317"/>
      <c r="J116" s="317"/>
      <c r="K116" s="317"/>
      <c r="L116" s="317"/>
      <c r="M116" s="318" t="s">
        <v>1</v>
      </c>
      <c r="N116" s="319" t="s">
        <v>13</v>
      </c>
      <c r="O116" s="320" t="s">
        <v>14</v>
      </c>
      <c r="P116" s="320" t="s">
        <v>15</v>
      </c>
      <c r="Q116" s="320" t="s">
        <v>17</v>
      </c>
      <c r="R116" s="320" t="s">
        <v>18</v>
      </c>
      <c r="S116" s="320" t="s">
        <v>21</v>
      </c>
      <c r="T116" s="320" t="s">
        <v>22</v>
      </c>
      <c r="U116" s="320" t="s">
        <v>25</v>
      </c>
      <c r="V116" s="320" t="s">
        <v>26</v>
      </c>
      <c r="W116" s="320" t="s">
        <v>33</v>
      </c>
      <c r="X116" s="320" t="s">
        <v>34</v>
      </c>
      <c r="Y116" s="320" t="s">
        <v>35</v>
      </c>
      <c r="Z116" s="330"/>
      <c r="AA116" s="404"/>
      <c r="AC116" s="207"/>
      <c r="AD116" s="209" t="str">
        <f>M185</f>
        <v>12_5</v>
      </c>
      <c r="AE116" s="209" t="b">
        <f t="shared" ref="AE116:AP116" si="144">N185</f>
        <v>0</v>
      </c>
      <c r="AF116" s="209" t="b">
        <f t="shared" si="144"/>
        <v>0</v>
      </c>
      <c r="AG116" s="209" t="b">
        <f t="shared" si="144"/>
        <v>0</v>
      </c>
      <c r="AH116" s="209" t="b">
        <f t="shared" si="144"/>
        <v>0</v>
      </c>
      <c r="AI116" s="209" t="b">
        <f t="shared" si="144"/>
        <v>0</v>
      </c>
      <c r="AJ116" s="209" t="b">
        <f t="shared" si="144"/>
        <v>0</v>
      </c>
      <c r="AK116" s="209" t="b">
        <f t="shared" si="144"/>
        <v>0</v>
      </c>
      <c r="AL116" s="209" t="b">
        <f t="shared" si="144"/>
        <v>0</v>
      </c>
      <c r="AM116" s="209" t="b">
        <f t="shared" si="144"/>
        <v>0</v>
      </c>
      <c r="AN116" s="209" t="b">
        <f t="shared" si="144"/>
        <v>0</v>
      </c>
      <c r="AO116" s="209" t="b">
        <f t="shared" si="144"/>
        <v>0</v>
      </c>
      <c r="AP116" s="209">
        <f t="shared" si="144"/>
        <v>0</v>
      </c>
      <c r="AQ116" s="62">
        <f t="shared" si="108"/>
        <v>0</v>
      </c>
      <c r="AR116" s="389"/>
      <c r="AS116" s="91">
        <f t="shared" si="128"/>
        <v>1.7800000000000007E-8</v>
      </c>
      <c r="AT116" s="59" t="str">
        <f t="shared" si="109"/>
        <v>12_5</v>
      </c>
      <c r="AU116" s="172" t="str">
        <f t="shared" si="129"/>
        <v>Pihenőnap</v>
      </c>
      <c r="AV116"/>
      <c r="AW116" s="76">
        <f t="shared" si="130"/>
        <v>12</v>
      </c>
      <c r="AX116" s="79" t="s">
        <v>35</v>
      </c>
      <c r="AY116" s="181" t="str">
        <f t="shared" si="131"/>
        <v>12_5</v>
      </c>
      <c r="AZ116" s="181">
        <f t="shared" si="132"/>
        <v>1.7800000000000007E-8</v>
      </c>
      <c r="BA116" s="181" t="str">
        <f t="shared" si="133"/>
        <v>Pihenőnap</v>
      </c>
      <c r="BB116" t="str">
        <f t="shared" si="106"/>
        <v>0</v>
      </c>
    </row>
    <row r="117" spans="1:54" ht="12.75" customHeight="1" thickTop="1" thickBot="1" x14ac:dyDescent="0.25">
      <c r="A117" s="407"/>
      <c r="B117" s="321" t="s">
        <v>2</v>
      </c>
      <c r="C117" s="322" t="str">
        <f>'1 forduló'!$C113</f>
        <v>Sólyom István 1872</v>
      </c>
      <c r="D117" s="322" t="str">
        <f>'2 forduló'!$C113</f>
        <v>Ferenczi József 1690</v>
      </c>
      <c r="E117" s="322" t="str">
        <f>'3 forduló'!$C113</f>
        <v>Ferenczi József 1690</v>
      </c>
      <c r="F117" s="322" t="str">
        <f>'4 forduló'!$C113</f>
        <v>Sólyom istván</v>
      </c>
      <c r="G117" s="322" t="str">
        <f>'5 forduló'!$C113</f>
        <v>Sólyom István/1872/</v>
      </c>
      <c r="H117" s="322" t="str">
        <f>'6 forduló'!$C113</f>
        <v xml:space="preserve">Sólyom István </v>
      </c>
      <c r="I117" s="322" t="str">
        <f>'7 forduló'!$C113</f>
        <v>Sólyom István</v>
      </c>
      <c r="J117" s="322" t="str">
        <f>'8 forduló'!$C113</f>
        <v> Sólyom I.  </v>
      </c>
      <c r="K117" s="322" t="str">
        <f>'9 forduló'!$C113</f>
        <v>Sólyom István</v>
      </c>
      <c r="L117" s="322" t="b">
        <f>'10 forduló'!$C113</f>
        <v>0</v>
      </c>
      <c r="M117" s="322" t="b">
        <f>'11 forduló'!$C113</f>
        <v>0</v>
      </c>
      <c r="N117" s="323">
        <f>'1 forduló'!$D113</f>
        <v>0.5</v>
      </c>
      <c r="O117" s="323">
        <f>'2 forduló'!$D113</f>
        <v>0.5</v>
      </c>
      <c r="P117" s="323">
        <f>'3 forduló'!$D113</f>
        <v>1</v>
      </c>
      <c r="Q117" s="323">
        <f>'4 forduló'!$D113</f>
        <v>0</v>
      </c>
      <c r="R117" s="323">
        <f>'5 forduló'!$D113</f>
        <v>1</v>
      </c>
      <c r="S117" s="323">
        <f>'6 forduló'!$D113</f>
        <v>0.5</v>
      </c>
      <c r="T117" s="323">
        <f>'7 forduló'!$D113</f>
        <v>0</v>
      </c>
      <c r="U117" s="323">
        <f>'8 forduló'!$D113</f>
        <v>0.5</v>
      </c>
      <c r="V117" s="323">
        <f>'9 forduló'!$D113</f>
        <v>0</v>
      </c>
      <c r="W117" s="323" t="b">
        <f>'10 forduló'!$D113</f>
        <v>0</v>
      </c>
      <c r="X117" s="323" t="b">
        <f>'11 forduló'!$D113</f>
        <v>0</v>
      </c>
      <c r="Y117" s="324"/>
      <c r="Z117" s="331">
        <f>SUM(N117:Y117)</f>
        <v>4</v>
      </c>
      <c r="AA117" s="404"/>
      <c r="AC117" s="207"/>
      <c r="AD117" s="209" t="str">
        <f>M201</f>
        <v>13_5</v>
      </c>
      <c r="AE117" s="209" t="b">
        <f t="shared" ref="AE117:AP117" si="145">N201</f>
        <v>0</v>
      </c>
      <c r="AF117" s="209" t="b">
        <f t="shared" si="145"/>
        <v>0</v>
      </c>
      <c r="AG117" s="209" t="b">
        <f t="shared" si="145"/>
        <v>0</v>
      </c>
      <c r="AH117" s="209" t="b">
        <f t="shared" si="145"/>
        <v>0</v>
      </c>
      <c r="AI117" s="209" t="b">
        <f t="shared" si="145"/>
        <v>0</v>
      </c>
      <c r="AJ117" s="209" t="b">
        <f t="shared" si="145"/>
        <v>0</v>
      </c>
      <c r="AK117" s="209" t="b">
        <f t="shared" si="145"/>
        <v>0</v>
      </c>
      <c r="AL117" s="209" t="b">
        <f t="shared" si="145"/>
        <v>0</v>
      </c>
      <c r="AM117" s="209" t="b">
        <f t="shared" si="145"/>
        <v>0</v>
      </c>
      <c r="AN117" s="209" t="b">
        <f t="shared" si="145"/>
        <v>0</v>
      </c>
      <c r="AO117" s="209" t="b">
        <f t="shared" si="145"/>
        <v>0</v>
      </c>
      <c r="AP117" s="209">
        <f t="shared" si="145"/>
        <v>0</v>
      </c>
      <c r="AQ117" s="62">
        <f t="shared" si="108"/>
        <v>0</v>
      </c>
      <c r="AR117" s="389"/>
      <c r="AS117" s="91">
        <f t="shared" si="128"/>
        <v>1.7600000000000009E-8</v>
      </c>
      <c r="AT117" s="59" t="str">
        <f t="shared" si="109"/>
        <v>13_5</v>
      </c>
      <c r="AU117" s="172" t="str">
        <f t="shared" si="129"/>
        <v>13cs</v>
      </c>
      <c r="AV117"/>
      <c r="AW117" s="76">
        <f t="shared" si="130"/>
        <v>13</v>
      </c>
      <c r="AX117" s="79" t="s">
        <v>36</v>
      </c>
      <c r="AY117" s="181" t="str">
        <f t="shared" si="131"/>
        <v>13_5</v>
      </c>
      <c r="AZ117" s="181">
        <f t="shared" si="132"/>
        <v>1.7600000000000009E-8</v>
      </c>
      <c r="BA117" s="181" t="str">
        <f t="shared" si="133"/>
        <v>13cs</v>
      </c>
      <c r="BB117" t="str">
        <f t="shared" si="106"/>
        <v>0</v>
      </c>
    </row>
    <row r="118" spans="1:54" ht="12.75" customHeight="1" thickTop="1" thickBot="1" x14ac:dyDescent="0.25">
      <c r="A118" s="407"/>
      <c r="B118" s="321" t="s">
        <v>3</v>
      </c>
      <c r="C118" s="322" t="str">
        <f>'1 forduló'!$C114</f>
        <v xml:space="preserve">Ferenczi József 1690 </v>
      </c>
      <c r="D118" s="322" t="str">
        <f>'2 forduló'!$C114</f>
        <v>Jakab Mihály 1816</v>
      </c>
      <c r="E118" s="322" t="str">
        <f>'3 forduló'!$C114</f>
        <v>Jakab Mihály 1816</v>
      </c>
      <c r="F118" s="322" t="str">
        <f>'4 forduló'!$C114</f>
        <v>Ferenczi József</v>
      </c>
      <c r="G118" s="322" t="str">
        <f>'5 forduló'!$C114</f>
        <v>Ferenczi József/1690/</v>
      </c>
      <c r="H118" s="322" t="str">
        <f>'6 forduló'!$C114</f>
        <v>Ferenczi József</v>
      </c>
      <c r="I118" s="322" t="str">
        <f>'7 forduló'!$C114</f>
        <v>Ferenczi József</v>
      </c>
      <c r="J118" s="322" t="str">
        <f>'8 forduló'!$C114</f>
        <v xml:space="preserve"> Ferenczi J. </v>
      </c>
      <c r="K118" s="322" t="str">
        <f>'9 forduló'!$C114</f>
        <v>Ferenczi József</v>
      </c>
      <c r="L118" s="322" t="b">
        <f>'10 forduló'!$C114</f>
        <v>0</v>
      </c>
      <c r="M118" s="322" t="b">
        <f>'11 forduló'!$C114</f>
        <v>0</v>
      </c>
      <c r="N118" s="323">
        <f>'1 forduló'!$D114</f>
        <v>0.5</v>
      </c>
      <c r="O118" s="323">
        <f>'2 forduló'!$D114</f>
        <v>0.5</v>
      </c>
      <c r="P118" s="323">
        <f>'3 forduló'!$D114</f>
        <v>0</v>
      </c>
      <c r="Q118" s="323">
        <f>'4 forduló'!$D114</f>
        <v>0</v>
      </c>
      <c r="R118" s="323">
        <f>'5 forduló'!$D114</f>
        <v>0</v>
      </c>
      <c r="S118" s="323">
        <f>'6 forduló'!$D114</f>
        <v>0.5</v>
      </c>
      <c r="T118" s="323">
        <f>'7 forduló'!$D114</f>
        <v>0.5</v>
      </c>
      <c r="U118" s="323">
        <f>'8 forduló'!$D114</f>
        <v>0.5</v>
      </c>
      <c r="V118" s="323">
        <f>'9 forduló'!$D114</f>
        <v>0.5</v>
      </c>
      <c r="W118" s="323" t="b">
        <f>'10 forduló'!$D114</f>
        <v>0</v>
      </c>
      <c r="X118" s="323" t="b">
        <f>'11 forduló'!$D114</f>
        <v>0</v>
      </c>
      <c r="Y118" s="324"/>
      <c r="Z118" s="331">
        <f t="shared" ref="Z118:Z127" si="146">SUM(N118:Y118)</f>
        <v>3</v>
      </c>
      <c r="AA118" s="404"/>
      <c r="AC118" s="207"/>
      <c r="AD118" s="209" t="str">
        <f>M217</f>
        <v>14_5</v>
      </c>
      <c r="AE118" s="209" t="b">
        <f t="shared" ref="AE118:AP118" si="147">N217</f>
        <v>0</v>
      </c>
      <c r="AF118" s="209" t="b">
        <f t="shared" si="147"/>
        <v>0</v>
      </c>
      <c r="AG118" s="209" t="b">
        <f t="shared" si="147"/>
        <v>0</v>
      </c>
      <c r="AH118" s="209" t="b">
        <f t="shared" si="147"/>
        <v>0</v>
      </c>
      <c r="AI118" s="209" t="b">
        <f t="shared" si="147"/>
        <v>0</v>
      </c>
      <c r="AJ118" s="209" t="b">
        <f t="shared" si="147"/>
        <v>0</v>
      </c>
      <c r="AK118" s="209" t="b">
        <f t="shared" si="147"/>
        <v>0</v>
      </c>
      <c r="AL118" s="209" t="b">
        <f t="shared" si="147"/>
        <v>0</v>
      </c>
      <c r="AM118" s="209" t="b">
        <f t="shared" si="147"/>
        <v>0</v>
      </c>
      <c r="AN118" s="209" t="b">
        <f t="shared" si="147"/>
        <v>0</v>
      </c>
      <c r="AO118" s="209" t="b">
        <f t="shared" si="147"/>
        <v>0</v>
      </c>
      <c r="AP118" s="209">
        <f t="shared" si="147"/>
        <v>0</v>
      </c>
      <c r="AQ118" s="62">
        <f t="shared" si="108"/>
        <v>0</v>
      </c>
      <c r="AR118" s="389"/>
      <c r="AS118" s="91">
        <f t="shared" si="128"/>
        <v>1.7400000000000007E-8</v>
      </c>
      <c r="AT118" s="59" t="str">
        <f t="shared" si="109"/>
        <v>14_5</v>
      </c>
      <c r="AU118" s="172" t="str">
        <f t="shared" si="129"/>
        <v>14cs</v>
      </c>
      <c r="AV118"/>
      <c r="AW118" s="76">
        <f t="shared" si="130"/>
        <v>14</v>
      </c>
      <c r="AX118" s="79" t="s">
        <v>37</v>
      </c>
      <c r="AY118" s="181" t="str">
        <f t="shared" si="131"/>
        <v>14_5</v>
      </c>
      <c r="AZ118" s="181">
        <f t="shared" si="132"/>
        <v>1.7400000000000007E-8</v>
      </c>
      <c r="BA118" s="181" t="str">
        <f t="shared" si="133"/>
        <v>14cs</v>
      </c>
      <c r="BB118" t="str">
        <f t="shared" si="106"/>
        <v>0</v>
      </c>
    </row>
    <row r="119" spans="1:54" ht="12.75" customHeight="1" thickTop="1" thickBot="1" x14ac:dyDescent="0.25">
      <c r="A119" s="407"/>
      <c r="B119" s="321" t="s">
        <v>84</v>
      </c>
      <c r="C119" s="322" t="str">
        <f>'1 forduló'!$C115</f>
        <v xml:space="preserve"> Jakab Mihály 1816 </v>
      </c>
      <c r="D119" s="322" t="str">
        <f>'2 forduló'!$C115</f>
        <v>Sipos Árpád 1736</v>
      </c>
      <c r="E119" s="322" t="str">
        <f>'3 forduló'!$C115</f>
        <v>Sipos Árpád 1736</v>
      </c>
      <c r="F119" s="322" t="str">
        <f>'4 forduló'!$C115</f>
        <v>Sipos Árpád</v>
      </c>
      <c r="G119" s="322" t="str">
        <f>'5 forduló'!$C115</f>
        <v xml:space="preserve">Sipos Árpád/1736/ </v>
      </c>
      <c r="H119" s="322" t="str">
        <f>'6 forduló'!$C115</f>
        <v xml:space="preserve">Sipos Árpád </v>
      </c>
      <c r="I119" s="322" t="str">
        <f>'7 forduló'!$C115</f>
        <v>Sipos Árpád</v>
      </c>
      <c r="J119" s="322" t="str">
        <f>'8 forduló'!$C115</f>
        <v xml:space="preserve"> Sipos Á. </v>
      </c>
      <c r="K119" s="322" t="str">
        <f>'9 forduló'!$C115</f>
        <v>Sipos Árpád</v>
      </c>
      <c r="L119" s="322" t="b">
        <f>'10 forduló'!$C115</f>
        <v>0</v>
      </c>
      <c r="M119" s="322" t="b">
        <f>'11 forduló'!$C115</f>
        <v>0</v>
      </c>
      <c r="N119" s="323">
        <f>'1 forduló'!$D115</f>
        <v>0.5</v>
      </c>
      <c r="O119" s="323">
        <f>'2 forduló'!$D115</f>
        <v>0.5</v>
      </c>
      <c r="P119" s="323">
        <f>'3 forduló'!$D115</f>
        <v>1</v>
      </c>
      <c r="Q119" s="323">
        <f>'4 forduló'!$D115</f>
        <v>0</v>
      </c>
      <c r="R119" s="323">
        <f>'5 forduló'!$D115</f>
        <v>0.5</v>
      </c>
      <c r="S119" s="323">
        <f>'6 forduló'!$D115</f>
        <v>1</v>
      </c>
      <c r="T119" s="323">
        <f>'7 forduló'!$D115</f>
        <v>0</v>
      </c>
      <c r="U119" s="323">
        <f>'8 forduló'!$D115</f>
        <v>0.5</v>
      </c>
      <c r="V119" s="323">
        <f>'9 forduló'!$D115</f>
        <v>0.5</v>
      </c>
      <c r="W119" s="323" t="b">
        <f>'10 forduló'!$D115</f>
        <v>0</v>
      </c>
      <c r="X119" s="323" t="b">
        <f>'11 forduló'!$D115</f>
        <v>0</v>
      </c>
      <c r="Y119" s="324"/>
      <c r="Z119" s="331">
        <f t="shared" si="146"/>
        <v>4.5</v>
      </c>
      <c r="AA119" s="404"/>
      <c r="AC119" s="207"/>
      <c r="AD119" s="209" t="str">
        <f>M233</f>
        <v>15_5</v>
      </c>
      <c r="AE119" s="209" t="b">
        <f t="shared" ref="AE119:AP119" si="148">N233</f>
        <v>0</v>
      </c>
      <c r="AF119" s="209" t="b">
        <f t="shared" si="148"/>
        <v>0</v>
      </c>
      <c r="AG119" s="209" t="b">
        <f t="shared" si="148"/>
        <v>0</v>
      </c>
      <c r="AH119" s="209" t="b">
        <f t="shared" si="148"/>
        <v>0</v>
      </c>
      <c r="AI119" s="209" t="b">
        <f t="shared" si="148"/>
        <v>0</v>
      </c>
      <c r="AJ119" s="209" t="b">
        <f t="shared" si="148"/>
        <v>0</v>
      </c>
      <c r="AK119" s="209" t="b">
        <f t="shared" si="148"/>
        <v>0</v>
      </c>
      <c r="AL119" s="209" t="b">
        <f t="shared" si="148"/>
        <v>0</v>
      </c>
      <c r="AM119" s="209" t="b">
        <f t="shared" si="148"/>
        <v>0</v>
      </c>
      <c r="AN119" s="209" t="b">
        <f t="shared" si="148"/>
        <v>0</v>
      </c>
      <c r="AO119" s="209" t="b">
        <f t="shared" si="148"/>
        <v>0</v>
      </c>
      <c r="AP119" s="209">
        <f t="shared" si="148"/>
        <v>0</v>
      </c>
      <c r="AQ119" s="62">
        <f t="shared" si="108"/>
        <v>0</v>
      </c>
      <c r="AR119" s="389"/>
      <c r="AS119" s="91">
        <f t="shared" si="128"/>
        <v>1.7200000000000008E-8</v>
      </c>
      <c r="AT119" s="59" t="str">
        <f t="shared" si="109"/>
        <v>15_5</v>
      </c>
      <c r="AU119" s="172" t="str">
        <f t="shared" si="129"/>
        <v>15cs</v>
      </c>
      <c r="AV119"/>
      <c r="AW119" s="76">
        <f t="shared" si="130"/>
        <v>15</v>
      </c>
      <c r="AX119" s="79" t="s">
        <v>38</v>
      </c>
      <c r="AY119" s="181" t="str">
        <f t="shared" si="131"/>
        <v>15_5</v>
      </c>
      <c r="AZ119" s="181">
        <f t="shared" si="132"/>
        <v>1.7200000000000008E-8</v>
      </c>
      <c r="BA119" s="181" t="str">
        <f t="shared" si="133"/>
        <v>15cs</v>
      </c>
      <c r="BB119" t="str">
        <f t="shared" si="106"/>
        <v>0</v>
      </c>
    </row>
    <row r="120" spans="1:54" ht="12.75" customHeight="1" thickTop="1" thickBot="1" x14ac:dyDescent="0.25">
      <c r="A120" s="407"/>
      <c r="B120" s="321" t="s">
        <v>5</v>
      </c>
      <c r="C120" s="322" t="str">
        <f>'1 forduló'!$C116</f>
        <v>Sipos Árpád 1736</v>
      </c>
      <c r="D120" s="322" t="str">
        <f>'2 forduló'!$C116</f>
        <v>sr.Deme Sándor 1663</v>
      </c>
      <c r="E120" s="322" t="str">
        <f>'3 forduló'!$C116</f>
        <v>Sr. Deme Sándor 1663</v>
      </c>
      <c r="F120" s="322" t="str">
        <f>'4 forduló'!$C116</f>
        <v xml:space="preserve">Sr. Deme Sándor </v>
      </c>
      <c r="G120" s="322" t="str">
        <f>'5 forduló'!$C116</f>
        <v>Sr Deme Sándor/1663/</v>
      </c>
      <c r="H120" s="322" t="str">
        <f>'6 forduló'!$C116</f>
        <v xml:space="preserve"> sr Deme Sándor</v>
      </c>
      <c r="I120" s="322" t="str">
        <f>'7 forduló'!$C116</f>
        <v>sr.Deme Sándor</v>
      </c>
      <c r="J120" s="322" t="str">
        <f>'8 forduló'!$C116</f>
        <v xml:space="preserve">   Sr Deme S.</v>
      </c>
      <c r="K120" s="322" t="str">
        <f>'9 forduló'!$C116</f>
        <v>Deme Sándor</v>
      </c>
      <c r="L120" s="322" t="b">
        <f>'10 forduló'!$C116</f>
        <v>0</v>
      </c>
      <c r="M120" s="322" t="b">
        <f>'11 forduló'!$C116</f>
        <v>0</v>
      </c>
      <c r="N120" s="323">
        <f>'1 forduló'!$D116</f>
        <v>0</v>
      </c>
      <c r="O120" s="323">
        <f>'2 forduló'!$D116</f>
        <v>0</v>
      </c>
      <c r="P120" s="323">
        <f>'3 forduló'!$D116</f>
        <v>0</v>
      </c>
      <c r="Q120" s="323">
        <f>'4 forduló'!$D116</f>
        <v>0.5</v>
      </c>
      <c r="R120" s="323">
        <f>'5 forduló'!$D116</f>
        <v>0.5</v>
      </c>
      <c r="S120" s="323">
        <f>'6 forduló'!$D116</f>
        <v>1</v>
      </c>
      <c r="T120" s="323">
        <f>'7 forduló'!$D116</f>
        <v>0</v>
      </c>
      <c r="U120" s="323">
        <f>'8 forduló'!$D116</f>
        <v>1</v>
      </c>
      <c r="V120" s="323">
        <f>'9 forduló'!$D116</f>
        <v>0</v>
      </c>
      <c r="W120" s="323" t="b">
        <f>'10 forduló'!$D116</f>
        <v>0</v>
      </c>
      <c r="X120" s="323" t="b">
        <f>'11 forduló'!$D116</f>
        <v>0</v>
      </c>
      <c r="Y120" s="324"/>
      <c r="Z120" s="331">
        <f t="shared" si="146"/>
        <v>3</v>
      </c>
      <c r="AA120" s="404"/>
      <c r="AC120" s="207"/>
      <c r="AD120" s="209" t="str">
        <f>M249</f>
        <v>16_5</v>
      </c>
      <c r="AE120" s="209" t="b">
        <f t="shared" ref="AE120:AP120" si="149">N249</f>
        <v>0</v>
      </c>
      <c r="AF120" s="209" t="b">
        <f t="shared" si="149"/>
        <v>0</v>
      </c>
      <c r="AG120" s="209" t="b">
        <f t="shared" si="149"/>
        <v>0</v>
      </c>
      <c r="AH120" s="209" t="b">
        <f t="shared" si="149"/>
        <v>0</v>
      </c>
      <c r="AI120" s="209" t="b">
        <f t="shared" si="149"/>
        <v>0</v>
      </c>
      <c r="AJ120" s="209" t="b">
        <f t="shared" si="149"/>
        <v>0</v>
      </c>
      <c r="AK120" s="209" t="b">
        <f t="shared" si="149"/>
        <v>0</v>
      </c>
      <c r="AL120" s="209" t="b">
        <f t="shared" si="149"/>
        <v>0</v>
      </c>
      <c r="AM120" s="209" t="b">
        <f t="shared" si="149"/>
        <v>0</v>
      </c>
      <c r="AN120" s="209" t="b">
        <f t="shared" si="149"/>
        <v>0</v>
      </c>
      <c r="AO120" s="209" t="b">
        <f t="shared" si="149"/>
        <v>0</v>
      </c>
      <c r="AP120" s="209">
        <f t="shared" si="149"/>
        <v>0</v>
      </c>
      <c r="AQ120" s="62">
        <f t="shared" si="108"/>
        <v>0</v>
      </c>
      <c r="AR120" s="389"/>
      <c r="AS120" s="91">
        <f t="shared" si="128"/>
        <v>1.700000000000001E-8</v>
      </c>
      <c r="AT120" s="59" t="str">
        <f t="shared" si="109"/>
        <v>16_5</v>
      </c>
      <c r="AU120" s="172" t="str">
        <f t="shared" si="129"/>
        <v>16cs</v>
      </c>
      <c r="AV120"/>
      <c r="AW120" s="76">
        <f t="shared" si="130"/>
        <v>16</v>
      </c>
      <c r="AX120" s="79" t="s">
        <v>39</v>
      </c>
      <c r="AY120" s="181" t="str">
        <f t="shared" si="131"/>
        <v>16_5</v>
      </c>
      <c r="AZ120" s="181">
        <f t="shared" si="132"/>
        <v>1.700000000000001E-8</v>
      </c>
      <c r="BA120" s="181" t="str">
        <f t="shared" si="133"/>
        <v>16cs</v>
      </c>
      <c r="BB120" t="str">
        <f t="shared" si="106"/>
        <v>0</v>
      </c>
    </row>
    <row r="121" spans="1:54" ht="12.75" customHeight="1" thickTop="1" thickBot="1" x14ac:dyDescent="0.25">
      <c r="A121" s="407"/>
      <c r="B121" s="321" t="s">
        <v>6</v>
      </c>
      <c r="C121" s="322" t="str">
        <f>'1 forduló'!$C117</f>
        <v xml:space="preserve"> Sr Deme Sándor 1663</v>
      </c>
      <c r="D121" s="322" t="str">
        <f>'2 forduló'!$C117</f>
        <v>Csástyu Antal 1505</v>
      </c>
      <c r="E121" s="322" t="str">
        <f>'3 forduló'!$C117</f>
        <v>Csástyu Antal 1505</v>
      </c>
      <c r="F121" s="322" t="str">
        <f>'4 forduló'!$C117</f>
        <v>Csástyu Antal</v>
      </c>
      <c r="G121" s="322" t="str">
        <f>'5 forduló'!$C117</f>
        <v>Csástyu Antal/1505/</v>
      </c>
      <c r="H121" s="322" t="str">
        <f>'6 forduló'!$C117</f>
        <v xml:space="preserve"> Csástyu Antal</v>
      </c>
      <c r="I121" s="322" t="str">
        <f>'7 forduló'!$C117</f>
        <v>Kozma György</v>
      </c>
      <c r="J121" s="322" t="str">
        <f>'8 forduló'!$C117</f>
        <v xml:space="preserve"> Csástyu A.  </v>
      </c>
      <c r="K121" s="322" t="str">
        <f>'9 forduló'!$C117</f>
        <v>Kozma György</v>
      </c>
      <c r="L121" s="322" t="b">
        <f>'10 forduló'!$C117</f>
        <v>0</v>
      </c>
      <c r="M121" s="322" t="b">
        <f>'11 forduló'!$C117</f>
        <v>0</v>
      </c>
      <c r="N121" s="323">
        <f>'1 forduló'!$D117</f>
        <v>1</v>
      </c>
      <c r="O121" s="323">
        <f>'2 forduló'!$D117</f>
        <v>1</v>
      </c>
      <c r="P121" s="323">
        <f>'3 forduló'!$D117</f>
        <v>0</v>
      </c>
      <c r="Q121" s="323">
        <f>'4 forduló'!$D117</f>
        <v>0</v>
      </c>
      <c r="R121" s="323">
        <f>'5 forduló'!$D117</f>
        <v>1</v>
      </c>
      <c r="S121" s="323">
        <f>'6 forduló'!$D117</f>
        <v>0</v>
      </c>
      <c r="T121" s="323">
        <f>'7 forduló'!$D117</f>
        <v>0</v>
      </c>
      <c r="U121" s="323">
        <f>'8 forduló'!$D117</f>
        <v>0</v>
      </c>
      <c r="V121" s="323">
        <f>'9 forduló'!$D117</f>
        <v>0</v>
      </c>
      <c r="W121" s="323" t="b">
        <f>'10 forduló'!$D117</f>
        <v>0</v>
      </c>
      <c r="X121" s="323" t="b">
        <f>'11 forduló'!$D117</f>
        <v>0</v>
      </c>
      <c r="Y121" s="324"/>
      <c r="Z121" s="331">
        <f t="shared" si="146"/>
        <v>3</v>
      </c>
      <c r="AA121" s="404"/>
      <c r="AC121" s="207"/>
      <c r="AD121" s="209" t="str">
        <f>M265</f>
        <v>17_5</v>
      </c>
      <c r="AE121" s="209" t="b">
        <f t="shared" ref="AE121:AP121" si="150">N265</f>
        <v>0</v>
      </c>
      <c r="AF121" s="209" t="b">
        <f t="shared" si="150"/>
        <v>0</v>
      </c>
      <c r="AG121" s="209" t="b">
        <f t="shared" si="150"/>
        <v>0</v>
      </c>
      <c r="AH121" s="209" t="b">
        <f t="shared" si="150"/>
        <v>0</v>
      </c>
      <c r="AI121" s="209" t="b">
        <f t="shared" si="150"/>
        <v>0</v>
      </c>
      <c r="AJ121" s="209" t="b">
        <f t="shared" si="150"/>
        <v>0</v>
      </c>
      <c r="AK121" s="209" t="b">
        <f t="shared" si="150"/>
        <v>0</v>
      </c>
      <c r="AL121" s="209" t="b">
        <f t="shared" si="150"/>
        <v>0</v>
      </c>
      <c r="AM121" s="209" t="b">
        <f t="shared" si="150"/>
        <v>0</v>
      </c>
      <c r="AN121" s="209" t="b">
        <f t="shared" si="150"/>
        <v>0</v>
      </c>
      <c r="AO121" s="209" t="b">
        <f t="shared" si="150"/>
        <v>0</v>
      </c>
      <c r="AP121" s="209">
        <f t="shared" si="150"/>
        <v>0</v>
      </c>
      <c r="AQ121" s="62">
        <f t="shared" si="108"/>
        <v>0</v>
      </c>
      <c r="AR121" s="389"/>
      <c r="AS121" s="91">
        <f t="shared" si="128"/>
        <v>1.6800000000000011E-8</v>
      </c>
      <c r="AT121" s="59" t="str">
        <f t="shared" si="109"/>
        <v>17_5</v>
      </c>
      <c r="AU121" s="172" t="str">
        <f t="shared" si="129"/>
        <v>17cs</v>
      </c>
      <c r="AV121"/>
      <c r="AW121" s="76">
        <f t="shared" si="130"/>
        <v>17</v>
      </c>
      <c r="AX121" s="79" t="s">
        <v>40</v>
      </c>
      <c r="AY121" s="181" t="str">
        <f t="shared" si="131"/>
        <v>17_5</v>
      </c>
      <c r="AZ121" s="181">
        <f t="shared" si="132"/>
        <v>1.6800000000000011E-8</v>
      </c>
      <c r="BA121" s="181" t="str">
        <f t="shared" si="133"/>
        <v>17cs</v>
      </c>
      <c r="BB121" t="str">
        <f t="shared" si="106"/>
        <v>0</v>
      </c>
    </row>
    <row r="122" spans="1:54" ht="14.25" customHeight="1" thickTop="1" thickBot="1" x14ac:dyDescent="0.25">
      <c r="A122" s="407"/>
      <c r="B122" s="321" t="s">
        <v>7</v>
      </c>
      <c r="C122" s="322" t="str">
        <f>'1 forduló'!$C118</f>
        <v>Nagy Miklós 1552</v>
      </c>
      <c r="D122" s="322" t="str">
        <f>'2 forduló'!$C118</f>
        <v>Kozma György 1575</v>
      </c>
      <c r="E122" s="322" t="str">
        <f>'3 forduló'!$C118</f>
        <v>Kozma György 1575</v>
      </c>
      <c r="F122" s="322" t="str">
        <f>'4 forduló'!$C118</f>
        <v>Kozma György</v>
      </c>
      <c r="G122" s="322" t="str">
        <f>'5 forduló'!$C118</f>
        <v>Kozma György/1575/</v>
      </c>
      <c r="H122" s="322" t="str">
        <f>'6 forduló'!$C118</f>
        <v xml:space="preserve"> Kozma György </v>
      </c>
      <c r="I122" s="322" t="str">
        <f>'7 forduló'!$C118</f>
        <v>Tóth Tamás</v>
      </c>
      <c r="J122" s="322" t="str">
        <f>'8 forduló'!$C118</f>
        <v xml:space="preserve"> Kozma Gy.  </v>
      </c>
      <c r="K122" s="322" t="str">
        <f>'9 forduló'!$C118</f>
        <v>Tóth Tamás</v>
      </c>
      <c r="L122" s="322" t="b">
        <f>'10 forduló'!$C118</f>
        <v>0</v>
      </c>
      <c r="M122" s="322" t="b">
        <f>'11 forduló'!$C118</f>
        <v>0</v>
      </c>
      <c r="N122" s="323">
        <f>'1 forduló'!$D118</f>
        <v>0</v>
      </c>
      <c r="O122" s="323">
        <f>'2 forduló'!$D118</f>
        <v>0.5</v>
      </c>
      <c r="P122" s="323">
        <f>'3 forduló'!$D118</f>
        <v>0.5</v>
      </c>
      <c r="Q122" s="323">
        <f>'4 forduló'!$D118</f>
        <v>0</v>
      </c>
      <c r="R122" s="323">
        <f>'5 forduló'!$D118</f>
        <v>1</v>
      </c>
      <c r="S122" s="323">
        <f>'6 forduló'!$D118</f>
        <v>1</v>
      </c>
      <c r="T122" s="323">
        <f>'7 forduló'!$D118</f>
        <v>0.5</v>
      </c>
      <c r="U122" s="323">
        <f>'8 forduló'!$D118</f>
        <v>1</v>
      </c>
      <c r="V122" s="323">
        <f>'9 forduló'!$D118</f>
        <v>1</v>
      </c>
      <c r="W122" s="323" t="b">
        <f>'10 forduló'!$D118</f>
        <v>0</v>
      </c>
      <c r="X122" s="323" t="b">
        <f>'11 forduló'!$D118</f>
        <v>0</v>
      </c>
      <c r="Y122" s="324"/>
      <c r="Z122" s="331">
        <f t="shared" si="146"/>
        <v>5.5</v>
      </c>
      <c r="AA122" s="404"/>
      <c r="AC122" s="207"/>
      <c r="AD122" s="209" t="str">
        <f>M281</f>
        <v>18_5</v>
      </c>
      <c r="AE122" s="209" t="b">
        <f t="shared" ref="AE122:AP122" si="151">N281</f>
        <v>0</v>
      </c>
      <c r="AF122" s="209" t="b">
        <f t="shared" si="151"/>
        <v>0</v>
      </c>
      <c r="AG122" s="209" t="b">
        <f t="shared" si="151"/>
        <v>0</v>
      </c>
      <c r="AH122" s="209" t="b">
        <f t="shared" si="151"/>
        <v>0</v>
      </c>
      <c r="AI122" s="209" t="b">
        <f t="shared" si="151"/>
        <v>0</v>
      </c>
      <c r="AJ122" s="209" t="b">
        <f t="shared" si="151"/>
        <v>0</v>
      </c>
      <c r="AK122" s="209" t="b">
        <f t="shared" si="151"/>
        <v>0</v>
      </c>
      <c r="AL122" s="209" t="b">
        <f t="shared" si="151"/>
        <v>0</v>
      </c>
      <c r="AM122" s="209" t="b">
        <f t="shared" si="151"/>
        <v>0</v>
      </c>
      <c r="AN122" s="209" t="b">
        <f t="shared" si="151"/>
        <v>0</v>
      </c>
      <c r="AO122" s="209" t="b">
        <f t="shared" si="151"/>
        <v>0</v>
      </c>
      <c r="AP122" s="209">
        <f t="shared" si="151"/>
        <v>0</v>
      </c>
      <c r="AQ122" s="62">
        <f t="shared" si="108"/>
        <v>0</v>
      </c>
      <c r="AR122" s="389"/>
      <c r="AS122" s="91">
        <f t="shared" si="128"/>
        <v>1.660000000000001E-8</v>
      </c>
      <c r="AT122" s="59" t="str">
        <f t="shared" si="109"/>
        <v>18_5</v>
      </c>
      <c r="AU122" s="172" t="str">
        <f t="shared" si="129"/>
        <v>18cs</v>
      </c>
      <c r="AV122"/>
      <c r="AW122" s="76">
        <f t="shared" si="130"/>
        <v>18</v>
      </c>
      <c r="AX122" s="79" t="s">
        <v>41</v>
      </c>
      <c r="AY122" s="181" t="str">
        <f t="shared" si="131"/>
        <v>18_5</v>
      </c>
      <c r="AZ122" s="181">
        <f t="shared" si="132"/>
        <v>1.660000000000001E-8</v>
      </c>
      <c r="BA122" s="181" t="str">
        <f t="shared" si="133"/>
        <v>18cs</v>
      </c>
      <c r="BB122" t="str">
        <f t="shared" si="106"/>
        <v>0</v>
      </c>
    </row>
    <row r="123" spans="1:54" ht="14.25" customHeight="1" thickTop="1" thickBot="1" x14ac:dyDescent="0.25">
      <c r="A123" s="407"/>
      <c r="B123" s="321" t="s">
        <v>79</v>
      </c>
      <c r="C123" s="322" t="str">
        <f>'1 forduló'!$C119</f>
        <v xml:space="preserve">Császtyu Antal </v>
      </c>
      <c r="D123" s="322" t="str">
        <f>'2 forduló'!$C119</f>
        <v xml:space="preserve">Tóth Tamás </v>
      </c>
      <c r="E123" s="322" t="str">
        <f>'3 forduló'!$C119</f>
        <v>Nagy Miklós 1552</v>
      </c>
      <c r="F123" s="322" t="str">
        <f>'4 forduló'!$C119</f>
        <v>Tóth Tamás</v>
      </c>
      <c r="G123" s="322" t="str">
        <f>'5 forduló'!$C119</f>
        <v xml:space="preserve">Tóth Tamás </v>
      </c>
      <c r="H123" s="322" t="str">
        <f>'6 forduló'!$C119</f>
        <v xml:space="preserve"> Tóth Tamás</v>
      </c>
      <c r="I123" s="322" t="str">
        <f>'7 forduló'!$C119</f>
        <v>Tisza Sándor</v>
      </c>
      <c r="J123" s="322" t="str">
        <f>'8 forduló'!$C119</f>
        <v xml:space="preserve"> Tóth T.</v>
      </c>
      <c r="K123" s="322" t="str">
        <f>'9 forduló'!$C119</f>
        <v>Tisza Sándor</v>
      </c>
      <c r="L123" s="322" t="b">
        <f>'10 forduló'!$C119</f>
        <v>0</v>
      </c>
      <c r="M123" s="322" t="b">
        <f>'11 forduló'!$C119</f>
        <v>0</v>
      </c>
      <c r="N123" s="323">
        <f>'1 forduló'!$D119</f>
        <v>0</v>
      </c>
      <c r="O123" s="323">
        <f>'2 forduló'!$D119</f>
        <v>0</v>
      </c>
      <c r="P123" s="323">
        <f>'3 forduló'!$D119</f>
        <v>0</v>
      </c>
      <c r="Q123" s="323">
        <f>'4 forduló'!$D119</f>
        <v>0</v>
      </c>
      <c r="R123" s="323">
        <f>'5 forduló'!$D119</f>
        <v>1</v>
      </c>
      <c r="S123" s="323">
        <f>'6 forduló'!$D119</f>
        <v>1</v>
      </c>
      <c r="T123" s="323">
        <f>'7 forduló'!$D119</f>
        <v>1</v>
      </c>
      <c r="U123" s="323">
        <f>'8 forduló'!$D119</f>
        <v>1</v>
      </c>
      <c r="V123" s="323">
        <f>'9 forduló'!$D119</f>
        <v>0</v>
      </c>
      <c r="W123" s="323" t="b">
        <f>'10 forduló'!$D119</f>
        <v>0</v>
      </c>
      <c r="X123" s="323" t="b">
        <f>'11 forduló'!$D119</f>
        <v>0</v>
      </c>
      <c r="Y123" s="324"/>
      <c r="Z123" s="331">
        <f t="shared" si="146"/>
        <v>4</v>
      </c>
      <c r="AA123" s="404"/>
      <c r="AC123" s="207"/>
      <c r="AD123" s="209" t="str">
        <f>M297</f>
        <v>19_5</v>
      </c>
      <c r="AE123" s="209" t="b">
        <f t="shared" ref="AE123:AP123" si="152">N297</f>
        <v>0</v>
      </c>
      <c r="AF123" s="209" t="b">
        <f t="shared" si="152"/>
        <v>0</v>
      </c>
      <c r="AG123" s="209" t="b">
        <f t="shared" si="152"/>
        <v>0</v>
      </c>
      <c r="AH123" s="209" t="b">
        <f t="shared" si="152"/>
        <v>0</v>
      </c>
      <c r="AI123" s="209" t="b">
        <f t="shared" si="152"/>
        <v>0</v>
      </c>
      <c r="AJ123" s="209" t="b">
        <f t="shared" si="152"/>
        <v>0</v>
      </c>
      <c r="AK123" s="209" t="b">
        <f t="shared" si="152"/>
        <v>0</v>
      </c>
      <c r="AL123" s="209" t="b">
        <f t="shared" si="152"/>
        <v>0</v>
      </c>
      <c r="AM123" s="209" t="b">
        <f t="shared" si="152"/>
        <v>0</v>
      </c>
      <c r="AN123" s="209" t="b">
        <f t="shared" si="152"/>
        <v>0</v>
      </c>
      <c r="AO123" s="209" t="b">
        <f t="shared" si="152"/>
        <v>0</v>
      </c>
      <c r="AP123" s="209">
        <f t="shared" si="152"/>
        <v>0</v>
      </c>
      <c r="AQ123" s="62">
        <f t="shared" si="108"/>
        <v>0</v>
      </c>
      <c r="AR123" s="389"/>
      <c r="AS123" s="91">
        <f t="shared" si="128"/>
        <v>1.6400000000000011E-8</v>
      </c>
      <c r="AT123" s="59" t="str">
        <f t="shared" si="109"/>
        <v>19_5</v>
      </c>
      <c r="AU123" s="172" t="str">
        <f t="shared" si="129"/>
        <v>19cs</v>
      </c>
      <c r="AV123"/>
      <c r="AW123" s="76">
        <f t="shared" si="130"/>
        <v>19</v>
      </c>
      <c r="AX123" s="79" t="s">
        <v>42</v>
      </c>
      <c r="AY123" s="181" t="str">
        <f t="shared" si="131"/>
        <v>19_5</v>
      </c>
      <c r="AZ123" s="181">
        <f t="shared" si="132"/>
        <v>1.6400000000000011E-8</v>
      </c>
      <c r="BA123" s="181" t="str">
        <f t="shared" si="133"/>
        <v>19cs</v>
      </c>
      <c r="BB123" t="str">
        <f t="shared" si="106"/>
        <v>0</v>
      </c>
    </row>
    <row r="124" spans="1:54" ht="17.25" customHeight="1" thickTop="1" thickBot="1" x14ac:dyDescent="0.25">
      <c r="A124" s="407"/>
      <c r="B124" s="321" t="s">
        <v>80</v>
      </c>
      <c r="C124" s="322" t="str">
        <f>'1 forduló'!$C120</f>
        <v xml:space="preserve"> Tóth Tamás </v>
      </c>
      <c r="D124" s="322" t="str">
        <f>'2 forduló'!$C120</f>
        <v>Tisza Sándor</v>
      </c>
      <c r="E124" s="322" t="str">
        <f>'3 forduló'!$C120</f>
        <v>Tóth Tamás</v>
      </c>
      <c r="F124" s="322" t="str">
        <f>'4 forduló'!$C120</f>
        <v>Tisza Sándor</v>
      </c>
      <c r="G124" s="322" t="str">
        <f>'5 forduló'!$C120</f>
        <v>Rozinyák Attila</v>
      </c>
      <c r="H124" s="322" t="str">
        <f>'6 forduló'!$C120</f>
        <v>Rozinyák Attila</v>
      </c>
      <c r="I124" s="322" t="str">
        <f>'7 forduló'!$C120</f>
        <v>Rozinyák Attila</v>
      </c>
      <c r="J124" s="322" t="str">
        <f>'8 forduló'!$C120</f>
        <v xml:space="preserve"> Tisza S.</v>
      </c>
      <c r="K124" s="322" t="str">
        <f>'9 forduló'!$C120</f>
        <v>Rozinyák Attila</v>
      </c>
      <c r="L124" s="322" t="b">
        <f>'10 forduló'!$C120</f>
        <v>0</v>
      </c>
      <c r="M124" s="322" t="b">
        <f>'11 forduló'!$C120</f>
        <v>0</v>
      </c>
      <c r="N124" s="323">
        <f>'1 forduló'!$D120</f>
        <v>1</v>
      </c>
      <c r="O124" s="323">
        <f>'2 forduló'!$D120</f>
        <v>0.5</v>
      </c>
      <c r="P124" s="323">
        <f>'3 forduló'!$D120</f>
        <v>0.5</v>
      </c>
      <c r="Q124" s="323">
        <f>'4 forduló'!$D120</f>
        <v>0.5</v>
      </c>
      <c r="R124" s="323">
        <f>'5 forduló'!$D120</f>
        <v>1</v>
      </c>
      <c r="S124" s="323">
        <f>'6 forduló'!$D120</f>
        <v>1</v>
      </c>
      <c r="T124" s="323">
        <f>'7 forduló'!$D120</f>
        <v>0</v>
      </c>
      <c r="U124" s="323">
        <f>'8 forduló'!$D120</f>
        <v>0.5</v>
      </c>
      <c r="V124" s="323">
        <f>'9 forduló'!$D120</f>
        <v>0</v>
      </c>
      <c r="W124" s="323" t="b">
        <f>'10 forduló'!$D120</f>
        <v>0</v>
      </c>
      <c r="X124" s="323" t="b">
        <f>'11 forduló'!$D120</f>
        <v>0</v>
      </c>
      <c r="Y124" s="324"/>
      <c r="Z124" s="331">
        <f t="shared" si="146"/>
        <v>5</v>
      </c>
      <c r="AA124" s="404"/>
      <c r="AC124" s="207"/>
      <c r="AD124" s="209" t="str">
        <f>M313</f>
        <v>20_5</v>
      </c>
      <c r="AE124" s="209" t="b">
        <f t="shared" ref="AE124:AP124" si="153">N313</f>
        <v>0</v>
      </c>
      <c r="AF124" s="209" t="b">
        <f t="shared" si="153"/>
        <v>0</v>
      </c>
      <c r="AG124" s="209" t="b">
        <f t="shared" si="153"/>
        <v>0</v>
      </c>
      <c r="AH124" s="209" t="b">
        <f t="shared" si="153"/>
        <v>0</v>
      </c>
      <c r="AI124" s="209" t="b">
        <f t="shared" si="153"/>
        <v>0</v>
      </c>
      <c r="AJ124" s="209" t="b">
        <f t="shared" si="153"/>
        <v>0</v>
      </c>
      <c r="AK124" s="209" t="b">
        <f t="shared" si="153"/>
        <v>0</v>
      </c>
      <c r="AL124" s="209" t="b">
        <f t="shared" si="153"/>
        <v>0</v>
      </c>
      <c r="AM124" s="209" t="b">
        <f t="shared" si="153"/>
        <v>0</v>
      </c>
      <c r="AN124" s="209" t="b">
        <f t="shared" si="153"/>
        <v>0</v>
      </c>
      <c r="AO124" s="209" t="b">
        <f t="shared" si="153"/>
        <v>0</v>
      </c>
      <c r="AP124" s="209">
        <f t="shared" si="153"/>
        <v>0</v>
      </c>
      <c r="AQ124" s="62">
        <f t="shared" si="108"/>
        <v>0</v>
      </c>
      <c r="AR124" s="390"/>
      <c r="AS124" s="91">
        <f t="shared" si="128"/>
        <v>1.6200000000000013E-8</v>
      </c>
      <c r="AT124" s="74" t="str">
        <f t="shared" si="109"/>
        <v>20_5</v>
      </c>
      <c r="AU124" s="172" t="str">
        <f t="shared" si="129"/>
        <v>20cs</v>
      </c>
      <c r="AV124"/>
      <c r="AW124" s="76">
        <f t="shared" si="130"/>
        <v>20</v>
      </c>
      <c r="AX124" s="79" t="s">
        <v>43</v>
      </c>
      <c r="AY124" s="181" t="str">
        <f t="shared" si="131"/>
        <v>20_5</v>
      </c>
      <c r="AZ124" s="181">
        <f t="shared" si="132"/>
        <v>1.6200000000000013E-8</v>
      </c>
      <c r="BA124" s="181" t="str">
        <f t="shared" si="133"/>
        <v>20cs</v>
      </c>
      <c r="BB124" t="str">
        <f t="shared" si="106"/>
        <v>0</v>
      </c>
    </row>
    <row r="125" spans="1:54" ht="14.25" customHeight="1" thickTop="1" thickBot="1" x14ac:dyDescent="0.25">
      <c r="A125" s="407"/>
      <c r="B125" s="321" t="s">
        <v>81</v>
      </c>
      <c r="C125" s="322" t="str">
        <f>'1 forduló'!$C121</f>
        <v xml:space="preserve"> Rozinyák Attila</v>
      </c>
      <c r="D125" s="322" t="str">
        <f>'2 forduló'!$C121</f>
        <v>Rozinyák Attila</v>
      </c>
      <c r="E125" s="322" t="str">
        <f>'3 forduló'!$C121</f>
        <v>Rozinyák Attila</v>
      </c>
      <c r="F125" s="322" t="str">
        <f>'4 forduló'!$C121</f>
        <v>Rozinyák Attila</v>
      </c>
      <c r="G125" s="322" t="str">
        <f>'5 forduló'!$C121</f>
        <v>Tisza Csaba</v>
      </c>
      <c r="H125" s="322" t="str">
        <f>'6 forduló'!$C121</f>
        <v xml:space="preserve"> Tisza Csaba </v>
      </c>
      <c r="I125" s="322" t="str">
        <f>'7 forduló'!$C121</f>
        <v>Tisza Csaba</v>
      </c>
      <c r="J125" s="322" t="str">
        <f>'8 forduló'!$C121</f>
        <v xml:space="preserve">  Rozinyák A.   </v>
      </c>
      <c r="K125" s="322" t="str">
        <f>'9 forduló'!$C121</f>
        <v>Tóth Zoltán</v>
      </c>
      <c r="L125" s="322" t="b">
        <f>'10 forduló'!$C121</f>
        <v>0</v>
      </c>
      <c r="M125" s="322" t="b">
        <f>'11 forduló'!$C121</f>
        <v>0</v>
      </c>
      <c r="N125" s="323">
        <f>'1 forduló'!$D121</f>
        <v>1</v>
      </c>
      <c r="O125" s="323">
        <f>'2 forduló'!$D121</f>
        <v>1</v>
      </c>
      <c r="P125" s="323">
        <f>'3 forduló'!$D121</f>
        <v>0</v>
      </c>
      <c r="Q125" s="323">
        <f>'4 forduló'!$D121</f>
        <v>0</v>
      </c>
      <c r="R125" s="323">
        <f>'5 forduló'!$D121</f>
        <v>0.5</v>
      </c>
      <c r="S125" s="323">
        <f>'6 forduló'!$D121</f>
        <v>0.5</v>
      </c>
      <c r="T125" s="323">
        <f>'7 forduló'!$D121</f>
        <v>0</v>
      </c>
      <c r="U125" s="323">
        <f>'8 forduló'!$D121</f>
        <v>1</v>
      </c>
      <c r="V125" s="323">
        <f>'9 forduló'!$D121</f>
        <v>0</v>
      </c>
      <c r="W125" s="323" t="b">
        <f>'10 forduló'!$D121</f>
        <v>0</v>
      </c>
      <c r="X125" s="323" t="b">
        <f>'11 forduló'!$D121</f>
        <v>0</v>
      </c>
      <c r="Y125" s="324"/>
      <c r="Z125" s="331">
        <f t="shared" si="146"/>
        <v>4</v>
      </c>
      <c r="AA125" s="404"/>
      <c r="AC125" s="207" t="s">
        <v>58</v>
      </c>
      <c r="AD125" s="209" t="b">
        <f>M10</f>
        <v>0</v>
      </c>
      <c r="AE125" s="209">
        <f t="shared" ref="AE125:AP125" si="154">N10</f>
        <v>1</v>
      </c>
      <c r="AF125" s="209">
        <f t="shared" si="154"/>
        <v>0</v>
      </c>
      <c r="AG125" s="209">
        <f t="shared" si="154"/>
        <v>0.5</v>
      </c>
      <c r="AH125" s="209">
        <f t="shared" si="154"/>
        <v>0.5</v>
      </c>
      <c r="AI125" s="209">
        <f t="shared" si="154"/>
        <v>1</v>
      </c>
      <c r="AJ125" s="209">
        <f t="shared" si="154"/>
        <v>0</v>
      </c>
      <c r="AK125" s="209">
        <f t="shared" si="154"/>
        <v>0</v>
      </c>
      <c r="AL125" s="209">
        <f t="shared" si="154"/>
        <v>0</v>
      </c>
      <c r="AM125" s="209">
        <f t="shared" si="154"/>
        <v>0.5</v>
      </c>
      <c r="AN125" s="209" t="b">
        <f t="shared" si="154"/>
        <v>0</v>
      </c>
      <c r="AO125" s="209" t="b">
        <f t="shared" si="154"/>
        <v>0</v>
      </c>
      <c r="AP125" s="209">
        <f t="shared" si="154"/>
        <v>0</v>
      </c>
      <c r="AQ125" s="62">
        <f t="shared" si="108"/>
        <v>3.5</v>
      </c>
      <c r="AR125" s="388" t="s">
        <v>58</v>
      </c>
      <c r="AS125" s="90">
        <f>AQ125+(AD3/10000)</f>
        <v>3.50300002</v>
      </c>
      <c r="AT125" s="73" t="b">
        <f t="shared" si="109"/>
        <v>0</v>
      </c>
      <c r="AU125" s="173" t="str">
        <f>AU105</f>
        <v>Nyírbátor SE</v>
      </c>
      <c r="AV125"/>
      <c r="AW125" s="76">
        <f>_xlfn.RANK.EQ(AS125,$AS$125:$AS$144,0)</f>
        <v>8</v>
      </c>
      <c r="AX125" s="76" t="s">
        <v>13</v>
      </c>
      <c r="AY125" s="179" t="b">
        <f>IF($AW$125=(AL3+1),$AT$125,IF($AW$126=(AL3+1),$AT$126,IF($AW$127=(AL3+1),$AT$127,IF($AW$128=(AL3+1),$AT$128,IF($AW$129=(AL3+1),$AT$129,IF($AW$130=(AL3+1),$AT$130,IF($AW$131=(AL3+1),$AT$131,IF($AW$132=(AL3+1),$AT$132,IF($AW$133=(AL3+1),$AT$133,IF($AW$134=(AL3+1),$AT$134,IF($AW$135=(AL3+1),$AT$135,IF($AW$136=(AL3+1),$AT$136,IF($AW$137=(AL3+1),$AT$137,IF($AW$138=(AL3+1),$AT$138,IF($AW$139=(AL3+1),$AT$139,IF($AW$140=(AL3+1),$AT$140,IF($AW$141=(AL3+1),$AT$141,IF($AW$142=(AL3+1),$AT$142,IF($AW$143=(AL3+1),$AT$143,IF($AW$144=(AL3+1),$AT$144))))))))))))))))))))</f>
        <v>0</v>
      </c>
      <c r="AZ125" s="179">
        <f>IF($AW$125=(AP3+1),$AS$125,IF($AW$126=(AP3+1),$AS$126,IF($AW$127=(AP3+1),$AS$127,IF($AW$128=(AP3+1),$AS$128,IF($AW$129=(AP3+1),$AS$129,IF($AW$130=(AP3+1),$AS$130,IF($AW$131=(AP3+1),$AS$131,IF($AW$132=(AP3+1),$AS$132,IF($AW$133=(AP3+1),$AS$133,IF($AW$134=(AP3+1),$AS$134,IF($AW$135=(AL3+1),$AS$135,IF($AW$136=(AL3+1),$AS$136,IF($AW$137=(AL3+1),$AS$137,IF($AW$138=(AL3+1),$AS$138,IF($AW$139=(AL3+1),$AS$139,IF($AW$140=(AL3+1),$AS$140,IF($AW$141=(AL3+1),$AS$141,IF($AW$142=(AL3+1),$AS$142,IF($AW$143=(AL3+1),$AS$143,IF($AW$144=(AL3+1),$AS$144))))))))))))))))))))</f>
        <v>7.0044500196000001</v>
      </c>
      <c r="BA125" s="179" t="str">
        <f>IF($AW$125=(AP3+1),$AU$125,IF($AW$126=(AP3+1),$AU$126,IF($AW$127=(AP3+1),$AU$127,IF($AW$128=(AP3+1),$AU$128,IF($AW$129=(AP3+1),$AU$129,IF($AW$130=(AP3+1),$AU$130,IF($AW$131=(AP3+1),$AU$131,IF($AW$132=(AP3+1),$AU$132,IF($AW$133=(AP3+1),$AU$133,IF($AW$134=(AP3+1),$AU$134,IF($AW$135=(AP3+1),$AU$135,IF($AW$136=(AP3+1),$AU$136,IF($AW$137=(AP3+1),$AU$137,IF($AW$138=(AP3+1),$AU$138,IF($AW$139=(AP3+1),$AU$139,IF($AW$140=(AP3+1),$AU$140,IF($AW$141=(AP3+1),$AU$141,IF($AW$142=(AP3+1),$AU$142,IF($AW$143=(AP3+1),$AU$143,IF($AW$144=(AP3+1),$AU$144))))))))))))))))))))</f>
        <v>Fehérgyarmat SE</v>
      </c>
      <c r="BB125" t="str">
        <f t="shared" si="106"/>
        <v>Ellenőrizd le a sorrendet!!! De a gép hozzáadja a csapat eredményt</v>
      </c>
    </row>
    <row r="126" spans="1:54" ht="14.25" customHeight="1" thickTop="1" thickBot="1" x14ac:dyDescent="0.25">
      <c r="A126" s="407"/>
      <c r="B126" s="321" t="s">
        <v>82</v>
      </c>
      <c r="C126" s="322" t="str">
        <f>'1 forduló'!$C122</f>
        <v xml:space="preserve"> Jr. Deme Sándor</v>
      </c>
      <c r="D126" s="322" t="str">
        <f>'2 forduló'!$C122</f>
        <v>jr. Deme Sándor</v>
      </c>
      <c r="E126" s="322" t="str">
        <f>'3 forduló'!$C122</f>
        <v>Jr. Deme Sándor</v>
      </c>
      <c r="F126" s="322" t="str">
        <f>'4 forduló'!$C122</f>
        <v>Jr. Deme Sándor</v>
      </c>
      <c r="G126" s="322" t="str">
        <f>'5 forduló'!$C122</f>
        <v>Jr Deme Sándor</v>
      </c>
      <c r="H126" s="322" t="str">
        <f>'6 forduló'!$C122</f>
        <v>Makkai Balázs</v>
      </c>
      <c r="I126" s="322" t="str">
        <f>'7 forduló'!$C122</f>
        <v>Makkai Balázs</v>
      </c>
      <c r="J126" s="322" t="str">
        <f>'8 forduló'!$C122</f>
        <v>  Makkai B.  </v>
      </c>
      <c r="K126" s="322" t="str">
        <f>'9 forduló'!$C122</f>
        <v>Makkai Balázs</v>
      </c>
      <c r="L126" s="322" t="b">
        <f>'10 forduló'!$C122</f>
        <v>0</v>
      </c>
      <c r="M126" s="322" t="b">
        <f>'11 forduló'!$C122</f>
        <v>0</v>
      </c>
      <c r="N126" s="323">
        <f>'1 forduló'!$D122</f>
        <v>1</v>
      </c>
      <c r="O126" s="323">
        <f>'2 forduló'!$D122</f>
        <v>0</v>
      </c>
      <c r="P126" s="323">
        <f>'3 forduló'!$D122</f>
        <v>0</v>
      </c>
      <c r="Q126" s="323">
        <f>'4 forduló'!$D122</f>
        <v>0</v>
      </c>
      <c r="R126" s="323">
        <f>'5 forduló'!$D122</f>
        <v>0</v>
      </c>
      <c r="S126" s="323">
        <f>'6 forduló'!$D122</f>
        <v>1</v>
      </c>
      <c r="T126" s="323">
        <f>'7 forduló'!$D122</f>
        <v>0</v>
      </c>
      <c r="U126" s="323">
        <f>'8 forduló'!$D122</f>
        <v>1</v>
      </c>
      <c r="V126" s="323">
        <f>'9 forduló'!$D122</f>
        <v>0</v>
      </c>
      <c r="W126" s="323" t="b">
        <f>'10 forduló'!$D122</f>
        <v>0</v>
      </c>
      <c r="X126" s="323" t="b">
        <f>'11 forduló'!$D122</f>
        <v>0</v>
      </c>
      <c r="Y126" s="324"/>
      <c r="Z126" s="331">
        <f t="shared" si="146"/>
        <v>3</v>
      </c>
      <c r="AA126" s="404"/>
      <c r="AC126" s="207"/>
      <c r="AD126" s="209" t="b">
        <f>M26</f>
        <v>0</v>
      </c>
      <c r="AE126" s="209">
        <f t="shared" ref="AE126:AP126" si="155">N26</f>
        <v>1</v>
      </c>
      <c r="AF126" s="209">
        <f t="shared" si="155"/>
        <v>1</v>
      </c>
      <c r="AG126" s="209">
        <f t="shared" si="155"/>
        <v>1</v>
      </c>
      <c r="AH126" s="209">
        <f t="shared" si="155"/>
        <v>0.5</v>
      </c>
      <c r="AI126" s="209">
        <f t="shared" si="155"/>
        <v>1</v>
      </c>
      <c r="AJ126" s="209">
        <f t="shared" si="155"/>
        <v>0</v>
      </c>
      <c r="AK126" s="209">
        <f t="shared" si="155"/>
        <v>0</v>
      </c>
      <c r="AL126" s="209">
        <f t="shared" si="155"/>
        <v>1</v>
      </c>
      <c r="AM126" s="209">
        <f t="shared" si="155"/>
        <v>0</v>
      </c>
      <c r="AN126" s="209" t="b">
        <f t="shared" si="155"/>
        <v>0</v>
      </c>
      <c r="AO126" s="209" t="b">
        <f t="shared" si="155"/>
        <v>0</v>
      </c>
      <c r="AP126" s="209">
        <f t="shared" si="155"/>
        <v>0</v>
      </c>
      <c r="AQ126" s="62">
        <f t="shared" si="108"/>
        <v>5.5</v>
      </c>
      <c r="AR126" s="389"/>
      <c r="AS126" s="90">
        <f t="shared" ref="AS126:AS144" si="156">AQ126+(AD4/10000)</f>
        <v>5.5066000197999996</v>
      </c>
      <c r="AT126" s="60" t="b">
        <f t="shared" si="109"/>
        <v>0</v>
      </c>
      <c r="AU126" s="173" t="str">
        <f t="shared" ref="AU126:AU189" si="157">AU106</f>
        <v>Refi SC</v>
      </c>
      <c r="AV126"/>
      <c r="AW126" s="76">
        <f t="shared" ref="AW126:AW144" si="158">_xlfn.RANK.EQ(AS126,$AS$125:$AS$144,0)</f>
        <v>3</v>
      </c>
      <c r="AX126" s="79" t="s">
        <v>14</v>
      </c>
      <c r="AY126" s="179" t="b">
        <f t="shared" ref="AY126:AY144" si="159">IF($AW$125=(AL4+1),$AT$125,IF($AW$126=(AL4+1),$AT$126,IF($AW$127=(AL4+1),$AT$127,IF($AW$128=(AL4+1),$AT$128,IF($AW$129=(AL4+1),$AT$129,IF($AW$130=(AL4+1),$AT$130,IF($AW$131=(AL4+1),$AT$131,IF($AW$132=(AL4+1),$AT$132,IF($AW$133=(AL4+1),$AT$133,IF($AW$134=(AL4+1),$AT$134,IF($AW$135=(AL4+1),$AT$135,IF($AW$136=(AL4+1),$AT$136,IF($AW$137=(AL4+1),$AT$137,IF($AW$138=(AL4+1),$AT$138,IF($AW$139=(AL4+1),$AT$139,IF($AW$140=(AL4+1),$AT$140,IF($AW$141=(AL4+1),$AT$141,IF($AW$142=(AL4+1),$AT$142,IF($AW$143=(AL4+1),$AT$143,IF($AW$144=(AL4+1),$AT$144))))))))))))))))))))</f>
        <v>0</v>
      </c>
      <c r="AZ126" s="179">
        <f t="shared" ref="AZ126:AZ144" si="160">IF($AW$125=(AP4+1),$AS$125,IF($AW$126=(AP4+1),$AS$126,IF($AW$127=(AP4+1),$AS$127,IF($AW$128=(AP4+1),$AS$128,IF($AW$129=(AP4+1),$AS$129,IF($AW$130=(AP4+1),$AS$130,IF($AW$131=(AP4+1),$AS$131,IF($AW$132=(AP4+1),$AS$132,IF($AW$133=(AP4+1),$AS$133,IF($AW$134=(AP4+1),$AS$134,IF($AW$135=(AL4+1),$AS$135,IF($AW$136=(AL4+1),$AS$136,IF($AW$137=(AL4+1),$AS$137,IF($AW$138=(AL4+1),$AS$138,IF($AW$139=(AL4+1),$AS$139,IF($AW$140=(AL4+1),$AS$140,IF($AW$141=(AL4+1),$AS$141,IF($AW$142=(AL4+1),$AS$142,IF($AW$143=(AL4+1),$AS$143,IF($AW$144=(AL4+1),$AS$144))))))))))))))))))))</f>
        <v>6.5059000190000003</v>
      </c>
      <c r="BA126" s="179" t="str">
        <f t="shared" ref="BA126:BA144" si="161">IF($AW$125=(AP4+1),$AU$125,IF($AW$126=(AP4+1),$AU$126,IF($AW$127=(AP4+1),$AU$127,IF($AW$128=(AP4+1),$AU$128,IF($AW$129=(AP4+1),$AU$129,IF($AW$130=(AP4+1),$AU$130,IF($AW$131=(AP4+1),$AU$131,IF($AW$132=(AP4+1),$AU$132,IF($AW$133=(AP4+1),$AU$133,IF($AW$134=(AP4+1),$AU$134,IF($AW$135=(AP4+1),$AU$135,IF($AW$136=(AP4+1),$AU$136,IF($AW$137=(AP4+1),$AU$137,IF($AW$138=(AP4+1),$AU$138,IF($AW$139=(AP4+1),$AU$139,IF($AW$140=(AP4+1),$AU$140,IF($AW$141=(AP4+1),$AU$141,IF($AW$142=(AP4+1),$AU$142,IF($AW$143=(AP4+1),$AU$143,IF($AW$144=(AP4+1),$AU$144))))))))))))))))))))</f>
        <v>Piremon SE</v>
      </c>
      <c r="BB126" t="str">
        <f t="shared" si="106"/>
        <v>Ellenőrizd le a sorrendet!!! De a gép hozzáadja a csapat eredményt</v>
      </c>
    </row>
    <row r="127" spans="1:54" ht="14.25" customHeight="1" thickTop="1" thickBot="1" x14ac:dyDescent="0.25">
      <c r="A127" s="408"/>
      <c r="B127" s="325" t="s">
        <v>85</v>
      </c>
      <c r="C127" s="326">
        <f>'1 forduló'!$C123</f>
        <v>0</v>
      </c>
      <c r="D127" s="322">
        <f>'2 forduló'!$C123</f>
        <v>0</v>
      </c>
      <c r="E127" s="326">
        <f>'3 forduló'!$C123</f>
        <v>0</v>
      </c>
      <c r="F127" s="326">
        <f>'4 forduló'!$C123</f>
        <v>0</v>
      </c>
      <c r="G127" s="326">
        <f>'5 forduló'!$C123</f>
        <v>0</v>
      </c>
      <c r="H127" s="326">
        <f>'6 forduló'!$C123</f>
        <v>0</v>
      </c>
      <c r="I127" s="326">
        <f>'7 forduló'!$C123</f>
        <v>0</v>
      </c>
      <c r="J127" s="326">
        <f>'8 forduló'!$C123</f>
        <v>0</v>
      </c>
      <c r="K127" s="326">
        <f>'9 forduló'!$C123</f>
        <v>0</v>
      </c>
      <c r="L127" s="326">
        <f>'10 forduló'!$C123</f>
        <v>0</v>
      </c>
      <c r="M127" s="326">
        <f>'11 forduló'!$C123</f>
        <v>0</v>
      </c>
      <c r="N127" s="327"/>
      <c r="O127" s="327"/>
      <c r="P127" s="327"/>
      <c r="Q127" s="327"/>
      <c r="R127" s="327"/>
      <c r="S127" s="327"/>
      <c r="T127" s="327"/>
      <c r="U127" s="327"/>
      <c r="V127" s="327"/>
      <c r="W127" s="327"/>
      <c r="X127" s="327"/>
      <c r="Y127" s="328"/>
      <c r="Z127" s="332">
        <f t="shared" si="146"/>
        <v>0</v>
      </c>
      <c r="AA127" s="405"/>
      <c r="AC127" s="207"/>
      <c r="AD127" s="209" t="b">
        <f>M42</f>
        <v>0</v>
      </c>
      <c r="AE127" s="209">
        <f t="shared" ref="AE127:AP127" si="162">N42</f>
        <v>1</v>
      </c>
      <c r="AF127" s="209">
        <f t="shared" si="162"/>
        <v>1</v>
      </c>
      <c r="AG127" s="209">
        <f t="shared" si="162"/>
        <v>0.5</v>
      </c>
      <c r="AH127" s="209">
        <f t="shared" si="162"/>
        <v>0.5</v>
      </c>
      <c r="AI127" s="209">
        <f t="shared" si="162"/>
        <v>1</v>
      </c>
      <c r="AJ127" s="209">
        <f t="shared" si="162"/>
        <v>0.5</v>
      </c>
      <c r="AK127" s="209">
        <f t="shared" si="162"/>
        <v>1</v>
      </c>
      <c r="AL127" s="209">
        <f t="shared" si="162"/>
        <v>0.5</v>
      </c>
      <c r="AM127" s="209">
        <f t="shared" si="162"/>
        <v>1</v>
      </c>
      <c r="AN127" s="209" t="b">
        <f t="shared" si="162"/>
        <v>0</v>
      </c>
      <c r="AO127" s="209" t="b">
        <f t="shared" si="162"/>
        <v>0</v>
      </c>
      <c r="AP127" s="209">
        <f t="shared" si="162"/>
        <v>0</v>
      </c>
      <c r="AQ127" s="62">
        <f t="shared" si="108"/>
        <v>7</v>
      </c>
      <c r="AR127" s="389"/>
      <c r="AS127" s="90">
        <f t="shared" si="156"/>
        <v>7.0044500196000001</v>
      </c>
      <c r="AT127" s="60" t="b">
        <f t="shared" si="109"/>
        <v>0</v>
      </c>
      <c r="AU127" s="173" t="str">
        <f t="shared" si="157"/>
        <v>Fehérgyarmat SE</v>
      </c>
      <c r="AV127"/>
      <c r="AW127" s="76">
        <f t="shared" si="158"/>
        <v>1</v>
      </c>
      <c r="AX127" s="79" t="s">
        <v>15</v>
      </c>
      <c r="AY127" s="179" t="b">
        <f t="shared" si="159"/>
        <v>0</v>
      </c>
      <c r="AZ127" s="179">
        <f t="shared" si="160"/>
        <v>5.5066000197999996</v>
      </c>
      <c r="BA127" s="179" t="str">
        <f t="shared" si="161"/>
        <v>Refi SC</v>
      </c>
      <c r="BB127" t="str">
        <f t="shared" si="106"/>
        <v>Ellenőrizd le a sorrendet!!! De a gép hozzáadja a csapat eredményt</v>
      </c>
    </row>
    <row r="128" spans="1:54" ht="14.25" customHeight="1" thickTop="1" thickBot="1" x14ac:dyDescent="0.25">
      <c r="A128" s="280"/>
      <c r="B128" s="280"/>
      <c r="C128" s="280"/>
      <c r="D128" s="280"/>
      <c r="E128" s="280"/>
      <c r="F128" s="280"/>
      <c r="G128" s="280"/>
      <c r="H128" s="280"/>
      <c r="I128" s="280"/>
      <c r="J128" s="280"/>
      <c r="K128" s="280"/>
      <c r="L128" s="280"/>
      <c r="M128" s="333"/>
      <c r="N128" s="335">
        <f t="shared" ref="N128:X128" si="163">SUM(N117:N127)</f>
        <v>5.5</v>
      </c>
      <c r="O128" s="335">
        <f t="shared" si="163"/>
        <v>4.5</v>
      </c>
      <c r="P128" s="335">
        <f t="shared" si="163"/>
        <v>3</v>
      </c>
      <c r="Q128" s="335">
        <f t="shared" si="163"/>
        <v>1</v>
      </c>
      <c r="R128" s="335">
        <f t="shared" si="163"/>
        <v>6.5</v>
      </c>
      <c r="S128" s="335">
        <f t="shared" si="163"/>
        <v>7.5</v>
      </c>
      <c r="T128" s="335">
        <f t="shared" si="163"/>
        <v>2</v>
      </c>
      <c r="U128" s="335">
        <f t="shared" si="163"/>
        <v>7</v>
      </c>
      <c r="V128" s="335">
        <f t="shared" si="163"/>
        <v>2</v>
      </c>
      <c r="W128" s="335">
        <f t="shared" si="163"/>
        <v>0</v>
      </c>
      <c r="X128" s="335">
        <f t="shared" si="163"/>
        <v>0</v>
      </c>
      <c r="Y128" s="252"/>
      <c r="Z128" s="280"/>
      <c r="AA128" s="280"/>
      <c r="AC128" s="207"/>
      <c r="AD128" s="209" t="b">
        <f>M58</f>
        <v>0</v>
      </c>
      <c r="AE128" s="209">
        <f t="shared" ref="AE128:AP128" si="164">N58</f>
        <v>1</v>
      </c>
      <c r="AF128" s="209">
        <f t="shared" si="164"/>
        <v>0.5</v>
      </c>
      <c r="AG128" s="209">
        <f t="shared" si="164"/>
        <v>0</v>
      </c>
      <c r="AH128" s="209">
        <f t="shared" si="164"/>
        <v>0.5</v>
      </c>
      <c r="AI128" s="209">
        <f t="shared" si="164"/>
        <v>0</v>
      </c>
      <c r="AJ128" s="209">
        <f t="shared" si="164"/>
        <v>0.5</v>
      </c>
      <c r="AK128" s="209">
        <f t="shared" si="164"/>
        <v>0.5</v>
      </c>
      <c r="AL128" s="209">
        <f t="shared" si="164"/>
        <v>1</v>
      </c>
      <c r="AM128" s="209">
        <f t="shared" si="164"/>
        <v>0</v>
      </c>
      <c r="AN128" s="209" t="b">
        <f t="shared" si="164"/>
        <v>0</v>
      </c>
      <c r="AO128" s="209" t="b">
        <f t="shared" si="164"/>
        <v>0</v>
      </c>
      <c r="AP128" s="209">
        <f t="shared" si="164"/>
        <v>0</v>
      </c>
      <c r="AQ128" s="62">
        <f t="shared" si="108"/>
        <v>4</v>
      </c>
      <c r="AR128" s="389"/>
      <c r="AS128" s="90">
        <f t="shared" si="156"/>
        <v>4.0047500194000003</v>
      </c>
      <c r="AT128" s="60" t="b">
        <f t="shared" si="109"/>
        <v>0</v>
      </c>
      <c r="AU128" s="173" t="str">
        <f t="shared" si="157"/>
        <v>Dávid SC</v>
      </c>
      <c r="AV128"/>
      <c r="AW128" s="76">
        <f t="shared" si="158"/>
        <v>7</v>
      </c>
      <c r="AX128" s="79" t="s">
        <v>17</v>
      </c>
      <c r="AY128" s="179" t="b">
        <f t="shared" si="159"/>
        <v>0</v>
      </c>
      <c r="AZ128" s="179">
        <f t="shared" si="160"/>
        <v>5.5039000186000004</v>
      </c>
      <c r="BA128" s="179" t="str">
        <f t="shared" si="161"/>
        <v>II. Rákóczi SE Vaja</v>
      </c>
      <c r="BB128" t="str">
        <f t="shared" si="106"/>
        <v>Ellenőrizd le a sorrendet!!! De a gép hozzáadja a csapat eredményt</v>
      </c>
    </row>
    <row r="129" spans="1:54" ht="14.25" customHeight="1" thickTop="1" thickBot="1" x14ac:dyDescent="0.25">
      <c r="A129" s="280"/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0"/>
      <c r="M129" s="333"/>
      <c r="N129" s="334"/>
      <c r="O129" s="334"/>
      <c r="P129" s="334"/>
      <c r="Q129" s="334"/>
      <c r="R129" s="334"/>
      <c r="S129" s="334"/>
      <c r="T129" s="334"/>
      <c r="U129" s="334"/>
      <c r="V129" s="334"/>
      <c r="W129" s="334"/>
      <c r="X129" s="334"/>
      <c r="Y129" s="334"/>
      <c r="Z129" s="280"/>
      <c r="AA129" s="280"/>
      <c r="AC129" s="207"/>
      <c r="AD129" s="209" t="b">
        <f>M74</f>
        <v>0</v>
      </c>
      <c r="AE129" s="209">
        <f t="shared" ref="AE129:AP129" si="165">N74</f>
        <v>0.5</v>
      </c>
      <c r="AF129" s="209">
        <f t="shared" si="165"/>
        <v>0.5</v>
      </c>
      <c r="AG129" s="209">
        <f t="shared" si="165"/>
        <v>0.5</v>
      </c>
      <c r="AH129" s="209">
        <f t="shared" si="165"/>
        <v>0.5</v>
      </c>
      <c r="AI129" s="209">
        <f t="shared" si="165"/>
        <v>0</v>
      </c>
      <c r="AJ129" s="209">
        <f t="shared" si="165"/>
        <v>1</v>
      </c>
      <c r="AK129" s="209">
        <f t="shared" si="165"/>
        <v>0</v>
      </c>
      <c r="AL129" s="209">
        <f t="shared" si="165"/>
        <v>0</v>
      </c>
      <c r="AM129" s="209">
        <f t="shared" si="165"/>
        <v>1</v>
      </c>
      <c r="AN129" s="209" t="b">
        <f t="shared" si="165"/>
        <v>0</v>
      </c>
      <c r="AO129" s="209" t="b">
        <f t="shared" si="165"/>
        <v>0</v>
      </c>
      <c r="AP129" s="209">
        <f t="shared" si="165"/>
        <v>0</v>
      </c>
      <c r="AQ129" s="62">
        <f t="shared" si="108"/>
        <v>4</v>
      </c>
      <c r="AR129" s="389"/>
      <c r="AS129" s="90">
        <f t="shared" si="156"/>
        <v>4.0053000191999999</v>
      </c>
      <c r="AT129" s="60" t="b">
        <f t="shared" si="109"/>
        <v>0</v>
      </c>
      <c r="AU129" s="173" t="str">
        <f t="shared" si="157"/>
        <v>Fetivíz SE</v>
      </c>
      <c r="AV129"/>
      <c r="AW129" s="76">
        <f t="shared" si="158"/>
        <v>6</v>
      </c>
      <c r="AX129" s="79" t="s">
        <v>18</v>
      </c>
      <c r="AY129" s="179" t="b">
        <f t="shared" si="159"/>
        <v>0</v>
      </c>
      <c r="AZ129" s="179">
        <f t="shared" si="160"/>
        <v>5.0054000183999996</v>
      </c>
      <c r="BA129" s="179" t="str">
        <f t="shared" si="161"/>
        <v>Nyh. Sakkiskola SE</v>
      </c>
      <c r="BB129" t="str">
        <f t="shared" si="106"/>
        <v>Ellenőrizd le a sorrendet!!! De a gép hozzáadja a csapat eredményt</v>
      </c>
    </row>
    <row r="130" spans="1:54" ht="14.25" customHeight="1" thickTop="1" thickBot="1" x14ac:dyDescent="0.25">
      <c r="A130" s="280"/>
      <c r="B130" s="280"/>
      <c r="C130" s="280"/>
      <c r="D130" s="280"/>
      <c r="E130" s="280"/>
      <c r="F130" s="280"/>
      <c r="G130" s="280"/>
      <c r="H130" s="280"/>
      <c r="I130" s="280"/>
      <c r="J130" s="280"/>
      <c r="K130" s="280"/>
      <c r="L130" s="280"/>
      <c r="M130" s="333"/>
      <c r="N130" s="280"/>
      <c r="O130" s="280"/>
      <c r="P130" s="280"/>
      <c r="Q130" s="280"/>
      <c r="R130" s="280"/>
      <c r="S130" s="280"/>
      <c r="T130" s="280"/>
      <c r="U130" s="280"/>
      <c r="V130" s="280"/>
      <c r="W130" s="280"/>
      <c r="X130" s="280"/>
      <c r="Y130" s="280"/>
      <c r="Z130" s="280"/>
      <c r="AA130" s="280"/>
      <c r="AC130" s="207"/>
      <c r="AD130" s="209" t="b">
        <f>M90</f>
        <v>0</v>
      </c>
      <c r="AE130" s="209">
        <f t="shared" ref="AE130:AP130" si="166">N90</f>
        <v>0.5</v>
      </c>
      <c r="AF130" s="209">
        <f t="shared" si="166"/>
        <v>0.5</v>
      </c>
      <c r="AG130" s="209">
        <f t="shared" si="166"/>
        <v>1</v>
      </c>
      <c r="AH130" s="209">
        <f t="shared" si="166"/>
        <v>1</v>
      </c>
      <c r="AI130" s="209">
        <f t="shared" si="166"/>
        <v>0</v>
      </c>
      <c r="AJ130" s="209">
        <f t="shared" si="166"/>
        <v>1</v>
      </c>
      <c r="AK130" s="209">
        <f t="shared" si="166"/>
        <v>1</v>
      </c>
      <c r="AL130" s="209">
        <f t="shared" si="166"/>
        <v>0.5</v>
      </c>
      <c r="AM130" s="209">
        <f t="shared" si="166"/>
        <v>1</v>
      </c>
      <c r="AN130" s="209" t="b">
        <f t="shared" si="166"/>
        <v>0</v>
      </c>
      <c r="AO130" s="209" t="b">
        <f t="shared" si="166"/>
        <v>0</v>
      </c>
      <c r="AP130" s="209">
        <f t="shared" si="166"/>
        <v>0</v>
      </c>
      <c r="AQ130" s="62">
        <f t="shared" si="108"/>
        <v>6.5</v>
      </c>
      <c r="AR130" s="389"/>
      <c r="AS130" s="90">
        <f t="shared" si="156"/>
        <v>6.5059000190000003</v>
      </c>
      <c r="AT130" s="60" t="b">
        <f t="shared" si="109"/>
        <v>0</v>
      </c>
      <c r="AU130" s="173" t="str">
        <f t="shared" si="157"/>
        <v>Piremon SE</v>
      </c>
      <c r="AV130"/>
      <c r="AW130" s="76">
        <f t="shared" si="158"/>
        <v>2</v>
      </c>
      <c r="AX130" s="79" t="s">
        <v>21</v>
      </c>
      <c r="AY130" s="179" t="b">
        <f t="shared" si="159"/>
        <v>0</v>
      </c>
      <c r="AZ130" s="179">
        <f t="shared" si="160"/>
        <v>4.0053000191999999</v>
      </c>
      <c r="BA130" s="179" t="str">
        <f t="shared" si="161"/>
        <v>Fetivíz SE</v>
      </c>
      <c r="BB130" t="str">
        <f t="shared" si="106"/>
        <v>Ellenőrizd le a sorrendet!!! De a gép hozzáadja a csapat eredményt</v>
      </c>
    </row>
    <row r="131" spans="1:54" ht="26.25" customHeight="1" thickTop="1" thickBot="1" x14ac:dyDescent="0.35">
      <c r="A131" s="398" t="s">
        <v>0</v>
      </c>
      <c r="B131" s="399"/>
      <c r="C131" s="311" t="s">
        <v>245</v>
      </c>
      <c r="D131" s="312"/>
      <c r="E131" s="313"/>
      <c r="F131" s="314"/>
      <c r="G131" s="314"/>
      <c r="H131" s="314"/>
      <c r="I131" s="314"/>
      <c r="J131" s="314"/>
      <c r="K131" s="314"/>
      <c r="L131" s="314"/>
      <c r="M131" s="315"/>
      <c r="N131" s="400" t="s">
        <v>12</v>
      </c>
      <c r="O131" s="401"/>
      <c r="P131" s="402"/>
      <c r="Q131" s="402"/>
      <c r="R131" s="402"/>
      <c r="S131" s="402"/>
      <c r="T131" s="402"/>
      <c r="U131" s="402"/>
      <c r="V131" s="402"/>
      <c r="W131" s="402"/>
      <c r="X131" s="402"/>
      <c r="Y131" s="402"/>
      <c r="Z131" s="329" t="s">
        <v>16</v>
      </c>
      <c r="AA131" s="403">
        <f>SUM(N144:Y144)</f>
        <v>54</v>
      </c>
      <c r="AC131" s="207"/>
      <c r="AD131" s="209" t="b">
        <f>M106</f>
        <v>0</v>
      </c>
      <c r="AE131" s="209">
        <f t="shared" ref="AE131:AP131" si="167">N106</f>
        <v>0</v>
      </c>
      <c r="AF131" s="209">
        <f t="shared" si="167"/>
        <v>0.5</v>
      </c>
      <c r="AG131" s="209">
        <f t="shared" si="167"/>
        <v>0</v>
      </c>
      <c r="AH131" s="209">
        <f t="shared" si="167"/>
        <v>0</v>
      </c>
      <c r="AI131" s="209">
        <f t="shared" si="167"/>
        <v>0</v>
      </c>
      <c r="AJ131" s="209">
        <f t="shared" si="167"/>
        <v>0.5</v>
      </c>
      <c r="AK131" s="209">
        <f t="shared" si="167"/>
        <v>1</v>
      </c>
      <c r="AL131" s="209">
        <f t="shared" si="167"/>
        <v>0</v>
      </c>
      <c r="AM131" s="209">
        <f t="shared" si="167"/>
        <v>0</v>
      </c>
      <c r="AN131" s="209" t="b">
        <f t="shared" si="167"/>
        <v>0</v>
      </c>
      <c r="AO131" s="209" t="b">
        <f t="shared" si="167"/>
        <v>0</v>
      </c>
      <c r="AP131" s="209">
        <f t="shared" si="167"/>
        <v>0</v>
      </c>
      <c r="AQ131" s="62">
        <f t="shared" si="108"/>
        <v>2</v>
      </c>
      <c r="AR131" s="389"/>
      <c r="AS131" s="90">
        <f t="shared" si="156"/>
        <v>2.0029500188</v>
      </c>
      <c r="AT131" s="60" t="b">
        <f t="shared" si="109"/>
        <v>0</v>
      </c>
      <c r="AU131" s="173" t="str">
        <f t="shared" si="157"/>
        <v>Balkány SE</v>
      </c>
      <c r="AV131"/>
      <c r="AW131" s="76">
        <f t="shared" si="158"/>
        <v>9</v>
      </c>
      <c r="AX131" s="79" t="s">
        <v>22</v>
      </c>
      <c r="AY131" s="179" t="b">
        <f t="shared" si="159"/>
        <v>0</v>
      </c>
      <c r="AZ131" s="179">
        <f t="shared" si="160"/>
        <v>4.0047500194000003</v>
      </c>
      <c r="BA131" s="179" t="str">
        <f t="shared" si="161"/>
        <v>Dávid SC</v>
      </c>
      <c r="BB131" t="str">
        <f t="shared" si="106"/>
        <v>Ellenőrizd le a sorrendet!!! De a gép hozzáadja a csapat eredményt</v>
      </c>
    </row>
    <row r="132" spans="1:54" ht="14.25" customHeight="1" thickTop="1" thickBot="1" x14ac:dyDescent="0.25">
      <c r="A132" s="406">
        <v>9</v>
      </c>
      <c r="B132" s="316"/>
      <c r="C132" s="317"/>
      <c r="D132" s="317"/>
      <c r="E132" s="317"/>
      <c r="F132" s="317"/>
      <c r="G132" s="317"/>
      <c r="H132" s="317"/>
      <c r="I132" s="317"/>
      <c r="J132" s="317"/>
      <c r="K132" s="317"/>
      <c r="L132" s="317"/>
      <c r="M132" s="318" t="s">
        <v>1</v>
      </c>
      <c r="N132" s="319" t="s">
        <v>13</v>
      </c>
      <c r="O132" s="320" t="s">
        <v>14</v>
      </c>
      <c r="P132" s="320" t="s">
        <v>15</v>
      </c>
      <c r="Q132" s="320" t="s">
        <v>17</v>
      </c>
      <c r="R132" s="320" t="s">
        <v>18</v>
      </c>
      <c r="S132" s="320" t="s">
        <v>21</v>
      </c>
      <c r="T132" s="320" t="s">
        <v>22</v>
      </c>
      <c r="U132" s="320" t="s">
        <v>25</v>
      </c>
      <c r="V132" s="320" t="s">
        <v>26</v>
      </c>
      <c r="W132" s="320" t="s">
        <v>33</v>
      </c>
      <c r="X132" s="320" t="s">
        <v>34</v>
      </c>
      <c r="Y132" s="320" t="s">
        <v>35</v>
      </c>
      <c r="Z132" s="330"/>
      <c r="AA132" s="404"/>
      <c r="AC132" s="207"/>
      <c r="AD132" s="209" t="b">
        <f>M122</f>
        <v>0</v>
      </c>
      <c r="AE132" s="209">
        <f t="shared" ref="AE132:AP132" si="168">N122</f>
        <v>0</v>
      </c>
      <c r="AF132" s="209">
        <f t="shared" si="168"/>
        <v>0.5</v>
      </c>
      <c r="AG132" s="209">
        <f t="shared" si="168"/>
        <v>0.5</v>
      </c>
      <c r="AH132" s="209">
        <f t="shared" si="168"/>
        <v>0</v>
      </c>
      <c r="AI132" s="209">
        <f t="shared" si="168"/>
        <v>1</v>
      </c>
      <c r="AJ132" s="209">
        <f t="shared" si="168"/>
        <v>1</v>
      </c>
      <c r="AK132" s="209">
        <f t="shared" si="168"/>
        <v>0.5</v>
      </c>
      <c r="AL132" s="209">
        <f t="shared" si="168"/>
        <v>1</v>
      </c>
      <c r="AM132" s="209">
        <f t="shared" si="168"/>
        <v>1</v>
      </c>
      <c r="AN132" s="209" t="b">
        <f t="shared" si="168"/>
        <v>0</v>
      </c>
      <c r="AO132" s="209" t="b">
        <f t="shared" si="168"/>
        <v>0</v>
      </c>
      <c r="AP132" s="209">
        <f t="shared" si="168"/>
        <v>0</v>
      </c>
      <c r="AQ132" s="62">
        <f t="shared" si="108"/>
        <v>5.5</v>
      </c>
      <c r="AR132" s="389"/>
      <c r="AS132" s="90">
        <f t="shared" si="156"/>
        <v>5.5039000186000004</v>
      </c>
      <c r="AT132" s="60" t="b">
        <f t="shared" si="109"/>
        <v>0</v>
      </c>
      <c r="AU132" s="173" t="str">
        <f t="shared" si="157"/>
        <v>II. Rákóczi SE Vaja</v>
      </c>
      <c r="AV132"/>
      <c r="AW132" s="76">
        <f t="shared" si="158"/>
        <v>4</v>
      </c>
      <c r="AX132" s="79" t="s">
        <v>25</v>
      </c>
      <c r="AY132" s="179" t="b">
        <f t="shared" si="159"/>
        <v>0</v>
      </c>
      <c r="AZ132" s="179">
        <f t="shared" si="160"/>
        <v>3.50300002</v>
      </c>
      <c r="BA132" s="179" t="str">
        <f t="shared" si="161"/>
        <v>Nyírbátor SE</v>
      </c>
      <c r="BB132" t="str">
        <f t="shared" si="106"/>
        <v>Ellenőrizd le a sorrendet!!! De a gép hozzáadja a csapat eredményt</v>
      </c>
    </row>
    <row r="133" spans="1:54" ht="14.25" customHeight="1" thickTop="1" thickBot="1" x14ac:dyDescent="0.25">
      <c r="A133" s="407"/>
      <c r="B133" s="321" t="s">
        <v>2</v>
      </c>
      <c r="C133" s="322" t="str">
        <f>'1 forduló'!$C128</f>
        <v xml:space="preserve">Rubóczki Tibor 2022 </v>
      </c>
      <c r="D133" s="322" t="str">
        <f>'2 forduló'!$C128</f>
        <v>Zilahi Tamás</v>
      </c>
      <c r="E133" s="322" t="str">
        <f>'3 forduló'!$C128</f>
        <v>Gunyecz Zoltán</v>
      </c>
      <c r="F133" s="322" t="str">
        <f>'4 forduló'!$C128</f>
        <v>Gunyecz Zoltán</v>
      </c>
      <c r="G133" s="322" t="str">
        <f>'5 forduló'!$C128</f>
        <v>Rubóczki Tibor</v>
      </c>
      <c r="H133" s="322" t="str">
        <f>'6 forduló'!$C128</f>
        <v>Gunyecz Zoltán</v>
      </c>
      <c r="I133" s="322" t="str">
        <f>'7 forduló'!$C128</f>
        <v>Gunyecz Zoltán</v>
      </c>
      <c r="J133" s="322" t="str">
        <f>'8 forduló'!$C128</f>
        <v xml:space="preserve">Gunyecz Zoltán </v>
      </c>
      <c r="K133" s="322" t="str">
        <f>'9 forduló'!$C128</f>
        <v xml:space="preserve">Darai Tihamér </v>
      </c>
      <c r="L133" s="322" t="b">
        <f>'10 forduló'!$C128</f>
        <v>0</v>
      </c>
      <c r="M133" s="322" t="b">
        <f>'11 forduló'!$C128</f>
        <v>0</v>
      </c>
      <c r="N133" s="323">
        <f>'1 forduló'!$D128</f>
        <v>0.5</v>
      </c>
      <c r="O133" s="323">
        <f>'2 forduló'!$D128</f>
        <v>0</v>
      </c>
      <c r="P133" s="323">
        <f>'3 forduló'!$D128</f>
        <v>0</v>
      </c>
      <c r="Q133" s="323">
        <f>'4 forduló'!$D128</f>
        <v>1</v>
      </c>
      <c r="R133" s="323">
        <f>'5 forduló'!$D128</f>
        <v>0.5</v>
      </c>
      <c r="S133" s="323">
        <f>'6 forduló'!$D128</f>
        <v>0</v>
      </c>
      <c r="T133" s="323">
        <f>'7 forduló'!$D128</f>
        <v>1</v>
      </c>
      <c r="U133" s="323">
        <f>'8 forduló'!$D128</f>
        <v>1</v>
      </c>
      <c r="V133" s="323">
        <f>'9 forduló'!$D128</f>
        <v>0.5</v>
      </c>
      <c r="W133" s="323" t="b">
        <f>'10 forduló'!$D128</f>
        <v>0</v>
      </c>
      <c r="X133" s="323" t="b">
        <f>'11 forduló'!$D128</f>
        <v>0</v>
      </c>
      <c r="Y133" s="324"/>
      <c r="Z133" s="331">
        <f>SUM(N133:Y133)</f>
        <v>4.5</v>
      </c>
      <c r="AA133" s="404"/>
      <c r="AC133" s="207"/>
      <c r="AD133" s="209" t="b">
        <f>M138</f>
        <v>0</v>
      </c>
      <c r="AE133" s="209">
        <f t="shared" ref="AE133:AP133" si="169">N138</f>
        <v>0</v>
      </c>
      <c r="AF133" s="209">
        <f t="shared" si="169"/>
        <v>0</v>
      </c>
      <c r="AG133" s="209">
        <f t="shared" si="169"/>
        <v>1</v>
      </c>
      <c r="AH133" s="209">
        <f t="shared" si="169"/>
        <v>0.5</v>
      </c>
      <c r="AI133" s="209">
        <f t="shared" si="169"/>
        <v>1</v>
      </c>
      <c r="AJ133" s="209">
        <f t="shared" si="169"/>
        <v>0.5</v>
      </c>
      <c r="AK133" s="209">
        <f t="shared" si="169"/>
        <v>0.5</v>
      </c>
      <c r="AL133" s="209">
        <f t="shared" si="169"/>
        <v>1</v>
      </c>
      <c r="AM133" s="209">
        <f t="shared" si="169"/>
        <v>0.5</v>
      </c>
      <c r="AN133" s="209" t="b">
        <f t="shared" si="169"/>
        <v>0</v>
      </c>
      <c r="AO133" s="209" t="b">
        <f t="shared" si="169"/>
        <v>0</v>
      </c>
      <c r="AP133" s="209">
        <f t="shared" si="169"/>
        <v>0</v>
      </c>
      <c r="AQ133" s="62">
        <f t="shared" si="108"/>
        <v>5</v>
      </c>
      <c r="AR133" s="389"/>
      <c r="AS133" s="90">
        <f t="shared" si="156"/>
        <v>5.0054000183999996</v>
      </c>
      <c r="AT133" s="60" t="b">
        <f t="shared" si="109"/>
        <v>0</v>
      </c>
      <c r="AU133" s="173" t="str">
        <f t="shared" si="157"/>
        <v>Nyh. Sakkiskola SE</v>
      </c>
      <c r="AV133"/>
      <c r="AW133" s="76">
        <f t="shared" si="158"/>
        <v>5</v>
      </c>
      <c r="AX133" s="79" t="s">
        <v>26</v>
      </c>
      <c r="AY133" s="179" t="b">
        <f t="shared" si="159"/>
        <v>0</v>
      </c>
      <c r="AZ133" s="179">
        <f t="shared" si="160"/>
        <v>2.0029500188</v>
      </c>
      <c r="BA133" s="179" t="str">
        <f t="shared" si="161"/>
        <v>Balkány SE</v>
      </c>
      <c r="BB133" t="str">
        <f t="shared" si="106"/>
        <v>Ellenőrizd le a sorrendet!!! De a gép hozzáadja a csapat eredményt</v>
      </c>
    </row>
    <row r="134" spans="1:54" ht="14.25" customHeight="1" thickTop="1" thickBot="1" x14ac:dyDescent="0.25">
      <c r="A134" s="407"/>
      <c r="B134" s="321" t="s">
        <v>3</v>
      </c>
      <c r="C134" s="322" t="str">
        <f>'1 forduló'!$C129</f>
        <v xml:space="preserve"> jr Csörsz Ferenc 1925</v>
      </c>
      <c r="D134" s="322" t="str">
        <f>'2 forduló'!$C129</f>
        <v>Gunyecz Zoltán</v>
      </c>
      <c r="E134" s="322" t="str">
        <f>'3 forduló'!$C129</f>
        <v>Darai Tihamér</v>
      </c>
      <c r="F134" s="322" t="str">
        <f>'4 forduló'!$C129</f>
        <v>Darai Tihamér</v>
      </c>
      <c r="G134" s="322" t="str">
        <f>'5 forduló'!$C129</f>
        <v>ifj. Csörsz Ferenc</v>
      </c>
      <c r="H134" s="322" t="str">
        <f>'6 forduló'!$C129</f>
        <v>Darai Tihamér</v>
      </c>
      <c r="I134" s="322" t="str">
        <f>'7 forduló'!$C129</f>
        <v>Darai Tihamér</v>
      </c>
      <c r="J134" s="322" t="str">
        <f>'8 forduló'!$C129</f>
        <v>Darai Tihamé</v>
      </c>
      <c r="K134" s="322" t="str">
        <f>'9 forduló'!$C129</f>
        <v>Geregely Ákos</v>
      </c>
      <c r="L134" s="322" t="b">
        <f>'10 forduló'!$C129</f>
        <v>0</v>
      </c>
      <c r="M134" s="322" t="b">
        <f>'11 forduló'!$C129</f>
        <v>0</v>
      </c>
      <c r="N134" s="323">
        <f>'1 forduló'!$D129</f>
        <v>0</v>
      </c>
      <c r="O134" s="323">
        <f>'2 forduló'!$D129</f>
        <v>1</v>
      </c>
      <c r="P134" s="323">
        <f>'3 forduló'!$D129</f>
        <v>1</v>
      </c>
      <c r="Q134" s="323">
        <f>'4 forduló'!$D129</f>
        <v>0.5</v>
      </c>
      <c r="R134" s="323">
        <f>'5 forduló'!$D129</f>
        <v>1</v>
      </c>
      <c r="S134" s="323">
        <f>'6 forduló'!$D129</f>
        <v>0</v>
      </c>
      <c r="T134" s="323">
        <f>'7 forduló'!$D129</f>
        <v>0.5</v>
      </c>
      <c r="U134" s="323">
        <f>'8 forduló'!$D129</f>
        <v>0.5</v>
      </c>
      <c r="V134" s="323">
        <f>'9 forduló'!$D129</f>
        <v>0.5</v>
      </c>
      <c r="W134" s="323" t="b">
        <f>'10 forduló'!$D129</f>
        <v>0</v>
      </c>
      <c r="X134" s="323" t="b">
        <f>'11 forduló'!$D129</f>
        <v>0</v>
      </c>
      <c r="Y134" s="324"/>
      <c r="Z134" s="331">
        <f t="shared" ref="Z134:Z143" si="170">SUM(N134:Y134)</f>
        <v>5</v>
      </c>
      <c r="AA134" s="404"/>
      <c r="AC134" s="207"/>
      <c r="AD134" s="209" t="b">
        <f>M154</f>
        <v>0</v>
      </c>
      <c r="AE134" s="209">
        <f t="shared" ref="AE134:AP134" si="171">N154</f>
        <v>0</v>
      </c>
      <c r="AF134" s="209">
        <f t="shared" si="171"/>
        <v>0.5</v>
      </c>
      <c r="AG134" s="209">
        <f t="shared" si="171"/>
        <v>0</v>
      </c>
      <c r="AH134" s="209">
        <f t="shared" si="171"/>
        <v>1</v>
      </c>
      <c r="AI134" s="209">
        <f t="shared" si="171"/>
        <v>0</v>
      </c>
      <c r="AJ134" s="209">
        <f t="shared" si="171"/>
        <v>0</v>
      </c>
      <c r="AK134" s="209">
        <f t="shared" si="171"/>
        <v>0.5</v>
      </c>
      <c r="AL134" s="209">
        <f t="shared" si="171"/>
        <v>0</v>
      </c>
      <c r="AM134" s="209">
        <f t="shared" si="171"/>
        <v>0</v>
      </c>
      <c r="AN134" s="209" t="b">
        <f t="shared" si="171"/>
        <v>0</v>
      </c>
      <c r="AO134" s="209" t="b">
        <f t="shared" si="171"/>
        <v>0</v>
      </c>
      <c r="AP134" s="209">
        <f t="shared" si="171"/>
        <v>0</v>
      </c>
      <c r="AQ134" s="62">
        <f t="shared" si="108"/>
        <v>2</v>
      </c>
      <c r="AR134" s="389"/>
      <c r="AS134" s="90">
        <f t="shared" si="156"/>
        <v>2.0027500182</v>
      </c>
      <c r="AT134" s="60" t="b">
        <f t="shared" si="109"/>
        <v>0</v>
      </c>
      <c r="AU134" s="173" t="str">
        <f t="shared" si="157"/>
        <v>Nagyhalász SE</v>
      </c>
      <c r="AV134"/>
      <c r="AW134" s="76">
        <f t="shared" si="158"/>
        <v>10</v>
      </c>
      <c r="AX134" s="79" t="s">
        <v>33</v>
      </c>
      <c r="AY134" s="179" t="b">
        <f t="shared" si="159"/>
        <v>0</v>
      </c>
      <c r="AZ134" s="179">
        <f t="shared" si="160"/>
        <v>2.0027500182</v>
      </c>
      <c r="BA134" s="179" t="str">
        <f t="shared" si="161"/>
        <v>Nagyhalász SE</v>
      </c>
      <c r="BB134" t="str">
        <f t="shared" si="106"/>
        <v>Ellenőrizd le a sorrendet!!! De a gép hozzáadja a csapat eredményt</v>
      </c>
    </row>
    <row r="135" spans="1:54" ht="17.25" customHeight="1" thickTop="1" thickBot="1" x14ac:dyDescent="0.25">
      <c r="A135" s="407"/>
      <c r="B135" s="321" t="s">
        <v>84</v>
      </c>
      <c r="C135" s="322" t="str">
        <f>'1 forduló'!$C130</f>
        <v>Dr Gunyecz Zoltán 1866</v>
      </c>
      <c r="D135" s="322" t="str">
        <f>'2 forduló'!$C130</f>
        <v>Darai Tihamér</v>
      </c>
      <c r="E135" s="322" t="str">
        <f>'3 forduló'!$C130</f>
        <v>Gergely Ákos</v>
      </c>
      <c r="F135" s="322" t="str">
        <f>'4 forduló'!$C130</f>
        <v>Görbe Szabolcs</v>
      </c>
      <c r="G135" s="322" t="str">
        <f>'5 forduló'!$C130</f>
        <v>Dr. Gunyecz zoltán</v>
      </c>
      <c r="H135" s="322" t="str">
        <f>'6 forduló'!$C130</f>
        <v>Gergely Ákos</v>
      </c>
      <c r="I135" s="322" t="str">
        <f>'7 forduló'!$C130</f>
        <v xml:space="preserve">Tóth Tibor </v>
      </c>
      <c r="J135" s="322" t="str">
        <f>'8 forduló'!$C130</f>
        <v>Gergely Ákos</v>
      </c>
      <c r="K135" s="322" t="str">
        <f>'9 forduló'!$C130</f>
        <v xml:space="preserve">Tóth Tibor </v>
      </c>
      <c r="L135" s="322" t="b">
        <f>'10 forduló'!$C130</f>
        <v>0</v>
      </c>
      <c r="M135" s="322" t="b">
        <f>'11 forduló'!$C130</f>
        <v>0</v>
      </c>
      <c r="N135" s="323">
        <f>'1 forduló'!$D130</f>
        <v>0.5</v>
      </c>
      <c r="O135" s="323">
        <f>'2 forduló'!$D130</f>
        <v>0.5</v>
      </c>
      <c r="P135" s="323">
        <f>'3 forduló'!$D130</f>
        <v>0.5</v>
      </c>
      <c r="Q135" s="323">
        <f>'4 forduló'!$D130</f>
        <v>0.5</v>
      </c>
      <c r="R135" s="323">
        <f>'5 forduló'!$D130</f>
        <v>1</v>
      </c>
      <c r="S135" s="323">
        <f>'6 forduló'!$D130</f>
        <v>0</v>
      </c>
      <c r="T135" s="323">
        <f>'7 forduló'!$D130</f>
        <v>1</v>
      </c>
      <c r="U135" s="323">
        <f>'8 forduló'!$D130</f>
        <v>1</v>
      </c>
      <c r="V135" s="323">
        <f>'9 forduló'!$D130</f>
        <v>0.5</v>
      </c>
      <c r="W135" s="323" t="b">
        <f>'10 forduló'!$D130</f>
        <v>0</v>
      </c>
      <c r="X135" s="323" t="b">
        <f>'11 forduló'!$D130</f>
        <v>0</v>
      </c>
      <c r="Y135" s="324"/>
      <c r="Z135" s="331">
        <f t="shared" si="170"/>
        <v>5.5</v>
      </c>
      <c r="AA135" s="404"/>
      <c r="AC135" s="207"/>
      <c r="AD135" s="209" t="b">
        <f>M170</f>
        <v>0</v>
      </c>
      <c r="AE135" s="209" t="b">
        <f t="shared" ref="AE135:AP135" si="172">N170</f>
        <v>0</v>
      </c>
      <c r="AF135" s="209" t="b">
        <f t="shared" si="172"/>
        <v>0</v>
      </c>
      <c r="AG135" s="209" t="b">
        <f t="shared" si="172"/>
        <v>0</v>
      </c>
      <c r="AH135" s="209" t="b">
        <f t="shared" si="172"/>
        <v>0</v>
      </c>
      <c r="AI135" s="209" t="b">
        <f t="shared" si="172"/>
        <v>0</v>
      </c>
      <c r="AJ135" s="209" t="b">
        <f t="shared" si="172"/>
        <v>0</v>
      </c>
      <c r="AK135" s="209" t="b">
        <f t="shared" si="172"/>
        <v>0</v>
      </c>
      <c r="AL135" s="209" t="b">
        <f t="shared" si="172"/>
        <v>0</v>
      </c>
      <c r="AM135" s="209" t="b">
        <f t="shared" si="172"/>
        <v>0</v>
      </c>
      <c r="AN135" s="209" t="b">
        <f t="shared" si="172"/>
        <v>0</v>
      </c>
      <c r="AO135" s="209" t="b">
        <f t="shared" si="172"/>
        <v>0</v>
      </c>
      <c r="AP135" s="209">
        <f t="shared" si="172"/>
        <v>0</v>
      </c>
      <c r="AQ135" s="62">
        <f t="shared" si="108"/>
        <v>0</v>
      </c>
      <c r="AR135" s="389"/>
      <c r="AS135" s="90">
        <f t="shared" si="156"/>
        <v>1.8000000000000006E-8</v>
      </c>
      <c r="AT135" s="60" t="b">
        <f t="shared" si="109"/>
        <v>0</v>
      </c>
      <c r="AU135" s="173" t="str">
        <f t="shared" si="157"/>
        <v>Nyírbátor</v>
      </c>
      <c r="AV135"/>
      <c r="AW135" s="76">
        <f t="shared" si="158"/>
        <v>11</v>
      </c>
      <c r="AX135" s="79" t="s">
        <v>34</v>
      </c>
      <c r="AY135" s="179" t="b">
        <f t="shared" si="159"/>
        <v>0</v>
      </c>
      <c r="AZ135" s="179">
        <f t="shared" si="160"/>
        <v>1.8000000000000006E-8</v>
      </c>
      <c r="BA135" s="179" t="str">
        <f t="shared" si="161"/>
        <v>Nyírbátor</v>
      </c>
      <c r="BB135" t="str">
        <f t="shared" si="106"/>
        <v>0</v>
      </c>
    </row>
    <row r="136" spans="1:54" ht="14.25" customHeight="1" thickTop="1" thickBot="1" x14ac:dyDescent="0.25">
      <c r="A136" s="407"/>
      <c r="B136" s="321" t="s">
        <v>5</v>
      </c>
      <c r="C136" s="322" t="str">
        <f>'1 forduló'!$C131</f>
        <v xml:space="preserve"> Darai Tihamér 1874  </v>
      </c>
      <c r="D136" s="322" t="str">
        <f>'2 forduló'!$C131</f>
        <v>Gergely Ákos</v>
      </c>
      <c r="E136" s="322" t="str">
        <f>'3 forduló'!$C131</f>
        <v xml:space="preserve">Görbe Szabolcs </v>
      </c>
      <c r="F136" s="322" t="str">
        <f>'4 forduló'!$C131</f>
        <v xml:space="preserve"> Tóth Tibor</v>
      </c>
      <c r="G136" s="322" t="str">
        <f>'5 forduló'!$C131</f>
        <v>Darai Tihamér</v>
      </c>
      <c r="H136" s="322" t="str">
        <f>'6 forduló'!$C131</f>
        <v xml:space="preserve"> Görbe Szabolcs</v>
      </c>
      <c r="I136" s="322" t="str">
        <f>'7 forduló'!$C131</f>
        <v>Diczkó Zsombor</v>
      </c>
      <c r="J136" s="322" t="str">
        <f>'8 forduló'!$C131</f>
        <v>Tóth Tibor</v>
      </c>
      <c r="K136" s="322" t="str">
        <f>'9 forduló'!$C131</f>
        <v xml:space="preserve">Papp László </v>
      </c>
      <c r="L136" s="322" t="b">
        <f>'10 forduló'!$C131</f>
        <v>0</v>
      </c>
      <c r="M136" s="322" t="b">
        <f>'11 forduló'!$C131</f>
        <v>0</v>
      </c>
      <c r="N136" s="323">
        <f>'1 forduló'!$D131</f>
        <v>0.5</v>
      </c>
      <c r="O136" s="323">
        <f>'2 forduló'!$D131</f>
        <v>1</v>
      </c>
      <c r="P136" s="323">
        <f>'3 forduló'!$D131</f>
        <v>0</v>
      </c>
      <c r="Q136" s="323">
        <f>'4 forduló'!$D131</f>
        <v>0.5</v>
      </c>
      <c r="R136" s="323">
        <f>'5 forduló'!$D131</f>
        <v>0.5</v>
      </c>
      <c r="S136" s="323">
        <f>'6 forduló'!$D131</f>
        <v>0.5</v>
      </c>
      <c r="T136" s="323">
        <f>'7 forduló'!$D131</f>
        <v>1</v>
      </c>
      <c r="U136" s="323">
        <f>'8 forduló'!$D131</f>
        <v>1</v>
      </c>
      <c r="V136" s="323">
        <f>'9 forduló'!$D131</f>
        <v>1</v>
      </c>
      <c r="W136" s="323" t="b">
        <f>'10 forduló'!$D131</f>
        <v>0</v>
      </c>
      <c r="X136" s="323" t="b">
        <f>'11 forduló'!$D131</f>
        <v>0</v>
      </c>
      <c r="Y136" s="324"/>
      <c r="Z136" s="331">
        <f t="shared" si="170"/>
        <v>6</v>
      </c>
      <c r="AA136" s="404"/>
      <c r="AC136" s="207"/>
      <c r="AD136" s="209" t="str">
        <f>M186</f>
        <v>12_6</v>
      </c>
      <c r="AE136" s="209" t="b">
        <f t="shared" ref="AE136:AP136" si="173">N186</f>
        <v>0</v>
      </c>
      <c r="AF136" s="209" t="b">
        <f t="shared" si="173"/>
        <v>0</v>
      </c>
      <c r="AG136" s="209" t="b">
        <f t="shared" si="173"/>
        <v>0</v>
      </c>
      <c r="AH136" s="209" t="b">
        <f t="shared" si="173"/>
        <v>0</v>
      </c>
      <c r="AI136" s="209" t="b">
        <f t="shared" si="173"/>
        <v>0</v>
      </c>
      <c r="AJ136" s="209" t="b">
        <f t="shared" si="173"/>
        <v>0</v>
      </c>
      <c r="AK136" s="209" t="b">
        <f t="shared" si="173"/>
        <v>0</v>
      </c>
      <c r="AL136" s="209" t="b">
        <f t="shared" si="173"/>
        <v>0</v>
      </c>
      <c r="AM136" s="209" t="b">
        <f t="shared" si="173"/>
        <v>0</v>
      </c>
      <c r="AN136" s="209" t="b">
        <f t="shared" si="173"/>
        <v>0</v>
      </c>
      <c r="AO136" s="209" t="b">
        <f t="shared" si="173"/>
        <v>0</v>
      </c>
      <c r="AP136" s="209">
        <f t="shared" si="173"/>
        <v>0</v>
      </c>
      <c r="AQ136" s="62">
        <f t="shared" si="108"/>
        <v>0</v>
      </c>
      <c r="AR136" s="389"/>
      <c r="AS136" s="90">
        <f t="shared" si="156"/>
        <v>1.7800000000000007E-8</v>
      </c>
      <c r="AT136" s="60" t="str">
        <f t="shared" si="109"/>
        <v>12_6</v>
      </c>
      <c r="AU136" s="173" t="str">
        <f t="shared" si="157"/>
        <v>Pihenőnap</v>
      </c>
      <c r="AV136"/>
      <c r="AW136" s="76">
        <f t="shared" si="158"/>
        <v>12</v>
      </c>
      <c r="AX136" s="79" t="s">
        <v>35</v>
      </c>
      <c r="AY136" s="179" t="str">
        <f t="shared" si="159"/>
        <v>12_6</v>
      </c>
      <c r="AZ136" s="179">
        <f t="shared" si="160"/>
        <v>1.7800000000000007E-8</v>
      </c>
      <c r="BA136" s="179" t="str">
        <f t="shared" si="161"/>
        <v>Pihenőnap</v>
      </c>
      <c r="BB136" t="str">
        <f t="shared" si="106"/>
        <v>0</v>
      </c>
    </row>
    <row r="137" spans="1:54" ht="14.25" customHeight="1" thickTop="1" thickBot="1" x14ac:dyDescent="0.25">
      <c r="A137" s="407"/>
      <c r="B137" s="321" t="s">
        <v>6</v>
      </c>
      <c r="C137" s="322" t="str">
        <f>'1 forduló'!$C132</f>
        <v>Gergely Ákos 1860</v>
      </c>
      <c r="D137" s="322" t="str">
        <f>'2 forduló'!$C132</f>
        <v xml:space="preserve"> Görbe Szabolcs</v>
      </c>
      <c r="E137" s="322" t="str">
        <f>'3 forduló'!$C132</f>
        <v>Tóth Tibor</v>
      </c>
      <c r="F137" s="322" t="str">
        <f>'4 forduló'!$C132</f>
        <v>Diczkó Zsombor</v>
      </c>
      <c r="G137" s="322" t="str">
        <f>'5 forduló'!$C132</f>
        <v>Gergely Ákos</v>
      </c>
      <c r="H137" s="322" t="str">
        <f>'6 forduló'!$C132</f>
        <v>Tóth Tibor</v>
      </c>
      <c r="I137" s="322" t="str">
        <f>'7 forduló'!$C132</f>
        <v>Papp László</v>
      </c>
      <c r="J137" s="322" t="str">
        <f>'8 forduló'!$C132</f>
        <v>Papp László</v>
      </c>
      <c r="K137" s="322" t="str">
        <f>'9 forduló'!$C132</f>
        <v xml:space="preserve">Ugyan Dániel </v>
      </c>
      <c r="L137" s="322" t="b">
        <f>'10 forduló'!$C132</f>
        <v>0</v>
      </c>
      <c r="M137" s="322" t="b">
        <f>'11 forduló'!$C132</f>
        <v>0</v>
      </c>
      <c r="N137" s="323">
        <f>'1 forduló'!$D132</f>
        <v>0</v>
      </c>
      <c r="O137" s="323">
        <f>'2 forduló'!$D132</f>
        <v>0.5</v>
      </c>
      <c r="P137" s="323">
        <f>'3 forduló'!$D132</f>
        <v>0</v>
      </c>
      <c r="Q137" s="323">
        <f>'4 forduló'!$D132</f>
        <v>0.5</v>
      </c>
      <c r="R137" s="323">
        <f>'5 forduló'!$D132</f>
        <v>0.5</v>
      </c>
      <c r="S137" s="323">
        <f>'6 forduló'!$D132</f>
        <v>0</v>
      </c>
      <c r="T137" s="323">
        <f>'7 forduló'!$D132</f>
        <v>1</v>
      </c>
      <c r="U137" s="323">
        <f>'8 forduló'!$D132</f>
        <v>0</v>
      </c>
      <c r="V137" s="323">
        <f>'9 forduló'!$D132</f>
        <v>1</v>
      </c>
      <c r="W137" s="323" t="b">
        <f>'10 forduló'!$D132</f>
        <v>0</v>
      </c>
      <c r="X137" s="323" t="b">
        <f>'11 forduló'!$D132</f>
        <v>0</v>
      </c>
      <c r="Y137" s="324"/>
      <c r="Z137" s="331">
        <f t="shared" si="170"/>
        <v>3.5</v>
      </c>
      <c r="AA137" s="404"/>
      <c r="AC137" s="207"/>
      <c r="AD137" s="209" t="str">
        <f>M202</f>
        <v>13_6</v>
      </c>
      <c r="AE137" s="209" t="b">
        <f t="shared" ref="AE137:AP137" si="174">N202</f>
        <v>0</v>
      </c>
      <c r="AF137" s="209" t="b">
        <f t="shared" si="174"/>
        <v>0</v>
      </c>
      <c r="AG137" s="209" t="b">
        <f t="shared" si="174"/>
        <v>0</v>
      </c>
      <c r="AH137" s="209" t="b">
        <f t="shared" si="174"/>
        <v>0</v>
      </c>
      <c r="AI137" s="209" t="b">
        <f t="shared" si="174"/>
        <v>0</v>
      </c>
      <c r="AJ137" s="209" t="b">
        <f t="shared" si="174"/>
        <v>0</v>
      </c>
      <c r="AK137" s="209" t="b">
        <f t="shared" si="174"/>
        <v>0</v>
      </c>
      <c r="AL137" s="209" t="b">
        <f t="shared" si="174"/>
        <v>0</v>
      </c>
      <c r="AM137" s="209" t="b">
        <f t="shared" si="174"/>
        <v>0</v>
      </c>
      <c r="AN137" s="209" t="b">
        <f t="shared" si="174"/>
        <v>0</v>
      </c>
      <c r="AO137" s="209" t="b">
        <f t="shared" si="174"/>
        <v>0</v>
      </c>
      <c r="AP137" s="209">
        <f t="shared" si="174"/>
        <v>0</v>
      </c>
      <c r="AQ137" s="62">
        <f t="shared" si="108"/>
        <v>0</v>
      </c>
      <c r="AR137" s="389"/>
      <c r="AS137" s="90">
        <f t="shared" si="156"/>
        <v>1.7600000000000009E-8</v>
      </c>
      <c r="AT137" s="60" t="str">
        <f t="shared" si="109"/>
        <v>13_6</v>
      </c>
      <c r="AU137" s="173" t="str">
        <f t="shared" si="157"/>
        <v>13cs</v>
      </c>
      <c r="AV137"/>
      <c r="AW137" s="76">
        <f t="shared" si="158"/>
        <v>13</v>
      </c>
      <c r="AX137" s="79" t="s">
        <v>36</v>
      </c>
      <c r="AY137" s="179" t="str">
        <f t="shared" si="159"/>
        <v>13_6</v>
      </c>
      <c r="AZ137" s="179">
        <f t="shared" si="160"/>
        <v>1.7600000000000009E-8</v>
      </c>
      <c r="BA137" s="179" t="str">
        <f t="shared" si="161"/>
        <v>13cs</v>
      </c>
      <c r="BB137" t="str">
        <f t="shared" si="106"/>
        <v>0</v>
      </c>
    </row>
    <row r="138" spans="1:54" ht="14.25" customHeight="1" thickTop="1" thickBot="1" x14ac:dyDescent="0.25">
      <c r="A138" s="407"/>
      <c r="B138" s="321" t="s">
        <v>7</v>
      </c>
      <c r="C138" s="322" t="str">
        <f>'1 forduló'!$C133</f>
        <v>Görbe Szabolcs 1898</v>
      </c>
      <c r="D138" s="322" t="str">
        <f>'2 forduló'!$C133</f>
        <v>Papp László</v>
      </c>
      <c r="E138" s="322" t="str">
        <f>'3 forduló'!$C133</f>
        <v>Papp László</v>
      </c>
      <c r="F138" s="322" t="str">
        <f>'4 forduló'!$C133</f>
        <v xml:space="preserve"> Papp László</v>
      </c>
      <c r="G138" s="322" t="str">
        <f>'5 forduló'!$C133</f>
        <v>Görbe Szabolcs</v>
      </c>
      <c r="H138" s="322" t="str">
        <f>'6 forduló'!$C133</f>
        <v>Diczkó Zsombor</v>
      </c>
      <c r="I138" s="322" t="str">
        <f>'7 forduló'!$C133</f>
        <v>Ugyan Dániel</v>
      </c>
      <c r="J138" s="322" t="str">
        <f>'8 forduló'!$C133</f>
        <v xml:space="preserve">Ugyan Dániel </v>
      </c>
      <c r="K138" s="322" t="str">
        <f>'9 forduló'!$C133</f>
        <v xml:space="preserve">Szuhánszky Gergely </v>
      </c>
      <c r="L138" s="322" t="b">
        <f>'10 forduló'!$C133</f>
        <v>0</v>
      </c>
      <c r="M138" s="322" t="b">
        <f>'11 forduló'!$C133</f>
        <v>0</v>
      </c>
      <c r="N138" s="323">
        <f>'1 forduló'!$D133</f>
        <v>0</v>
      </c>
      <c r="O138" s="323">
        <f>'2 forduló'!$D133</f>
        <v>0</v>
      </c>
      <c r="P138" s="323">
        <f>'3 forduló'!$D133</f>
        <v>1</v>
      </c>
      <c r="Q138" s="323">
        <f>'4 forduló'!$D133</f>
        <v>0.5</v>
      </c>
      <c r="R138" s="323">
        <f>'5 forduló'!$D133</f>
        <v>1</v>
      </c>
      <c r="S138" s="323">
        <f>'6 forduló'!$D133</f>
        <v>0.5</v>
      </c>
      <c r="T138" s="323">
        <f>'7 forduló'!$D133</f>
        <v>0.5</v>
      </c>
      <c r="U138" s="323">
        <f>'8 forduló'!$D133</f>
        <v>1</v>
      </c>
      <c r="V138" s="323">
        <f>'9 forduló'!$D133</f>
        <v>0.5</v>
      </c>
      <c r="W138" s="323" t="b">
        <f>'10 forduló'!$D133</f>
        <v>0</v>
      </c>
      <c r="X138" s="323" t="b">
        <f>'11 forduló'!$D133</f>
        <v>0</v>
      </c>
      <c r="Y138" s="324"/>
      <c r="Z138" s="331">
        <f t="shared" si="170"/>
        <v>5</v>
      </c>
      <c r="AA138" s="404"/>
      <c r="AC138" s="207"/>
      <c r="AD138" s="209" t="str">
        <f>M218</f>
        <v>14_6</v>
      </c>
      <c r="AE138" s="209" t="b">
        <f t="shared" ref="AE138:AP138" si="175">N218</f>
        <v>0</v>
      </c>
      <c r="AF138" s="209" t="b">
        <f t="shared" si="175"/>
        <v>0</v>
      </c>
      <c r="AG138" s="209" t="b">
        <f t="shared" si="175"/>
        <v>0</v>
      </c>
      <c r="AH138" s="209" t="b">
        <f t="shared" si="175"/>
        <v>0</v>
      </c>
      <c r="AI138" s="209" t="b">
        <f t="shared" si="175"/>
        <v>0</v>
      </c>
      <c r="AJ138" s="209" t="b">
        <f t="shared" si="175"/>
        <v>0</v>
      </c>
      <c r="AK138" s="209" t="b">
        <f t="shared" si="175"/>
        <v>0</v>
      </c>
      <c r="AL138" s="209" t="b">
        <f t="shared" si="175"/>
        <v>0</v>
      </c>
      <c r="AM138" s="209" t="b">
        <f t="shared" si="175"/>
        <v>0</v>
      </c>
      <c r="AN138" s="209" t="b">
        <f t="shared" si="175"/>
        <v>0</v>
      </c>
      <c r="AO138" s="209" t="b">
        <f t="shared" si="175"/>
        <v>0</v>
      </c>
      <c r="AP138" s="209">
        <f t="shared" si="175"/>
        <v>0</v>
      </c>
      <c r="AQ138" s="62">
        <f t="shared" si="108"/>
        <v>0</v>
      </c>
      <c r="AR138" s="389"/>
      <c r="AS138" s="90">
        <f t="shared" si="156"/>
        <v>1.7400000000000007E-8</v>
      </c>
      <c r="AT138" s="60" t="str">
        <f t="shared" si="109"/>
        <v>14_6</v>
      </c>
      <c r="AU138" s="173" t="str">
        <f t="shared" si="157"/>
        <v>14cs</v>
      </c>
      <c r="AV138"/>
      <c r="AW138" s="76">
        <f t="shared" si="158"/>
        <v>14</v>
      </c>
      <c r="AX138" s="79" t="s">
        <v>37</v>
      </c>
      <c r="AY138" s="179" t="str">
        <f t="shared" si="159"/>
        <v>14_6</v>
      </c>
      <c r="AZ138" s="179">
        <f t="shared" si="160"/>
        <v>1.7400000000000007E-8</v>
      </c>
      <c r="BA138" s="179" t="str">
        <f t="shared" si="161"/>
        <v>14cs</v>
      </c>
      <c r="BB138" t="str">
        <f t="shared" si="106"/>
        <v>0</v>
      </c>
    </row>
    <row r="139" spans="1:54" ht="14.25" customHeight="1" thickTop="1" thickBot="1" x14ac:dyDescent="0.25">
      <c r="A139" s="407"/>
      <c r="B139" s="321" t="s">
        <v>79</v>
      </c>
      <c r="C139" s="322" t="str">
        <f>'1 forduló'!$C134</f>
        <v>Tóth Tibor 1785</v>
      </c>
      <c r="D139" s="322" t="str">
        <f>'2 forduló'!$C134</f>
        <v>Ugyan Dániel</v>
      </c>
      <c r="E139" s="322" t="str">
        <f>'3 forduló'!$C134</f>
        <v>Ugyan Dániel</v>
      </c>
      <c r="F139" s="322" t="str">
        <f>'4 forduló'!$C134</f>
        <v>Ugyan Dániel</v>
      </c>
      <c r="G139" s="322" t="str">
        <f>'5 forduló'!$C134</f>
        <v>Tóth Tibor</v>
      </c>
      <c r="H139" s="322" t="str">
        <f>'6 forduló'!$C134</f>
        <v xml:space="preserve"> Ugyan Dániel</v>
      </c>
      <c r="I139" s="322" t="str">
        <f>'7 forduló'!$C134</f>
        <v>Dalanics Nikoletta</v>
      </c>
      <c r="J139" s="322" t="str">
        <f>'8 forduló'!$C134</f>
        <v xml:space="preserve">Szuhánszki Gergely </v>
      </c>
      <c r="K139" s="322" t="str">
        <f>'9 forduló'!$C134</f>
        <v>Fábián András</v>
      </c>
      <c r="L139" s="322" t="b">
        <f>'10 forduló'!$C134</f>
        <v>0</v>
      </c>
      <c r="M139" s="322" t="b">
        <f>'11 forduló'!$C134</f>
        <v>0</v>
      </c>
      <c r="N139" s="323">
        <f>'1 forduló'!$D134</f>
        <v>1</v>
      </c>
      <c r="O139" s="323">
        <f>'2 forduló'!$D134</f>
        <v>1</v>
      </c>
      <c r="P139" s="323">
        <f>'3 forduló'!$D134</f>
        <v>1</v>
      </c>
      <c r="Q139" s="323">
        <f>'4 forduló'!$D134</f>
        <v>0</v>
      </c>
      <c r="R139" s="323">
        <f>'5 forduló'!$D134</f>
        <v>1</v>
      </c>
      <c r="S139" s="323">
        <f>'6 forduló'!$D134</f>
        <v>1</v>
      </c>
      <c r="T139" s="323">
        <f>'7 forduló'!$D134</f>
        <v>0</v>
      </c>
      <c r="U139" s="323">
        <f>'8 forduló'!$D134</f>
        <v>1</v>
      </c>
      <c r="V139" s="323">
        <f>'9 forduló'!$D134</f>
        <v>1</v>
      </c>
      <c r="W139" s="323" t="b">
        <f>'10 forduló'!$D134</f>
        <v>0</v>
      </c>
      <c r="X139" s="323" t="b">
        <f>'11 forduló'!$D134</f>
        <v>0</v>
      </c>
      <c r="Y139" s="324"/>
      <c r="Z139" s="331">
        <f t="shared" si="170"/>
        <v>7</v>
      </c>
      <c r="AA139" s="404"/>
      <c r="AC139" s="207"/>
      <c r="AD139" s="209" t="str">
        <f>M234</f>
        <v>15_6</v>
      </c>
      <c r="AE139" s="209" t="b">
        <f t="shared" ref="AE139:AP139" si="176">N234</f>
        <v>0</v>
      </c>
      <c r="AF139" s="209" t="b">
        <f t="shared" si="176"/>
        <v>0</v>
      </c>
      <c r="AG139" s="209" t="b">
        <f t="shared" si="176"/>
        <v>0</v>
      </c>
      <c r="AH139" s="209" t="b">
        <f t="shared" si="176"/>
        <v>0</v>
      </c>
      <c r="AI139" s="209" t="b">
        <f t="shared" si="176"/>
        <v>0</v>
      </c>
      <c r="AJ139" s="209" t="b">
        <f t="shared" si="176"/>
        <v>0</v>
      </c>
      <c r="AK139" s="209" t="b">
        <f t="shared" si="176"/>
        <v>0</v>
      </c>
      <c r="AL139" s="209" t="b">
        <f t="shared" si="176"/>
        <v>0</v>
      </c>
      <c r="AM139" s="209" t="b">
        <f t="shared" si="176"/>
        <v>0</v>
      </c>
      <c r="AN139" s="209" t="b">
        <f t="shared" si="176"/>
        <v>0</v>
      </c>
      <c r="AO139" s="209" t="b">
        <f t="shared" si="176"/>
        <v>0</v>
      </c>
      <c r="AP139" s="209">
        <f t="shared" si="176"/>
        <v>0</v>
      </c>
      <c r="AQ139" s="62">
        <f t="shared" si="108"/>
        <v>0</v>
      </c>
      <c r="AR139" s="389"/>
      <c r="AS139" s="90">
        <f t="shared" si="156"/>
        <v>1.7200000000000008E-8</v>
      </c>
      <c r="AT139" s="60" t="str">
        <f t="shared" si="109"/>
        <v>15_6</v>
      </c>
      <c r="AU139" s="173" t="str">
        <f t="shared" si="157"/>
        <v>15cs</v>
      </c>
      <c r="AV139"/>
      <c r="AW139" s="76">
        <f t="shared" si="158"/>
        <v>15</v>
      </c>
      <c r="AX139" s="79" t="s">
        <v>38</v>
      </c>
      <c r="AY139" s="179" t="str">
        <f t="shared" si="159"/>
        <v>15_6</v>
      </c>
      <c r="AZ139" s="179">
        <f t="shared" si="160"/>
        <v>1.7200000000000008E-8</v>
      </c>
      <c r="BA139" s="179" t="str">
        <f t="shared" si="161"/>
        <v>15cs</v>
      </c>
      <c r="BB139" t="str">
        <f t="shared" si="106"/>
        <v>0</v>
      </c>
    </row>
    <row r="140" spans="1:54" ht="14.25" customHeight="1" thickTop="1" thickBot="1" x14ac:dyDescent="0.25">
      <c r="A140" s="407"/>
      <c r="B140" s="321" t="s">
        <v>80</v>
      </c>
      <c r="C140" s="322" t="str">
        <f>'1 forduló'!$C135</f>
        <v xml:space="preserve"> Diczkó Zsombor 1797 </v>
      </c>
      <c r="D140" s="322" t="str">
        <f>'2 forduló'!$C135</f>
        <v>Fábián András</v>
      </c>
      <c r="E140" s="322" t="str">
        <f>'3 forduló'!$C135</f>
        <v>Szuhánszki Gergely</v>
      </c>
      <c r="F140" s="322" t="str">
        <f>'4 forduló'!$C135</f>
        <v xml:space="preserve"> Szuchánszki Gergely</v>
      </c>
      <c r="G140" s="322" t="str">
        <f>'5 forduló'!$C135</f>
        <v>Diczkó Zsombor</v>
      </c>
      <c r="H140" s="322" t="str">
        <f>'6 forduló'!$C135</f>
        <v>Dalanics Nikoletta</v>
      </c>
      <c r="I140" s="322" t="str">
        <f>'7 forduló'!$C135</f>
        <v>Szuhánszki Gergely</v>
      </c>
      <c r="J140" s="322" t="str">
        <f>'8 forduló'!$C135</f>
        <v xml:space="preserve">Fábián András </v>
      </c>
      <c r="K140" s="322" t="str">
        <f>'9 forduló'!$C135</f>
        <v xml:space="preserve"> Rácz István  </v>
      </c>
      <c r="L140" s="322" t="b">
        <f>'10 forduló'!$C135</f>
        <v>0</v>
      </c>
      <c r="M140" s="322" t="b">
        <f>'11 forduló'!$C135</f>
        <v>0</v>
      </c>
      <c r="N140" s="323">
        <f>'1 forduló'!$D135</f>
        <v>0.5</v>
      </c>
      <c r="O140" s="323">
        <f>'2 forduló'!$D135</f>
        <v>1</v>
      </c>
      <c r="P140" s="323">
        <f>'3 forduló'!$D135</f>
        <v>0</v>
      </c>
      <c r="Q140" s="323">
        <f>'4 forduló'!$D135</f>
        <v>0</v>
      </c>
      <c r="R140" s="323">
        <f>'5 forduló'!$D135</f>
        <v>0.5</v>
      </c>
      <c r="S140" s="323">
        <f>'6 forduló'!$D135</f>
        <v>1</v>
      </c>
      <c r="T140" s="323">
        <f>'7 forduló'!$D135</f>
        <v>1</v>
      </c>
      <c r="U140" s="323">
        <f>'8 forduló'!$D135</f>
        <v>1</v>
      </c>
      <c r="V140" s="323">
        <f>'9 forduló'!$D135</f>
        <v>0</v>
      </c>
      <c r="W140" s="323" t="b">
        <f>'10 forduló'!$D135</f>
        <v>0</v>
      </c>
      <c r="X140" s="323" t="b">
        <f>'11 forduló'!$D135</f>
        <v>0</v>
      </c>
      <c r="Y140" s="324"/>
      <c r="Z140" s="331">
        <f t="shared" si="170"/>
        <v>5</v>
      </c>
      <c r="AA140" s="404"/>
      <c r="AC140" s="207"/>
      <c r="AD140" s="209" t="str">
        <f>M250</f>
        <v>16_6</v>
      </c>
      <c r="AE140" s="209" t="b">
        <f t="shared" ref="AE140:AP140" si="177">N250</f>
        <v>0</v>
      </c>
      <c r="AF140" s="209" t="b">
        <f t="shared" si="177"/>
        <v>0</v>
      </c>
      <c r="AG140" s="209" t="b">
        <f t="shared" si="177"/>
        <v>0</v>
      </c>
      <c r="AH140" s="209" t="b">
        <f t="shared" si="177"/>
        <v>0</v>
      </c>
      <c r="AI140" s="209" t="b">
        <f t="shared" si="177"/>
        <v>0</v>
      </c>
      <c r="AJ140" s="209" t="b">
        <f t="shared" si="177"/>
        <v>0</v>
      </c>
      <c r="AK140" s="209" t="b">
        <f t="shared" si="177"/>
        <v>0</v>
      </c>
      <c r="AL140" s="209" t="b">
        <f t="shared" si="177"/>
        <v>0</v>
      </c>
      <c r="AM140" s="209" t="b">
        <f t="shared" si="177"/>
        <v>0</v>
      </c>
      <c r="AN140" s="209" t="b">
        <f t="shared" si="177"/>
        <v>0</v>
      </c>
      <c r="AO140" s="209" t="b">
        <f t="shared" si="177"/>
        <v>0</v>
      </c>
      <c r="AP140" s="209">
        <f t="shared" si="177"/>
        <v>0</v>
      </c>
      <c r="AQ140" s="62">
        <f t="shared" si="108"/>
        <v>0</v>
      </c>
      <c r="AR140" s="389"/>
      <c r="AS140" s="90">
        <f t="shared" si="156"/>
        <v>1.700000000000001E-8</v>
      </c>
      <c r="AT140" s="60" t="str">
        <f t="shared" si="109"/>
        <v>16_6</v>
      </c>
      <c r="AU140" s="173" t="str">
        <f t="shared" si="157"/>
        <v>16cs</v>
      </c>
      <c r="AV140"/>
      <c r="AW140" s="76">
        <f t="shared" si="158"/>
        <v>16</v>
      </c>
      <c r="AX140" s="79" t="s">
        <v>39</v>
      </c>
      <c r="AY140" s="179" t="str">
        <f t="shared" si="159"/>
        <v>16_6</v>
      </c>
      <c r="AZ140" s="179">
        <f t="shared" si="160"/>
        <v>1.700000000000001E-8</v>
      </c>
      <c r="BA140" s="179" t="str">
        <f t="shared" si="161"/>
        <v>16cs</v>
      </c>
      <c r="BB140" t="str">
        <f t="shared" si="106"/>
        <v>0</v>
      </c>
    </row>
    <row r="141" spans="1:54" ht="14.25" customHeight="1" thickTop="1" thickBot="1" x14ac:dyDescent="0.25">
      <c r="A141" s="407"/>
      <c r="B141" s="321" t="s">
        <v>81</v>
      </c>
      <c r="C141" s="322" t="str">
        <f>'1 forduló'!$C136</f>
        <v>Papp László 1779</v>
      </c>
      <c r="D141" s="322" t="str">
        <f>'2 forduló'!$C136</f>
        <v>Várnagy Csaba</v>
      </c>
      <c r="E141" s="322" t="str">
        <f>'3 forduló'!$C136</f>
        <v>Fábián András</v>
      </c>
      <c r="F141" s="322" t="str">
        <f>'4 forduló'!$C136</f>
        <v>Fábián András</v>
      </c>
      <c r="G141" s="322" t="str">
        <f>'5 forduló'!$C136</f>
        <v>Papp László</v>
      </c>
      <c r="H141" s="322" t="str">
        <f>'6 forduló'!$C136</f>
        <v>Fábián András</v>
      </c>
      <c r="I141" s="322" t="str">
        <f>'7 forduló'!$C136</f>
        <v>Fábián András</v>
      </c>
      <c r="J141" s="322" t="str">
        <f>'8 forduló'!$C136</f>
        <v xml:space="preserve">Dr.Blahota István </v>
      </c>
      <c r="K141" s="322" t="str">
        <f>'9 forduló'!$C136</f>
        <v>Várnagy Csaba</v>
      </c>
      <c r="L141" s="322" t="b">
        <f>'10 forduló'!$C136</f>
        <v>0</v>
      </c>
      <c r="M141" s="322" t="b">
        <f>'11 forduló'!$C136</f>
        <v>0</v>
      </c>
      <c r="N141" s="323">
        <f>'1 forduló'!$D136</f>
        <v>0</v>
      </c>
      <c r="O141" s="323">
        <f>'2 forduló'!$D136</f>
        <v>1</v>
      </c>
      <c r="P141" s="323">
        <f>'3 forduló'!$D136</f>
        <v>1</v>
      </c>
      <c r="Q141" s="323">
        <f>'4 forduló'!$D136</f>
        <v>1</v>
      </c>
      <c r="R141" s="323">
        <f>'5 forduló'!$D136</f>
        <v>1</v>
      </c>
      <c r="S141" s="323">
        <f>'6 forduló'!$D136</f>
        <v>1</v>
      </c>
      <c r="T141" s="323">
        <f>'7 forduló'!$D136</f>
        <v>1</v>
      </c>
      <c r="U141" s="323">
        <f>'8 forduló'!$D136</f>
        <v>1</v>
      </c>
      <c r="V141" s="323">
        <f>'9 forduló'!$D136</f>
        <v>0</v>
      </c>
      <c r="W141" s="323" t="b">
        <f>'10 forduló'!$D136</f>
        <v>0</v>
      </c>
      <c r="X141" s="323" t="b">
        <f>'11 forduló'!$D136</f>
        <v>0</v>
      </c>
      <c r="Y141" s="324"/>
      <c r="Z141" s="331">
        <f t="shared" si="170"/>
        <v>7</v>
      </c>
      <c r="AA141" s="404"/>
      <c r="AC141" s="207"/>
      <c r="AD141" s="209" t="str">
        <f>M266</f>
        <v>17_6</v>
      </c>
      <c r="AE141" s="209" t="b">
        <f t="shared" ref="AE141:AP141" si="178">N266</f>
        <v>0</v>
      </c>
      <c r="AF141" s="209" t="b">
        <f t="shared" si="178"/>
        <v>0</v>
      </c>
      <c r="AG141" s="209" t="b">
        <f t="shared" si="178"/>
        <v>0</v>
      </c>
      <c r="AH141" s="209" t="b">
        <f t="shared" si="178"/>
        <v>0</v>
      </c>
      <c r="AI141" s="209" t="b">
        <f t="shared" si="178"/>
        <v>0</v>
      </c>
      <c r="AJ141" s="209" t="b">
        <f t="shared" si="178"/>
        <v>0</v>
      </c>
      <c r="AK141" s="209" t="b">
        <f t="shared" si="178"/>
        <v>0</v>
      </c>
      <c r="AL141" s="209" t="b">
        <f t="shared" si="178"/>
        <v>0</v>
      </c>
      <c r="AM141" s="209" t="b">
        <f t="shared" si="178"/>
        <v>0</v>
      </c>
      <c r="AN141" s="209" t="b">
        <f t="shared" si="178"/>
        <v>0</v>
      </c>
      <c r="AO141" s="209" t="b">
        <f t="shared" si="178"/>
        <v>0</v>
      </c>
      <c r="AP141" s="209">
        <f t="shared" si="178"/>
        <v>0</v>
      </c>
      <c r="AQ141" s="62">
        <f t="shared" si="108"/>
        <v>0</v>
      </c>
      <c r="AR141" s="389"/>
      <c r="AS141" s="90">
        <f t="shared" si="156"/>
        <v>1.6800000000000011E-8</v>
      </c>
      <c r="AT141" s="60" t="str">
        <f t="shared" si="109"/>
        <v>17_6</v>
      </c>
      <c r="AU141" s="173" t="str">
        <f t="shared" si="157"/>
        <v>17cs</v>
      </c>
      <c r="AV141"/>
      <c r="AW141" s="76">
        <f t="shared" si="158"/>
        <v>17</v>
      </c>
      <c r="AX141" s="79" t="s">
        <v>40</v>
      </c>
      <c r="AY141" s="179" t="str">
        <f t="shared" si="159"/>
        <v>17_6</v>
      </c>
      <c r="AZ141" s="179">
        <f t="shared" si="160"/>
        <v>1.6800000000000011E-8</v>
      </c>
      <c r="BA141" s="179" t="str">
        <f t="shared" si="161"/>
        <v>17cs</v>
      </c>
      <c r="BB141" t="str">
        <f t="shared" si="106"/>
        <v>0</v>
      </c>
    </row>
    <row r="142" spans="1:54" ht="14.25" customHeight="1" thickTop="1" thickBot="1" x14ac:dyDescent="0.25">
      <c r="A142" s="407"/>
      <c r="B142" s="321" t="s">
        <v>82</v>
      </c>
      <c r="C142" s="322" t="str">
        <f>'1 forduló'!$C137</f>
        <v xml:space="preserve"> Ugyan Dániel 1592</v>
      </c>
      <c r="D142" s="322" t="str">
        <f>'2 forduló'!$C137</f>
        <v>Blahota Marcell</v>
      </c>
      <c r="E142" s="322" t="str">
        <f>'3 forduló'!$C137</f>
        <v>Várnagy Csaba</v>
      </c>
      <c r="F142" s="322" t="str">
        <f>'4 forduló'!$C137</f>
        <v xml:space="preserve"> Blahota Marcell</v>
      </c>
      <c r="G142" s="322" t="str">
        <f>'5 forduló'!$C137</f>
        <v>Ugyan Dániel</v>
      </c>
      <c r="H142" s="322" t="str">
        <f>'6 forduló'!$C137</f>
        <v>Blahota Marcell</v>
      </c>
      <c r="I142" s="322" t="str">
        <f>'7 forduló'!$C137</f>
        <v>Blahota Marcell</v>
      </c>
      <c r="J142" s="322" t="str">
        <f>'8 forduló'!$C137</f>
        <v xml:space="preserve">Blahota Marcell </v>
      </c>
      <c r="K142" s="322" t="str">
        <f>'9 forduló'!$C137</f>
        <v>Dán Marcell</v>
      </c>
      <c r="L142" s="322" t="b">
        <f>'10 forduló'!$C137</f>
        <v>0</v>
      </c>
      <c r="M142" s="322" t="b">
        <f>'11 forduló'!$C137</f>
        <v>0</v>
      </c>
      <c r="N142" s="323">
        <f>'1 forduló'!$D137</f>
        <v>0.5</v>
      </c>
      <c r="O142" s="323">
        <f>'2 forduló'!$D137</f>
        <v>1</v>
      </c>
      <c r="P142" s="323">
        <f>'3 forduló'!$D137</f>
        <v>0</v>
      </c>
      <c r="Q142" s="323">
        <f>'4 forduló'!$D137</f>
        <v>0</v>
      </c>
      <c r="R142" s="323">
        <f>'5 forduló'!$D137</f>
        <v>1</v>
      </c>
      <c r="S142" s="323">
        <f>'6 forduló'!$D137</f>
        <v>1</v>
      </c>
      <c r="T142" s="323">
        <f>'7 forduló'!$D137</f>
        <v>1</v>
      </c>
      <c r="U142" s="323">
        <f>'8 forduló'!$D137</f>
        <v>0</v>
      </c>
      <c r="V142" s="323">
        <f>'9 forduló'!$D137</f>
        <v>1</v>
      </c>
      <c r="W142" s="323" t="b">
        <f>'10 forduló'!$D137</f>
        <v>0</v>
      </c>
      <c r="X142" s="323" t="b">
        <f>'11 forduló'!$D137</f>
        <v>0</v>
      </c>
      <c r="Y142" s="324"/>
      <c r="Z142" s="331">
        <f t="shared" si="170"/>
        <v>5.5</v>
      </c>
      <c r="AA142" s="404"/>
      <c r="AC142" s="207"/>
      <c r="AD142" s="209" t="str">
        <f>M282</f>
        <v>18_6</v>
      </c>
      <c r="AE142" s="209" t="b">
        <f t="shared" ref="AE142:AP142" si="179">N282</f>
        <v>0</v>
      </c>
      <c r="AF142" s="209" t="b">
        <f t="shared" si="179"/>
        <v>0</v>
      </c>
      <c r="AG142" s="209" t="b">
        <f t="shared" si="179"/>
        <v>0</v>
      </c>
      <c r="AH142" s="209" t="b">
        <f t="shared" si="179"/>
        <v>0</v>
      </c>
      <c r="AI142" s="209" t="b">
        <f t="shared" si="179"/>
        <v>0</v>
      </c>
      <c r="AJ142" s="209" t="b">
        <f t="shared" si="179"/>
        <v>0</v>
      </c>
      <c r="AK142" s="209" t="b">
        <f t="shared" si="179"/>
        <v>0</v>
      </c>
      <c r="AL142" s="209" t="b">
        <f t="shared" si="179"/>
        <v>0</v>
      </c>
      <c r="AM142" s="209" t="b">
        <f t="shared" si="179"/>
        <v>0</v>
      </c>
      <c r="AN142" s="209" t="b">
        <f t="shared" si="179"/>
        <v>0</v>
      </c>
      <c r="AO142" s="209" t="b">
        <f t="shared" si="179"/>
        <v>0</v>
      </c>
      <c r="AP142" s="209">
        <f t="shared" si="179"/>
        <v>0</v>
      </c>
      <c r="AQ142" s="62">
        <f t="shared" si="108"/>
        <v>0</v>
      </c>
      <c r="AR142" s="389"/>
      <c r="AS142" s="90">
        <f t="shared" si="156"/>
        <v>1.660000000000001E-8</v>
      </c>
      <c r="AT142" s="60" t="str">
        <f t="shared" si="109"/>
        <v>18_6</v>
      </c>
      <c r="AU142" s="173" t="str">
        <f t="shared" si="157"/>
        <v>18cs</v>
      </c>
      <c r="AV142"/>
      <c r="AW142" s="76">
        <f t="shared" si="158"/>
        <v>18</v>
      </c>
      <c r="AX142" s="79" t="s">
        <v>41</v>
      </c>
      <c r="AY142" s="179" t="str">
        <f t="shared" si="159"/>
        <v>18_6</v>
      </c>
      <c r="AZ142" s="179">
        <f t="shared" si="160"/>
        <v>1.660000000000001E-8</v>
      </c>
      <c r="BA142" s="179" t="str">
        <f t="shared" si="161"/>
        <v>18cs</v>
      </c>
      <c r="BB142" t="str">
        <f t="shared" si="106"/>
        <v>0</v>
      </c>
    </row>
    <row r="143" spans="1:54" ht="14.25" customHeight="1" thickTop="1" thickBot="1" x14ac:dyDescent="0.25">
      <c r="A143" s="408"/>
      <c r="B143" s="325" t="s">
        <v>85</v>
      </c>
      <c r="C143" s="326">
        <f>'1 forduló'!$C138</f>
        <v>0</v>
      </c>
      <c r="D143" s="322">
        <f>'2 forduló'!$C138</f>
        <v>0</v>
      </c>
      <c r="E143" s="326">
        <f>'3 forduló'!$C138</f>
        <v>0</v>
      </c>
      <c r="F143" s="326">
        <f>'4 forduló'!$C138</f>
        <v>0</v>
      </c>
      <c r="G143" s="326">
        <f>'5 forduló'!$C138</f>
        <v>0</v>
      </c>
      <c r="H143" s="326">
        <f>'6 forduló'!$C138</f>
        <v>0</v>
      </c>
      <c r="I143" s="326">
        <f>'7 forduló'!$C138</f>
        <v>0</v>
      </c>
      <c r="J143" s="326">
        <f>'8 forduló'!$C138</f>
        <v>0</v>
      </c>
      <c r="K143" s="326">
        <f>'9 forduló'!$C138</f>
        <v>0</v>
      </c>
      <c r="L143" s="326">
        <f>'10 forduló'!$C138</f>
        <v>0</v>
      </c>
      <c r="M143" s="326">
        <f>'11 forduló'!$C138</f>
        <v>0</v>
      </c>
      <c r="N143" s="327"/>
      <c r="O143" s="327"/>
      <c r="P143" s="327"/>
      <c r="Q143" s="327"/>
      <c r="R143" s="327"/>
      <c r="S143" s="327"/>
      <c r="T143" s="327"/>
      <c r="U143" s="327"/>
      <c r="V143" s="327"/>
      <c r="W143" s="327"/>
      <c r="X143" s="327"/>
      <c r="Y143" s="328"/>
      <c r="Z143" s="332">
        <f t="shared" si="170"/>
        <v>0</v>
      </c>
      <c r="AA143" s="405"/>
      <c r="AC143" s="207"/>
      <c r="AD143" s="209" t="str">
        <f>M298</f>
        <v>19_6</v>
      </c>
      <c r="AE143" s="209" t="b">
        <f t="shared" ref="AE143:AP143" si="180">N298</f>
        <v>0</v>
      </c>
      <c r="AF143" s="209" t="b">
        <f t="shared" si="180"/>
        <v>0</v>
      </c>
      <c r="AG143" s="209" t="b">
        <f t="shared" si="180"/>
        <v>0</v>
      </c>
      <c r="AH143" s="209" t="b">
        <f t="shared" si="180"/>
        <v>0</v>
      </c>
      <c r="AI143" s="209" t="b">
        <f t="shared" si="180"/>
        <v>0</v>
      </c>
      <c r="AJ143" s="209" t="b">
        <f t="shared" si="180"/>
        <v>0</v>
      </c>
      <c r="AK143" s="209" t="b">
        <f t="shared" si="180"/>
        <v>0</v>
      </c>
      <c r="AL143" s="209" t="b">
        <f t="shared" si="180"/>
        <v>0</v>
      </c>
      <c r="AM143" s="209" t="b">
        <f t="shared" si="180"/>
        <v>0</v>
      </c>
      <c r="AN143" s="209" t="b">
        <f t="shared" si="180"/>
        <v>0</v>
      </c>
      <c r="AO143" s="209" t="b">
        <f t="shared" si="180"/>
        <v>0</v>
      </c>
      <c r="AP143" s="209">
        <f t="shared" si="180"/>
        <v>0</v>
      </c>
      <c r="AQ143" s="62">
        <f t="shared" si="108"/>
        <v>0</v>
      </c>
      <c r="AR143" s="389"/>
      <c r="AS143" s="90">
        <f t="shared" si="156"/>
        <v>1.6400000000000011E-8</v>
      </c>
      <c r="AT143" s="60" t="str">
        <f t="shared" si="109"/>
        <v>19_6</v>
      </c>
      <c r="AU143" s="173" t="str">
        <f t="shared" si="157"/>
        <v>19cs</v>
      </c>
      <c r="AV143"/>
      <c r="AW143" s="76">
        <f t="shared" si="158"/>
        <v>19</v>
      </c>
      <c r="AX143" s="79" t="s">
        <v>42</v>
      </c>
      <c r="AY143" s="179" t="str">
        <f t="shared" si="159"/>
        <v>19_6</v>
      </c>
      <c r="AZ143" s="179">
        <f t="shared" si="160"/>
        <v>1.6400000000000011E-8</v>
      </c>
      <c r="BA143" s="179" t="str">
        <f t="shared" si="161"/>
        <v>19cs</v>
      </c>
      <c r="BB143" t="str">
        <f t="shared" si="106"/>
        <v>0</v>
      </c>
    </row>
    <row r="144" spans="1:54" ht="14.25" thickTop="1" thickBot="1" x14ac:dyDescent="0.25">
      <c r="A144" s="280"/>
      <c r="B144" s="280"/>
      <c r="C144" s="280"/>
      <c r="D144" s="280"/>
      <c r="E144" s="280"/>
      <c r="F144" s="280"/>
      <c r="G144" s="280"/>
      <c r="H144" s="280"/>
      <c r="I144" s="280"/>
      <c r="J144" s="280"/>
      <c r="K144" s="280"/>
      <c r="L144" s="280"/>
      <c r="M144" s="333"/>
      <c r="N144" s="335">
        <f t="shared" ref="N144:X144" si="181">SUM(N133:N143)</f>
        <v>3.5</v>
      </c>
      <c r="O144" s="335">
        <f t="shared" si="181"/>
        <v>7</v>
      </c>
      <c r="P144" s="335">
        <f t="shared" si="181"/>
        <v>4.5</v>
      </c>
      <c r="Q144" s="335">
        <f t="shared" si="181"/>
        <v>4.5</v>
      </c>
      <c r="R144" s="335">
        <f t="shared" si="181"/>
        <v>8</v>
      </c>
      <c r="S144" s="335">
        <f t="shared" si="181"/>
        <v>5</v>
      </c>
      <c r="T144" s="335">
        <f t="shared" si="181"/>
        <v>8</v>
      </c>
      <c r="U144" s="335">
        <f t="shared" si="181"/>
        <v>7.5</v>
      </c>
      <c r="V144" s="335">
        <f t="shared" si="181"/>
        <v>6</v>
      </c>
      <c r="W144" s="335">
        <f t="shared" si="181"/>
        <v>0</v>
      </c>
      <c r="X144" s="335">
        <f t="shared" si="181"/>
        <v>0</v>
      </c>
      <c r="Y144" s="252"/>
      <c r="Z144" s="280"/>
      <c r="AA144" s="280"/>
      <c r="AC144" s="207"/>
      <c r="AD144" s="209" t="str">
        <f>M314</f>
        <v>20_6</v>
      </c>
      <c r="AE144" s="209" t="b">
        <f t="shared" ref="AE144:AP144" si="182">N314</f>
        <v>0</v>
      </c>
      <c r="AF144" s="209" t="b">
        <f t="shared" si="182"/>
        <v>0</v>
      </c>
      <c r="AG144" s="209" t="b">
        <f t="shared" si="182"/>
        <v>0</v>
      </c>
      <c r="AH144" s="209" t="b">
        <f t="shared" si="182"/>
        <v>0</v>
      </c>
      <c r="AI144" s="209" t="b">
        <f t="shared" si="182"/>
        <v>0</v>
      </c>
      <c r="AJ144" s="209" t="b">
        <f t="shared" si="182"/>
        <v>0</v>
      </c>
      <c r="AK144" s="209" t="b">
        <f t="shared" si="182"/>
        <v>0</v>
      </c>
      <c r="AL144" s="209" t="b">
        <f t="shared" si="182"/>
        <v>0</v>
      </c>
      <c r="AM144" s="209" t="b">
        <f t="shared" si="182"/>
        <v>0</v>
      </c>
      <c r="AN144" s="209" t="b">
        <f t="shared" si="182"/>
        <v>0</v>
      </c>
      <c r="AO144" s="209" t="b">
        <f t="shared" si="182"/>
        <v>0</v>
      </c>
      <c r="AP144" s="209">
        <f t="shared" si="182"/>
        <v>0</v>
      </c>
      <c r="AQ144" s="62">
        <f t="shared" si="108"/>
        <v>0</v>
      </c>
      <c r="AR144" s="390"/>
      <c r="AS144" s="90">
        <f t="shared" si="156"/>
        <v>1.6200000000000013E-8</v>
      </c>
      <c r="AT144" s="75" t="str">
        <f t="shared" si="109"/>
        <v>20_6</v>
      </c>
      <c r="AU144" s="173" t="str">
        <f t="shared" si="157"/>
        <v>20cs</v>
      </c>
      <c r="AV144"/>
      <c r="AW144" s="76">
        <f t="shared" si="158"/>
        <v>20</v>
      </c>
      <c r="AX144" s="79" t="s">
        <v>43</v>
      </c>
      <c r="AY144" s="179" t="str">
        <f t="shared" si="159"/>
        <v>20_6</v>
      </c>
      <c r="AZ144" s="179">
        <f t="shared" si="160"/>
        <v>1.6200000000000013E-8</v>
      </c>
      <c r="BA144" s="179" t="str">
        <f t="shared" si="161"/>
        <v>20cs</v>
      </c>
      <c r="BB144" t="e">
        <f t="shared" si="106"/>
        <v>#N/A</v>
      </c>
    </row>
    <row r="145" spans="1:54" ht="14.25" thickTop="1" thickBot="1" x14ac:dyDescent="0.25">
      <c r="A145" s="280"/>
      <c r="B145" s="280"/>
      <c r="C145" s="280"/>
      <c r="D145" s="280"/>
      <c r="E145" s="280"/>
      <c r="F145" s="280"/>
      <c r="G145" s="280"/>
      <c r="H145" s="280"/>
      <c r="I145" s="280"/>
      <c r="J145" s="280"/>
      <c r="K145" s="280"/>
      <c r="L145" s="280"/>
      <c r="M145" s="333"/>
      <c r="N145" s="334"/>
      <c r="O145" s="334"/>
      <c r="P145" s="334"/>
      <c r="Q145" s="334"/>
      <c r="R145" s="334"/>
      <c r="S145" s="334"/>
      <c r="T145" s="334"/>
      <c r="U145" s="334"/>
      <c r="V145" s="334"/>
      <c r="W145" s="334"/>
      <c r="X145" s="334"/>
      <c r="Y145" s="334"/>
      <c r="Z145" s="280"/>
      <c r="AA145" s="280"/>
      <c r="AC145" s="207" t="s">
        <v>174</v>
      </c>
      <c r="AD145" s="209" t="b">
        <f>M11</f>
        <v>0</v>
      </c>
      <c r="AE145" s="209">
        <f t="shared" ref="AE145:AP145" si="183">N11</f>
        <v>0.5</v>
      </c>
      <c r="AF145" s="209">
        <f t="shared" si="183"/>
        <v>1</v>
      </c>
      <c r="AG145" s="209">
        <f t="shared" si="183"/>
        <v>1</v>
      </c>
      <c r="AH145" s="209">
        <f t="shared" si="183"/>
        <v>1</v>
      </c>
      <c r="AI145" s="209">
        <f t="shared" si="183"/>
        <v>0.5</v>
      </c>
      <c r="AJ145" s="209">
        <f t="shared" si="183"/>
        <v>0.5</v>
      </c>
      <c r="AK145" s="209">
        <f t="shared" si="183"/>
        <v>1</v>
      </c>
      <c r="AL145" s="209">
        <f t="shared" si="183"/>
        <v>0</v>
      </c>
      <c r="AM145" s="209">
        <f t="shared" si="183"/>
        <v>0</v>
      </c>
      <c r="AN145" s="209" t="b">
        <f t="shared" si="183"/>
        <v>0</v>
      </c>
      <c r="AO145" s="209" t="b">
        <f t="shared" si="183"/>
        <v>0</v>
      </c>
      <c r="AP145" s="209">
        <f t="shared" si="183"/>
        <v>0</v>
      </c>
      <c r="AQ145" s="62">
        <f t="shared" si="108"/>
        <v>5.5</v>
      </c>
      <c r="AR145" s="388" t="s">
        <v>174</v>
      </c>
      <c r="AS145" s="86">
        <f>AQ145+(AD3/10000)</f>
        <v>5.50300002</v>
      </c>
      <c r="AT145" s="54" t="b">
        <f t="shared" si="109"/>
        <v>0</v>
      </c>
      <c r="AU145" s="210" t="str">
        <f>AU125</f>
        <v>Nyírbátor SE</v>
      </c>
      <c r="AV145"/>
      <c r="AW145" s="76" t="e">
        <f>_xlfn.RANK.EQ(AS145,$AS$125:$AS$144,0)</f>
        <v>#N/A</v>
      </c>
      <c r="AX145" s="76" t="s">
        <v>13</v>
      </c>
      <c r="AY145" s="179" t="e">
        <f>IF($AW$145=(AL3+1),$AT$145,IF($AW$146=(AL3+1),$AT$146,IF($AW$147=(AL3+1),$AT$147,IF($AW$148=(AL3+1),$AT$148,IF($AW$149=(AL3+1),$AT$149,IF($AW$150=(AL3+1),$AT$150,IF($AW$151=(AL3+1),$AT$151,IF($AW$152=(AL3+1),$AT$152,IF($AW$153=(AL3+1),$AT$153,IF($AW$154=(AL3+1),$AT$154,IF($AW$155=(AL3+1),$AT$155,IF($AW$156=(AL3+1),$AT$156,IF($AW$157=(AL3+1),$AT$157,IF($AW$158=(AL3+1),$AT$158,IF($AW$159=(AL3+1),$AT$159,IF($AW$160=(AL3+1),$AT$160,IF($AW$161=(AL3+1),$AT$161,IF($AW$162=(AL3+1),$AT$162,IF($AW$163=(AL3+1),$AT$163,IF($AW$164=(AL3+1),$AT$164))))))))))))))))))))</f>
        <v>#N/A</v>
      </c>
      <c r="AZ145" s="179" t="e">
        <f>IF($AW$145=(AP3+1),$AS$145,IF($AW$146=(AP3+1),$AS$146,IF($AW$147=(AP3+1),$AS$147,IF($AW$148=(AP3+1),$AS$148,IF($AW$149=(AP3+1),$AS$149,IF($AW$150=(AP3+1),$AS$150,IF($AW$151=(AP3+1),$AS$151,IF($AW$152=(AP3+1),$AS$152,IF($AW$153=(AP3+1),$AS$153,IF($AW$154=(AP3+1),$AS$154,IF($AW$155=(AL3+1),$AS$155,IF($AW$156=(AL3+1),$AS$156,IF($AW$157=(AL3+1),$AS$157,IF($AW$158=(AL3+1),$AS$158,IF($AW$159=(AL3+1),$AS$159,IF($AW$160=(AL3+1),$AS$160,IF($AW$161=(AL3+1),$AS$161,IF($AW$162=(AL3+1),$AS$162,IF($AW$163=(AL3+1),$AS$163,IF($AW$164=(AL3+1),$AS$164))))))))))))))))))))</f>
        <v>#N/A</v>
      </c>
      <c r="BA145" s="179" t="e">
        <f>IF($AW$145=(AP3+1),$AU$145,IF($AW$146=(AP3+1),$AU$146,IF($AW$147=(AP3+1),$AU$147,IF($AW$148=(AP3+1),$AU$148,IF($AW$149=(AP3+1),$AU$149,IF($AW$150=(AP3+1),$AU$150,IF($AW$151=(AP3+1),$AU$151,IF($AW$152=(AP3+1),$AU$152,IF($AW$153=(AP3+1),$AU$153,IF($AW$154=(AP3+1),$AU$154,IF($AW$155=(AP3+1),$AU$155,IF($AW$156=(AP3+1),$AU$156,IF($AW$157=(AP3+1),$AU$157,IF($AW$158=(AP3+1),$AU$158,IF($AW$159=(AP3+1),$AU$159,IF($AW$160=(AP3+1),$AU$160,IF($AW$161=(AP3+1),$AU$161,IF($AW$162=(AP3+1),$AU$162,IF($AW$163=(AP3+1),$AU$163,IF($AW$164=(AP3+1),$AU$164))))))))))))))))))))</f>
        <v>#N/A</v>
      </c>
      <c r="BB145" t="e">
        <f t="shared" si="106"/>
        <v>#N/A</v>
      </c>
    </row>
    <row r="146" spans="1:54" ht="16.5" customHeight="1" thickTop="1" thickBot="1" x14ac:dyDescent="0.25">
      <c r="A146" s="280"/>
      <c r="B146" s="280"/>
      <c r="C146" s="280"/>
      <c r="D146" s="280"/>
      <c r="E146" s="280"/>
      <c r="F146" s="280"/>
      <c r="G146" s="280"/>
      <c r="H146" s="280"/>
      <c r="I146" s="280"/>
      <c r="J146" s="280"/>
      <c r="K146" s="280"/>
      <c r="L146" s="280"/>
      <c r="M146" s="333"/>
      <c r="N146" s="280"/>
      <c r="O146" s="280"/>
      <c r="P146" s="280"/>
      <c r="Q146" s="280"/>
      <c r="R146" s="280"/>
      <c r="S146" s="280"/>
      <c r="T146" s="280"/>
      <c r="U146" s="280"/>
      <c r="V146" s="280"/>
      <c r="W146" s="280"/>
      <c r="X146" s="280"/>
      <c r="Y146" s="280"/>
      <c r="Z146" s="280"/>
      <c r="AA146" s="280"/>
      <c r="AC146" s="207"/>
      <c r="AD146" s="209" t="b">
        <f>M27</f>
        <v>0</v>
      </c>
      <c r="AE146" s="209">
        <f t="shared" ref="AE146:AP146" si="184">N27</f>
        <v>0</v>
      </c>
      <c r="AF146" s="209">
        <f t="shared" si="184"/>
        <v>0</v>
      </c>
      <c r="AG146" s="209">
        <f t="shared" si="184"/>
        <v>1</v>
      </c>
      <c r="AH146" s="209">
        <f t="shared" si="184"/>
        <v>1</v>
      </c>
      <c r="AI146" s="209">
        <f t="shared" si="184"/>
        <v>0</v>
      </c>
      <c r="AJ146" s="209">
        <f t="shared" si="184"/>
        <v>0</v>
      </c>
      <c r="AK146" s="209">
        <f t="shared" si="184"/>
        <v>1</v>
      </c>
      <c r="AL146" s="209">
        <f t="shared" si="184"/>
        <v>1</v>
      </c>
      <c r="AM146" s="209">
        <f t="shared" si="184"/>
        <v>1</v>
      </c>
      <c r="AN146" s="209" t="b">
        <f t="shared" si="184"/>
        <v>0</v>
      </c>
      <c r="AO146" s="209" t="b">
        <f t="shared" si="184"/>
        <v>0</v>
      </c>
      <c r="AP146" s="209">
        <f t="shared" si="184"/>
        <v>0</v>
      </c>
      <c r="AQ146" s="62">
        <f t="shared" si="108"/>
        <v>5</v>
      </c>
      <c r="AR146" s="389"/>
      <c r="AS146" s="86">
        <f t="shared" ref="AS146:AS164" si="185">AQ146+(AD4/10000)</f>
        <v>5.0066000197999996</v>
      </c>
      <c r="AT146" s="55" t="b">
        <f t="shared" si="109"/>
        <v>0</v>
      </c>
      <c r="AU146" s="210" t="str">
        <f t="shared" si="157"/>
        <v>Refi SC</v>
      </c>
      <c r="AV146"/>
      <c r="AW146" s="76" t="e">
        <f t="shared" ref="AW146:AW164" si="186">_xlfn.RANK.EQ(AS146,$AS$125:$AS$144,0)</f>
        <v>#N/A</v>
      </c>
      <c r="AX146" s="76" t="s">
        <v>14</v>
      </c>
      <c r="AY146" s="179" t="e">
        <f t="shared" ref="AY146:AY164" si="187">IF($AW$145=(AL4+1),$AT$145,IF($AW$146=(AL4+1),$AT$146,IF($AW$147=(AL4+1),$AT$147,IF($AW$148=(AL4+1),$AT$148,IF($AW$149=(AL4+1),$AT$149,IF($AW$150=(AL4+1),$AT$150,IF($AW$151=(AL4+1),$AT$151,IF($AW$152=(AL4+1),$AT$152,IF($AW$153=(AL4+1),$AT$153,IF($AW$154=(AL4+1),$AT$154,IF($AW$155=(AL4+1),$AT$155,IF($AW$156=(AL4+1),$AT$156,IF($AW$157=(AL4+1),$AT$157,IF($AW$158=(AL4+1),$AT$158,IF($AW$159=(AL4+1),$AT$159,IF($AW$160=(AL4+1),$AT$160,IF($AW$161=(AL4+1),$AT$161,IF($AW$162=(AL4+1),$AT$162,IF($AW$163=(AL4+1),$AT$163,IF($AW$164=(AL4+1),$AT$164))))))))))))))))))))</f>
        <v>#N/A</v>
      </c>
      <c r="AZ146" s="179" t="e">
        <f t="shared" ref="AZ146:AZ164" si="188">IF($AW$145=(AP4+1),$AS$145,IF($AW$146=(AP4+1),$AS$146,IF($AW$147=(AP4+1),$AS$147,IF($AW$148=(AP4+1),$AS$148,IF($AW$149=(AP4+1),$AS$149,IF($AW$150=(AP4+1),$AS$150,IF($AW$151=(AP4+1),$AS$151,IF($AW$152=(AP4+1),$AS$152,IF($AW$153=(AP4+1),$AS$153,IF($AW$154=(AP4+1),$AS$154,IF($AW$155=(AL4+1),$AS$155,IF($AW$156=(AL4+1),$AS$156,IF($AW$157=(AL4+1),$AS$157,IF($AW$158=(AL4+1),$AS$158,IF($AW$159=(AL4+1),$AS$159,IF($AW$160=(AL4+1),$AS$160,IF($AW$161=(AL4+1),$AS$161,IF($AW$162=(AL4+1),$AS$162,IF($AW$163=(AL4+1),$AS$163,IF($AW$164=(AL4+1),$AS$164))))))))))))))))))))</f>
        <v>#N/A</v>
      </c>
      <c r="BA146" s="179" t="e">
        <f t="shared" ref="BA146:BA164" si="189">IF($AW$145=(AP4+1),$AU$145,IF($AW$146=(AP4+1),$AU$146,IF($AW$147=(AP4+1),$AU$147,IF($AW$148=(AP4+1),$AU$148,IF($AW$149=(AP4+1),$AU$149,IF($AW$150=(AP4+1),$AU$150,IF($AW$151=(AP4+1),$AU$151,IF($AW$152=(AP4+1),$AU$152,IF($AW$153=(AP4+1),$AU$153,IF($AW$154=(AP4+1),$AU$154,IF($AW$155=(AP4+1),$AU$155,IF($AW$156=(AP4+1),$AU$156,IF($AW$157=(AP4+1),$AU$157,IF($AW$158=(AP4+1),$AU$158,IF($AW$159=(AP4+1),$AU$159,IF($AW$160=(AP4+1),$AU$160,IF($AW$161=(AP4+1),$AU$161,IF($AW$162=(AP4+1),$AU$162,IF($AW$163=(AP4+1),$AU$163,IF($AW$164=(AP4+1),$AU$164))))))))))))))))))))</f>
        <v>#N/A</v>
      </c>
      <c r="BB146" t="e">
        <f t="shared" si="106"/>
        <v>#N/A</v>
      </c>
    </row>
    <row r="147" spans="1:54" ht="32.25" customHeight="1" thickTop="1" thickBot="1" x14ac:dyDescent="0.35">
      <c r="A147" s="398" t="s">
        <v>0</v>
      </c>
      <c r="B147" s="399"/>
      <c r="C147" s="311" t="s">
        <v>595</v>
      </c>
      <c r="D147" s="312"/>
      <c r="E147" s="313"/>
      <c r="F147" s="314"/>
      <c r="G147" s="314"/>
      <c r="H147" s="314"/>
      <c r="I147" s="314"/>
      <c r="J147" s="314"/>
      <c r="K147" s="314"/>
      <c r="L147" s="314"/>
      <c r="M147" s="315"/>
      <c r="N147" s="400" t="s">
        <v>12</v>
      </c>
      <c r="O147" s="401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329" t="s">
        <v>16</v>
      </c>
      <c r="AA147" s="403">
        <f>SUM(N160:Y160)</f>
        <v>27.5</v>
      </c>
      <c r="AC147" s="207"/>
      <c r="AD147" s="209" t="b">
        <f>M43</f>
        <v>0</v>
      </c>
      <c r="AE147" s="209">
        <f t="shared" ref="AE147:AP147" si="190">N43</f>
        <v>1</v>
      </c>
      <c r="AF147" s="209">
        <f t="shared" si="190"/>
        <v>0</v>
      </c>
      <c r="AG147" s="209">
        <f t="shared" si="190"/>
        <v>0</v>
      </c>
      <c r="AH147" s="209">
        <f t="shared" si="190"/>
        <v>0</v>
      </c>
      <c r="AI147" s="209">
        <f t="shared" si="190"/>
        <v>1</v>
      </c>
      <c r="AJ147" s="209">
        <f t="shared" si="190"/>
        <v>1</v>
      </c>
      <c r="AK147" s="209">
        <f t="shared" si="190"/>
        <v>0</v>
      </c>
      <c r="AL147" s="209">
        <f t="shared" si="190"/>
        <v>0.5</v>
      </c>
      <c r="AM147" s="209">
        <f t="shared" si="190"/>
        <v>1</v>
      </c>
      <c r="AN147" s="209" t="b">
        <f t="shared" si="190"/>
        <v>0</v>
      </c>
      <c r="AO147" s="209" t="b">
        <f t="shared" si="190"/>
        <v>0</v>
      </c>
      <c r="AP147" s="209">
        <f t="shared" si="190"/>
        <v>0</v>
      </c>
      <c r="AQ147" s="62">
        <f t="shared" si="108"/>
        <v>4.5</v>
      </c>
      <c r="AR147" s="389"/>
      <c r="AS147" s="86">
        <f t="shared" si="185"/>
        <v>4.5044500196000001</v>
      </c>
      <c r="AT147" s="55" t="b">
        <f t="shared" si="109"/>
        <v>0</v>
      </c>
      <c r="AU147" s="210" t="str">
        <f t="shared" si="157"/>
        <v>Fehérgyarmat SE</v>
      </c>
      <c r="AV147"/>
      <c r="AW147" s="76" t="e">
        <f t="shared" si="186"/>
        <v>#N/A</v>
      </c>
      <c r="AX147" s="76" t="s">
        <v>15</v>
      </c>
      <c r="AY147" s="179" t="e">
        <f t="shared" si="187"/>
        <v>#N/A</v>
      </c>
      <c r="AZ147" s="179" t="e">
        <f t="shared" si="188"/>
        <v>#N/A</v>
      </c>
      <c r="BA147" s="179" t="e">
        <f t="shared" si="189"/>
        <v>#N/A</v>
      </c>
      <c r="BB147" t="e">
        <f t="shared" si="106"/>
        <v>#N/A</v>
      </c>
    </row>
    <row r="148" spans="1:54" ht="12.75" customHeight="1" thickTop="1" thickBot="1" x14ac:dyDescent="0.25">
      <c r="A148" s="406">
        <v>10</v>
      </c>
      <c r="B148" s="316"/>
      <c r="C148" s="317"/>
      <c r="D148" s="317"/>
      <c r="E148" s="317"/>
      <c r="F148" s="317"/>
      <c r="G148" s="317"/>
      <c r="H148" s="317"/>
      <c r="I148" s="317"/>
      <c r="J148" s="317"/>
      <c r="K148" s="317"/>
      <c r="L148" s="317"/>
      <c r="M148" s="318" t="s">
        <v>1</v>
      </c>
      <c r="N148" s="319" t="s">
        <v>13</v>
      </c>
      <c r="O148" s="320" t="s">
        <v>14</v>
      </c>
      <c r="P148" s="320" t="s">
        <v>15</v>
      </c>
      <c r="Q148" s="320" t="s">
        <v>17</v>
      </c>
      <c r="R148" s="320" t="s">
        <v>18</v>
      </c>
      <c r="S148" s="320" t="s">
        <v>21</v>
      </c>
      <c r="T148" s="320" t="s">
        <v>22</v>
      </c>
      <c r="U148" s="320" t="s">
        <v>25</v>
      </c>
      <c r="V148" s="320" t="s">
        <v>26</v>
      </c>
      <c r="W148" s="320" t="s">
        <v>33</v>
      </c>
      <c r="X148" s="320" t="s">
        <v>34</v>
      </c>
      <c r="Y148" s="320" t="s">
        <v>35</v>
      </c>
      <c r="Z148" s="330"/>
      <c r="AA148" s="404"/>
      <c r="AC148" s="207"/>
      <c r="AD148" s="209" t="b">
        <f>M59</f>
        <v>0</v>
      </c>
      <c r="AE148" s="209">
        <f t="shared" ref="AE148:AP148" si="191">N59</f>
        <v>1</v>
      </c>
      <c r="AF148" s="209">
        <f t="shared" si="191"/>
        <v>1</v>
      </c>
      <c r="AG148" s="209">
        <f t="shared" si="191"/>
        <v>0</v>
      </c>
      <c r="AH148" s="209">
        <f t="shared" si="191"/>
        <v>0</v>
      </c>
      <c r="AI148" s="209">
        <f t="shared" si="191"/>
        <v>1</v>
      </c>
      <c r="AJ148" s="209">
        <f t="shared" si="191"/>
        <v>0</v>
      </c>
      <c r="AK148" s="209">
        <f t="shared" si="191"/>
        <v>1</v>
      </c>
      <c r="AL148" s="209">
        <f t="shared" si="191"/>
        <v>1</v>
      </c>
      <c r="AM148" s="209">
        <f t="shared" si="191"/>
        <v>0</v>
      </c>
      <c r="AN148" s="209" t="b">
        <f t="shared" si="191"/>
        <v>0</v>
      </c>
      <c r="AO148" s="209" t="b">
        <f t="shared" si="191"/>
        <v>0</v>
      </c>
      <c r="AP148" s="209">
        <f t="shared" si="191"/>
        <v>0</v>
      </c>
      <c r="AQ148" s="62">
        <f t="shared" si="108"/>
        <v>5</v>
      </c>
      <c r="AR148" s="389"/>
      <c r="AS148" s="86">
        <f t="shared" si="185"/>
        <v>5.0047500194000003</v>
      </c>
      <c r="AT148" s="55" t="b">
        <f t="shared" si="109"/>
        <v>0</v>
      </c>
      <c r="AU148" s="210" t="str">
        <f t="shared" si="157"/>
        <v>Dávid SC</v>
      </c>
      <c r="AV148"/>
      <c r="AW148" s="76" t="e">
        <f t="shared" si="186"/>
        <v>#N/A</v>
      </c>
      <c r="AX148" s="76" t="s">
        <v>17</v>
      </c>
      <c r="AY148" s="179" t="e">
        <f t="shared" si="187"/>
        <v>#N/A</v>
      </c>
      <c r="AZ148" s="179" t="e">
        <f t="shared" si="188"/>
        <v>#N/A</v>
      </c>
      <c r="BA148" s="179" t="e">
        <f t="shared" si="189"/>
        <v>#N/A</v>
      </c>
      <c r="BB148" t="e">
        <f t="shared" si="106"/>
        <v>#N/A</v>
      </c>
    </row>
    <row r="149" spans="1:54" ht="12.75" customHeight="1" thickTop="1" thickBot="1" x14ac:dyDescent="0.25">
      <c r="A149" s="407"/>
      <c r="B149" s="321" t="s">
        <v>2</v>
      </c>
      <c r="C149" s="322" t="str">
        <f>'1 forduló'!$C143</f>
        <v xml:space="preserve"> Kovalcsik Z.</v>
      </c>
      <c r="D149" s="322" t="str">
        <f>'2 forduló'!$C143</f>
        <v>Kovalcsik Zoltán 1897</v>
      </c>
      <c r="E149" s="322" t="str">
        <f>'3 forduló'!$C143</f>
        <v>Kovalcsik Zoltán</v>
      </c>
      <c r="F149" s="322" t="str">
        <f>'4 forduló'!$C143</f>
        <v>Kovalcsik Zoltán</v>
      </c>
      <c r="G149" s="322" t="str">
        <f>'5 forduló'!$C143</f>
        <v xml:space="preserve"> Kovalcsik Zoltán</v>
      </c>
      <c r="H149" s="322" t="str">
        <f>'6 forduló'!$C143</f>
        <v xml:space="preserve">Kovalcsik Zoltán </v>
      </c>
      <c r="I149" s="322" t="str">
        <f>'7 forduló'!$C143</f>
        <v>Kovalcsik Zoltán</v>
      </c>
      <c r="J149" s="322" t="str">
        <f>'8 forduló'!$C143</f>
        <v>1. Tábla: Kovalcsik Zoltán</v>
      </c>
      <c r="K149" s="322" t="str">
        <f>'9 forduló'!$C143</f>
        <v>Vitai Tamás</v>
      </c>
      <c r="L149" s="322" t="b">
        <f>'10 forduló'!$C143</f>
        <v>0</v>
      </c>
      <c r="M149" s="322" t="b">
        <f>'11 forduló'!$C143</f>
        <v>0</v>
      </c>
      <c r="N149" s="323">
        <f>'1 forduló'!$D143</f>
        <v>0.5</v>
      </c>
      <c r="O149" s="323">
        <f>'2 forduló'!$D143</f>
        <v>0</v>
      </c>
      <c r="P149" s="323">
        <f>'3 forduló'!$D143</f>
        <v>0</v>
      </c>
      <c r="Q149" s="323">
        <f>'4 forduló'!$D143</f>
        <v>1</v>
      </c>
      <c r="R149" s="323">
        <f>'5 forduló'!$D143</f>
        <v>0.5</v>
      </c>
      <c r="S149" s="323">
        <f>'6 forduló'!$D143</f>
        <v>0.5</v>
      </c>
      <c r="T149" s="323">
        <f>'7 forduló'!$D143</f>
        <v>0.5</v>
      </c>
      <c r="U149" s="323">
        <f>'8 forduló'!$D143</f>
        <v>0</v>
      </c>
      <c r="V149" s="323">
        <f>'9 forduló'!$D143</f>
        <v>1</v>
      </c>
      <c r="W149" s="323" t="b">
        <f>'10 forduló'!$D143</f>
        <v>0</v>
      </c>
      <c r="X149" s="323" t="b">
        <f>'11 forduló'!$D143</f>
        <v>0</v>
      </c>
      <c r="Y149" s="324"/>
      <c r="Z149" s="331">
        <f>SUM(N149:Y149)</f>
        <v>4</v>
      </c>
      <c r="AA149" s="404"/>
      <c r="AC149" s="207"/>
      <c r="AD149" s="209" t="b">
        <f>M75</f>
        <v>0</v>
      </c>
      <c r="AE149" s="209">
        <f t="shared" ref="AE149:AP149" si="192">N75</f>
        <v>0</v>
      </c>
      <c r="AF149" s="209">
        <f t="shared" si="192"/>
        <v>1</v>
      </c>
      <c r="AG149" s="209">
        <f t="shared" si="192"/>
        <v>1</v>
      </c>
      <c r="AH149" s="209">
        <f t="shared" si="192"/>
        <v>1</v>
      </c>
      <c r="AI149" s="209">
        <f t="shared" si="192"/>
        <v>0.5</v>
      </c>
      <c r="AJ149" s="209">
        <f t="shared" si="192"/>
        <v>1</v>
      </c>
      <c r="AK149" s="209">
        <f t="shared" si="192"/>
        <v>1</v>
      </c>
      <c r="AL149" s="209">
        <f t="shared" si="192"/>
        <v>0</v>
      </c>
      <c r="AM149" s="209">
        <f t="shared" si="192"/>
        <v>1</v>
      </c>
      <c r="AN149" s="209" t="b">
        <f t="shared" si="192"/>
        <v>0</v>
      </c>
      <c r="AO149" s="209" t="b">
        <f t="shared" si="192"/>
        <v>0</v>
      </c>
      <c r="AP149" s="209">
        <f t="shared" si="192"/>
        <v>0</v>
      </c>
      <c r="AQ149" s="62">
        <f t="shared" si="108"/>
        <v>6.5</v>
      </c>
      <c r="AR149" s="389"/>
      <c r="AS149" s="86">
        <f t="shared" si="185"/>
        <v>6.5053000191999999</v>
      </c>
      <c r="AT149" s="55" t="b">
        <f t="shared" si="109"/>
        <v>0</v>
      </c>
      <c r="AU149" s="210" t="str">
        <f t="shared" si="157"/>
        <v>Fetivíz SE</v>
      </c>
      <c r="AV149"/>
      <c r="AW149" s="76" t="e">
        <f t="shared" si="186"/>
        <v>#N/A</v>
      </c>
      <c r="AX149" s="76" t="s">
        <v>18</v>
      </c>
      <c r="AY149" s="179" t="e">
        <f t="shared" si="187"/>
        <v>#N/A</v>
      </c>
      <c r="AZ149" s="179" t="e">
        <f t="shared" si="188"/>
        <v>#N/A</v>
      </c>
      <c r="BA149" s="179" t="e">
        <f t="shared" si="189"/>
        <v>#N/A</v>
      </c>
      <c r="BB149" t="e">
        <f t="shared" si="106"/>
        <v>#N/A</v>
      </c>
    </row>
    <row r="150" spans="1:54" ht="12.75" customHeight="1" thickTop="1" thickBot="1" x14ac:dyDescent="0.25">
      <c r="A150" s="407"/>
      <c r="B150" s="321" t="s">
        <v>3</v>
      </c>
      <c r="C150" s="322" t="str">
        <f>'1 forduló'!$C144</f>
        <v> Vitai  T.</v>
      </c>
      <c r="D150" s="322" t="str">
        <f>'2 forduló'!$C144</f>
        <v>Vitai Tamás 1962</v>
      </c>
      <c r="E150" s="322" t="str">
        <f>'3 forduló'!$C144</f>
        <v xml:space="preserve">Vitai Tamás </v>
      </c>
      <c r="F150" s="322" t="str">
        <f>'4 forduló'!$C144</f>
        <v>Vitai Tamás</v>
      </c>
      <c r="G150" s="322" t="str">
        <f>'5 forduló'!$C144</f>
        <v>Vitai Tamás</v>
      </c>
      <c r="H150" s="322" t="str">
        <f>'6 forduló'!$C144</f>
        <v>Boros Zoltán</v>
      </c>
      <c r="I150" s="322" t="str">
        <f>'7 forduló'!$C144</f>
        <v>Vitai Tamás</v>
      </c>
      <c r="J150" s="322" t="str">
        <f>'8 forduló'!$C144</f>
        <v>2. Tábla: Vitai Tamás-</v>
      </c>
      <c r="K150" s="322" t="str">
        <f>'9 forduló'!$C144</f>
        <v>Boros Zoltán</v>
      </c>
      <c r="L150" s="322" t="b">
        <f>'10 forduló'!$C144</f>
        <v>0</v>
      </c>
      <c r="M150" s="322" t="b">
        <f>'11 forduló'!$C144</f>
        <v>0</v>
      </c>
      <c r="N150" s="323">
        <f>'1 forduló'!$D144</f>
        <v>1</v>
      </c>
      <c r="O150" s="323">
        <f>'2 forduló'!$D144</f>
        <v>0</v>
      </c>
      <c r="P150" s="323">
        <f>'3 forduló'!$D144</f>
        <v>0.5</v>
      </c>
      <c r="Q150" s="323">
        <f>'4 forduló'!$D144</f>
        <v>1</v>
      </c>
      <c r="R150" s="323">
        <f>'5 forduló'!$D144</f>
        <v>0.5</v>
      </c>
      <c r="S150" s="323">
        <f>'6 forduló'!$D144</f>
        <v>0.5</v>
      </c>
      <c r="T150" s="323">
        <f>'7 forduló'!$D144</f>
        <v>0.5</v>
      </c>
      <c r="U150" s="323">
        <f>'8 forduló'!$D144</f>
        <v>0.5</v>
      </c>
      <c r="V150" s="323">
        <f>'9 forduló'!$D144</f>
        <v>0</v>
      </c>
      <c r="W150" s="323" t="b">
        <f>'10 forduló'!$D144</f>
        <v>0</v>
      </c>
      <c r="X150" s="323" t="b">
        <f>'11 forduló'!$D144</f>
        <v>0</v>
      </c>
      <c r="Y150" s="324"/>
      <c r="Z150" s="331">
        <f t="shared" ref="Z150:Z159" si="193">SUM(N150:Y150)</f>
        <v>4.5</v>
      </c>
      <c r="AA150" s="404"/>
      <c r="AC150" s="207"/>
      <c r="AD150" s="209" t="b">
        <f>M91</f>
        <v>0</v>
      </c>
      <c r="AE150" s="209">
        <f t="shared" ref="AE150:AP150" si="194">N91</f>
        <v>1</v>
      </c>
      <c r="AF150" s="209">
        <f t="shared" si="194"/>
        <v>1</v>
      </c>
      <c r="AG150" s="209">
        <f t="shared" si="194"/>
        <v>1</v>
      </c>
      <c r="AH150" s="209">
        <f t="shared" si="194"/>
        <v>1</v>
      </c>
      <c r="AI150" s="209">
        <f t="shared" si="194"/>
        <v>0</v>
      </c>
      <c r="AJ150" s="209">
        <f t="shared" si="194"/>
        <v>0.5</v>
      </c>
      <c r="AK150" s="209">
        <f t="shared" si="194"/>
        <v>0</v>
      </c>
      <c r="AL150" s="209">
        <f t="shared" si="194"/>
        <v>0.5</v>
      </c>
      <c r="AM150" s="209">
        <f t="shared" si="194"/>
        <v>1</v>
      </c>
      <c r="AN150" s="209" t="b">
        <f t="shared" si="194"/>
        <v>0</v>
      </c>
      <c r="AO150" s="209" t="b">
        <f t="shared" si="194"/>
        <v>0</v>
      </c>
      <c r="AP150" s="209">
        <f t="shared" si="194"/>
        <v>0</v>
      </c>
      <c r="AQ150" s="62">
        <f t="shared" si="108"/>
        <v>6</v>
      </c>
      <c r="AR150" s="389"/>
      <c r="AS150" s="86">
        <f t="shared" si="185"/>
        <v>6.0059000190000003</v>
      </c>
      <c r="AT150" s="55" t="b">
        <f t="shared" si="109"/>
        <v>0</v>
      </c>
      <c r="AU150" s="210" t="str">
        <f t="shared" si="157"/>
        <v>Piremon SE</v>
      </c>
      <c r="AV150"/>
      <c r="AW150" s="76" t="e">
        <f t="shared" si="186"/>
        <v>#N/A</v>
      </c>
      <c r="AX150" s="76" t="s">
        <v>21</v>
      </c>
      <c r="AY150" s="179" t="e">
        <f t="shared" si="187"/>
        <v>#N/A</v>
      </c>
      <c r="AZ150" s="179" t="e">
        <f t="shared" si="188"/>
        <v>#N/A</v>
      </c>
      <c r="BA150" s="179" t="e">
        <f t="shared" si="189"/>
        <v>#N/A</v>
      </c>
      <c r="BB150" t="e">
        <f t="shared" si="106"/>
        <v>#N/A</v>
      </c>
    </row>
    <row r="151" spans="1:54" ht="12.75" customHeight="1" thickTop="1" thickBot="1" x14ac:dyDescent="0.25">
      <c r="A151" s="407"/>
      <c r="B151" s="321" t="s">
        <v>84</v>
      </c>
      <c r="C151" s="322" t="str">
        <f>'1 forduló'!$C145</f>
        <v xml:space="preserve">  Boros Z.        </v>
      </c>
      <c r="D151" s="322" t="str">
        <f>'2 forduló'!$C145</f>
        <v>Boros Zoltán 1769</v>
      </c>
      <c r="E151" s="322" t="str">
        <f>'3 forduló'!$C145</f>
        <v xml:space="preserve">Boros Zoltán </v>
      </c>
      <c r="F151" s="322" t="str">
        <f>'4 forduló'!$C145</f>
        <v>Boros Zoltán</v>
      </c>
      <c r="G151" s="322" t="str">
        <f>'5 forduló'!$C145</f>
        <v xml:space="preserve">Boros Zoltán </v>
      </c>
      <c r="H151" s="322" t="str">
        <f>'6 forduló'!$C145</f>
        <v xml:space="preserve">Orosz Tóth Gábor </v>
      </c>
      <c r="I151" s="322" t="str">
        <f>'7 forduló'!$C145</f>
        <v xml:space="preserve"> Boros Zoltán </v>
      </c>
      <c r="J151" s="322" t="str">
        <f>'8 forduló'!$C145</f>
        <v>3. Tábla: Boros Zoltán</v>
      </c>
      <c r="K151" s="322" t="str">
        <f>'9 forduló'!$C145</f>
        <v>Orosz Tóth Gábor</v>
      </c>
      <c r="L151" s="322" t="b">
        <f>'10 forduló'!$C145</f>
        <v>0</v>
      </c>
      <c r="M151" s="322" t="b">
        <f>'11 forduló'!$C145</f>
        <v>0</v>
      </c>
      <c r="N151" s="323">
        <f>'1 forduló'!$D145</f>
        <v>0</v>
      </c>
      <c r="O151" s="323">
        <f>'2 forduló'!$D145</f>
        <v>0</v>
      </c>
      <c r="P151" s="323">
        <f>'3 forduló'!$D145</f>
        <v>0</v>
      </c>
      <c r="Q151" s="323">
        <f>'4 forduló'!$D145</f>
        <v>1</v>
      </c>
      <c r="R151" s="323">
        <f>'5 forduló'!$D145</f>
        <v>0</v>
      </c>
      <c r="S151" s="323">
        <f>'6 forduló'!$D145</f>
        <v>0</v>
      </c>
      <c r="T151" s="323">
        <f>'7 forduló'!$D145</f>
        <v>0.5</v>
      </c>
      <c r="U151" s="323">
        <f>'8 forduló'!$D145</f>
        <v>0</v>
      </c>
      <c r="V151" s="323">
        <f>'9 forduló'!$D145</f>
        <v>0.5</v>
      </c>
      <c r="W151" s="323" t="b">
        <f>'10 forduló'!$D145</f>
        <v>0</v>
      </c>
      <c r="X151" s="323" t="b">
        <f>'11 forduló'!$D145</f>
        <v>0</v>
      </c>
      <c r="Y151" s="324"/>
      <c r="Z151" s="331">
        <f t="shared" si="193"/>
        <v>2</v>
      </c>
      <c r="AA151" s="404"/>
      <c r="AC151" s="207"/>
      <c r="AD151" s="209" t="b">
        <f>M107</f>
        <v>0</v>
      </c>
      <c r="AE151" s="209">
        <f t="shared" ref="AE151:AP151" si="195">N107</f>
        <v>0</v>
      </c>
      <c r="AF151" s="209">
        <f t="shared" si="195"/>
        <v>0</v>
      </c>
      <c r="AG151" s="209">
        <f t="shared" si="195"/>
        <v>0</v>
      </c>
      <c r="AH151" s="209">
        <f t="shared" si="195"/>
        <v>1</v>
      </c>
      <c r="AI151" s="209">
        <f t="shared" si="195"/>
        <v>0</v>
      </c>
      <c r="AJ151" s="209">
        <f t="shared" si="195"/>
        <v>0</v>
      </c>
      <c r="AK151" s="209">
        <f t="shared" si="195"/>
        <v>0</v>
      </c>
      <c r="AL151" s="209">
        <f t="shared" si="195"/>
        <v>0</v>
      </c>
      <c r="AM151" s="209">
        <f t="shared" si="195"/>
        <v>0</v>
      </c>
      <c r="AN151" s="209" t="b">
        <f t="shared" si="195"/>
        <v>0</v>
      </c>
      <c r="AO151" s="209" t="b">
        <f t="shared" si="195"/>
        <v>0</v>
      </c>
      <c r="AP151" s="209">
        <f t="shared" si="195"/>
        <v>0</v>
      </c>
      <c r="AQ151" s="62">
        <f t="shared" si="108"/>
        <v>1</v>
      </c>
      <c r="AR151" s="389"/>
      <c r="AS151" s="86">
        <f t="shared" si="185"/>
        <v>1.0029500188</v>
      </c>
      <c r="AT151" s="55" t="b">
        <f t="shared" si="109"/>
        <v>0</v>
      </c>
      <c r="AU151" s="210" t="str">
        <f t="shared" si="157"/>
        <v>Balkány SE</v>
      </c>
      <c r="AV151"/>
      <c r="AW151" s="76" t="e">
        <f t="shared" si="186"/>
        <v>#N/A</v>
      </c>
      <c r="AX151" s="76" t="s">
        <v>22</v>
      </c>
      <c r="AY151" s="179" t="e">
        <f t="shared" si="187"/>
        <v>#N/A</v>
      </c>
      <c r="AZ151" s="179" t="e">
        <f t="shared" si="188"/>
        <v>#N/A</v>
      </c>
      <c r="BA151" s="179" t="e">
        <f t="shared" si="189"/>
        <v>#N/A</v>
      </c>
      <c r="BB151" t="e">
        <f t="shared" si="106"/>
        <v>#N/A</v>
      </c>
    </row>
    <row r="152" spans="1:54" ht="12.75" customHeight="1" thickTop="1" thickBot="1" x14ac:dyDescent="0.25">
      <c r="A152" s="407"/>
      <c r="B152" s="321" t="s">
        <v>5</v>
      </c>
      <c r="C152" s="322" t="str">
        <f>'1 forduló'!$C146</f>
        <v xml:space="preserve"> Orosz-Tóth G</v>
      </c>
      <c r="D152" s="322" t="str">
        <f>'2 forduló'!$C146</f>
        <v xml:space="preserve">Orosz Tóth Gábor 1788 </v>
      </c>
      <c r="E152" s="322" t="str">
        <f>'3 forduló'!$C146</f>
        <v>Orosz Tóth Gábor</v>
      </c>
      <c r="F152" s="322" t="str">
        <f>'4 forduló'!$C146</f>
        <v>Béres István</v>
      </c>
      <c r="G152" s="322" t="str">
        <f>'5 forduló'!$C146</f>
        <v xml:space="preserve"> Orosz Tóth Gábor</v>
      </c>
      <c r="H152" s="322" t="str">
        <f>'6 forduló'!$C146</f>
        <v xml:space="preserve"> Badari Máté </v>
      </c>
      <c r="I152" s="322" t="str">
        <f>'7 forduló'!$C146</f>
        <v>Orosz Tóth Gábor</v>
      </c>
      <c r="J152" s="322" t="str">
        <f>'8 forduló'!$C146</f>
        <v>4. Tábla: Orosz-Tóth Gábor</v>
      </c>
      <c r="K152" s="322" t="str">
        <f>'9 forduló'!$C146</f>
        <v>Orosz Tóth Miklós</v>
      </c>
      <c r="L152" s="322" t="b">
        <f>'10 forduló'!$C146</f>
        <v>0</v>
      </c>
      <c r="M152" s="322" t="b">
        <f>'11 forduló'!$C146</f>
        <v>0</v>
      </c>
      <c r="N152" s="323">
        <f>'1 forduló'!$D146</f>
        <v>1</v>
      </c>
      <c r="O152" s="323">
        <f>'2 forduló'!$D146</f>
        <v>0.5</v>
      </c>
      <c r="P152" s="323">
        <f>'3 forduló'!$D146</f>
        <v>0</v>
      </c>
      <c r="Q152" s="323">
        <f>'4 forduló'!$D146</f>
        <v>0</v>
      </c>
      <c r="R152" s="323">
        <f>'5 forduló'!$D146</f>
        <v>0</v>
      </c>
      <c r="S152" s="323">
        <f>'6 forduló'!$D146</f>
        <v>0</v>
      </c>
      <c r="T152" s="323">
        <f>'7 forduló'!$D146</f>
        <v>1</v>
      </c>
      <c r="U152" s="323">
        <f>'8 forduló'!$D146</f>
        <v>0</v>
      </c>
      <c r="V152" s="323">
        <f>'9 forduló'!$D146</f>
        <v>0</v>
      </c>
      <c r="W152" s="323" t="b">
        <f>'10 forduló'!$D146</f>
        <v>0</v>
      </c>
      <c r="X152" s="323" t="b">
        <f>'11 forduló'!$D146</f>
        <v>0</v>
      </c>
      <c r="Y152" s="324"/>
      <c r="Z152" s="331">
        <f t="shared" si="193"/>
        <v>2.5</v>
      </c>
      <c r="AA152" s="404"/>
      <c r="AC152" s="207"/>
      <c r="AD152" s="209" t="b">
        <f>M123</f>
        <v>0</v>
      </c>
      <c r="AE152" s="209">
        <f t="shared" ref="AE152:AP152" si="196">N123</f>
        <v>0</v>
      </c>
      <c r="AF152" s="209">
        <f t="shared" si="196"/>
        <v>0</v>
      </c>
      <c r="AG152" s="209">
        <f t="shared" si="196"/>
        <v>0</v>
      </c>
      <c r="AH152" s="209">
        <f t="shared" si="196"/>
        <v>0</v>
      </c>
      <c r="AI152" s="209">
        <f t="shared" si="196"/>
        <v>1</v>
      </c>
      <c r="AJ152" s="209">
        <f t="shared" si="196"/>
        <v>1</v>
      </c>
      <c r="AK152" s="209">
        <f t="shared" si="196"/>
        <v>1</v>
      </c>
      <c r="AL152" s="209">
        <f t="shared" si="196"/>
        <v>1</v>
      </c>
      <c r="AM152" s="209">
        <f t="shared" si="196"/>
        <v>0</v>
      </c>
      <c r="AN152" s="209" t="b">
        <f t="shared" si="196"/>
        <v>0</v>
      </c>
      <c r="AO152" s="209" t="b">
        <f t="shared" si="196"/>
        <v>0</v>
      </c>
      <c r="AP152" s="209">
        <f t="shared" si="196"/>
        <v>0</v>
      </c>
      <c r="AQ152" s="62">
        <f t="shared" si="108"/>
        <v>4</v>
      </c>
      <c r="AR152" s="389"/>
      <c r="AS152" s="86">
        <f t="shared" si="185"/>
        <v>4.0039000186000004</v>
      </c>
      <c r="AT152" s="55" t="b">
        <f t="shared" si="109"/>
        <v>0</v>
      </c>
      <c r="AU152" s="210" t="str">
        <f t="shared" si="157"/>
        <v>II. Rákóczi SE Vaja</v>
      </c>
      <c r="AV152"/>
      <c r="AW152" s="76" t="e">
        <f t="shared" si="186"/>
        <v>#N/A</v>
      </c>
      <c r="AX152" s="76" t="s">
        <v>25</v>
      </c>
      <c r="AY152" s="179" t="e">
        <f t="shared" si="187"/>
        <v>#N/A</v>
      </c>
      <c r="AZ152" s="179" t="e">
        <f t="shared" si="188"/>
        <v>#N/A</v>
      </c>
      <c r="BA152" s="179" t="e">
        <f t="shared" si="189"/>
        <v>#N/A</v>
      </c>
      <c r="BB152" t="e">
        <f t="shared" si="106"/>
        <v>#N/A</v>
      </c>
    </row>
    <row r="153" spans="1:54" ht="13.5" customHeight="1" thickTop="1" thickBot="1" x14ac:dyDescent="0.25">
      <c r="A153" s="407"/>
      <c r="B153" s="321" t="s">
        <v>6</v>
      </c>
      <c r="C153" s="322" t="str">
        <f>'1 forduló'!$C147</f>
        <v> Béres I.</v>
      </c>
      <c r="D153" s="322" t="str">
        <f>'2 forduló'!$C147</f>
        <v>Lukács Imre</v>
      </c>
      <c r="E153" s="322" t="str">
        <f>'3 forduló'!$C147</f>
        <v>Béres István</v>
      </c>
      <c r="F153" s="322" t="str">
        <f>'4 forduló'!$C147</f>
        <v>Badari Máté</v>
      </c>
      <c r="G153" s="322" t="str">
        <f>'5 forduló'!$C147</f>
        <v xml:space="preserve"> Béres István</v>
      </c>
      <c r="H153" s="322" t="str">
        <f>'6 forduló'!$C147</f>
        <v xml:space="preserve">Kiss Rebeka </v>
      </c>
      <c r="I153" s="322" t="str">
        <f>'7 forduló'!$C147</f>
        <v>Oroszt Tóúth Miklós</v>
      </c>
      <c r="J153" s="322" t="str">
        <f>'8 forduló'!$C147</f>
        <v>5. Tábla: Orosz-Tóth Miklós-</v>
      </c>
      <c r="K153" s="322" t="str">
        <f>'9 forduló'!$C147</f>
        <v>Béres István</v>
      </c>
      <c r="L153" s="322" t="b">
        <f>'10 forduló'!$C147</f>
        <v>0</v>
      </c>
      <c r="M153" s="322" t="b">
        <f>'11 forduló'!$C147</f>
        <v>0</v>
      </c>
      <c r="N153" s="323">
        <f>'1 forduló'!$D147</f>
        <v>0</v>
      </c>
      <c r="O153" s="323">
        <f>'2 forduló'!$D147</f>
        <v>0</v>
      </c>
      <c r="P153" s="323">
        <f>'3 forduló'!$D147</f>
        <v>0</v>
      </c>
      <c r="Q153" s="323">
        <f>'4 forduló'!$D147</f>
        <v>0</v>
      </c>
      <c r="R153" s="323">
        <f>'5 forduló'!$D147</f>
        <v>0</v>
      </c>
      <c r="S153" s="323">
        <f>'6 forduló'!$D147</f>
        <v>1</v>
      </c>
      <c r="T153" s="323">
        <f>'7 forduló'!$D147</f>
        <v>0.5</v>
      </c>
      <c r="U153" s="323">
        <f>'8 forduló'!$D147</f>
        <v>1</v>
      </c>
      <c r="V153" s="323">
        <f>'9 forduló'!$D147</f>
        <v>0</v>
      </c>
      <c r="W153" s="323" t="b">
        <f>'10 forduló'!$D147</f>
        <v>0</v>
      </c>
      <c r="X153" s="323" t="b">
        <f>'11 forduló'!$D147</f>
        <v>0</v>
      </c>
      <c r="Y153" s="324"/>
      <c r="Z153" s="331">
        <f t="shared" si="193"/>
        <v>2.5</v>
      </c>
      <c r="AA153" s="404"/>
      <c r="AC153" s="207"/>
      <c r="AD153" s="209" t="b">
        <f>M139</f>
        <v>0</v>
      </c>
      <c r="AE153" s="209">
        <f t="shared" ref="AE153:AP153" si="197">N139</f>
        <v>1</v>
      </c>
      <c r="AF153" s="209">
        <f t="shared" si="197"/>
        <v>1</v>
      </c>
      <c r="AG153" s="209">
        <f t="shared" si="197"/>
        <v>1</v>
      </c>
      <c r="AH153" s="209">
        <f t="shared" si="197"/>
        <v>0</v>
      </c>
      <c r="AI153" s="209">
        <f t="shared" si="197"/>
        <v>1</v>
      </c>
      <c r="AJ153" s="209">
        <f t="shared" si="197"/>
        <v>1</v>
      </c>
      <c r="AK153" s="209">
        <f t="shared" si="197"/>
        <v>0</v>
      </c>
      <c r="AL153" s="209">
        <f t="shared" si="197"/>
        <v>1</v>
      </c>
      <c r="AM153" s="209">
        <f t="shared" si="197"/>
        <v>1</v>
      </c>
      <c r="AN153" s="209" t="b">
        <f t="shared" si="197"/>
        <v>0</v>
      </c>
      <c r="AO153" s="209" t="b">
        <f t="shared" si="197"/>
        <v>0</v>
      </c>
      <c r="AP153" s="209">
        <f t="shared" si="197"/>
        <v>0</v>
      </c>
      <c r="AQ153" s="62">
        <f t="shared" si="108"/>
        <v>7</v>
      </c>
      <c r="AR153" s="389"/>
      <c r="AS153" s="86">
        <f t="shared" si="185"/>
        <v>7.0054000183999996</v>
      </c>
      <c r="AT153" s="55" t="b">
        <f t="shared" si="109"/>
        <v>0</v>
      </c>
      <c r="AU153" s="210" t="str">
        <f t="shared" si="157"/>
        <v>Nyh. Sakkiskola SE</v>
      </c>
      <c r="AV153"/>
      <c r="AW153" s="76" t="e">
        <f t="shared" si="186"/>
        <v>#N/A</v>
      </c>
      <c r="AX153" s="76" t="s">
        <v>26</v>
      </c>
      <c r="AY153" s="179" t="e">
        <f t="shared" si="187"/>
        <v>#N/A</v>
      </c>
      <c r="AZ153" s="179" t="e">
        <f t="shared" si="188"/>
        <v>#N/A</v>
      </c>
      <c r="BA153" s="179" t="e">
        <f t="shared" si="189"/>
        <v>#N/A</v>
      </c>
      <c r="BB153" t="e">
        <f t="shared" ref="BB153:BB216" si="198">IF(AY153&lt;&gt;AY154,"0","Ellenőrizd le a sorrendet!!! De a gép hozzáadja a csapat eredményt")</f>
        <v>#N/A</v>
      </c>
    </row>
    <row r="154" spans="1:54" ht="14.25" customHeight="1" thickTop="1" thickBot="1" x14ac:dyDescent="0.25">
      <c r="A154" s="407"/>
      <c r="B154" s="321" t="s">
        <v>7</v>
      </c>
      <c r="C154" s="322" t="str">
        <f>'1 forduló'!$C148</f>
        <v xml:space="preserve"> Lukács I </v>
      </c>
      <c r="D154" s="322" t="str">
        <f>'2 forduló'!$C148</f>
        <v>Vinnai Klára</v>
      </c>
      <c r="E154" s="322" t="str">
        <f>'3 forduló'!$C148</f>
        <v>Lukács Imre</v>
      </c>
      <c r="F154" s="322" t="str">
        <f>'4 forduló'!$C148</f>
        <v>Kiss Rebeka</v>
      </c>
      <c r="G154" s="322" t="str">
        <f>'5 forduló'!$C148</f>
        <v xml:space="preserve">Badari Máté </v>
      </c>
      <c r="H154" s="322" t="str">
        <f>'6 forduló'!$C148</f>
        <v>Kovács Emese</v>
      </c>
      <c r="I154" s="322" t="str">
        <f>'7 forduló'!$C148</f>
        <v xml:space="preserve"> Béres István </v>
      </c>
      <c r="J154" s="322" t="str">
        <f>'8 forduló'!$C148</f>
        <v>6. Tábla: Béres István-</v>
      </c>
      <c r="K154" s="322" t="str">
        <f>'9 forduló'!$C148</f>
        <v>Lukács Imre</v>
      </c>
      <c r="L154" s="322" t="b">
        <f>'10 forduló'!$C148</f>
        <v>0</v>
      </c>
      <c r="M154" s="322" t="b">
        <f>'11 forduló'!$C148</f>
        <v>0</v>
      </c>
      <c r="N154" s="323">
        <f>'1 forduló'!$D148</f>
        <v>0</v>
      </c>
      <c r="O154" s="323">
        <f>'2 forduló'!$D148</f>
        <v>0.5</v>
      </c>
      <c r="P154" s="323">
        <f>'3 forduló'!$D148</f>
        <v>0</v>
      </c>
      <c r="Q154" s="323">
        <f>'4 forduló'!$D148</f>
        <v>1</v>
      </c>
      <c r="R154" s="323">
        <f>'5 forduló'!$D148</f>
        <v>0</v>
      </c>
      <c r="S154" s="323">
        <f>'6 forduló'!$D148</f>
        <v>0</v>
      </c>
      <c r="T154" s="323">
        <f>'7 forduló'!$D148</f>
        <v>0.5</v>
      </c>
      <c r="U154" s="323">
        <f>'8 forduló'!$D148</f>
        <v>0</v>
      </c>
      <c r="V154" s="323">
        <f>'9 forduló'!$D148</f>
        <v>0</v>
      </c>
      <c r="W154" s="323" t="b">
        <f>'10 forduló'!$D148</f>
        <v>0</v>
      </c>
      <c r="X154" s="323" t="b">
        <f>'11 forduló'!$D148</f>
        <v>0</v>
      </c>
      <c r="Y154" s="324"/>
      <c r="Z154" s="331">
        <f t="shared" si="193"/>
        <v>2</v>
      </c>
      <c r="AA154" s="404"/>
      <c r="AC154" s="207"/>
      <c r="AD154" s="209" t="b">
        <f>M155</f>
        <v>0</v>
      </c>
      <c r="AE154" s="209">
        <f t="shared" ref="AE154:AP154" si="199">N155</f>
        <v>0.5</v>
      </c>
      <c r="AF154" s="209">
        <f t="shared" si="199"/>
        <v>0</v>
      </c>
      <c r="AG154" s="209">
        <f t="shared" si="199"/>
        <v>0</v>
      </c>
      <c r="AH154" s="209">
        <f t="shared" si="199"/>
        <v>0</v>
      </c>
      <c r="AI154" s="209">
        <f t="shared" si="199"/>
        <v>0</v>
      </c>
      <c r="AJ154" s="209">
        <f t="shared" si="199"/>
        <v>0</v>
      </c>
      <c r="AK154" s="209">
        <f t="shared" si="199"/>
        <v>0</v>
      </c>
      <c r="AL154" s="209">
        <f t="shared" si="199"/>
        <v>0</v>
      </c>
      <c r="AM154" s="209">
        <f t="shared" si="199"/>
        <v>0</v>
      </c>
      <c r="AN154" s="209" t="b">
        <f t="shared" si="199"/>
        <v>0</v>
      </c>
      <c r="AO154" s="209" t="b">
        <f t="shared" si="199"/>
        <v>0</v>
      </c>
      <c r="AP154" s="209">
        <f t="shared" si="199"/>
        <v>0</v>
      </c>
      <c r="AQ154" s="62">
        <f t="shared" ref="AQ154:AQ217" si="200">SUM(AE154:AP154)</f>
        <v>0.5</v>
      </c>
      <c r="AR154" s="389"/>
      <c r="AS154" s="86">
        <f t="shared" si="185"/>
        <v>0.50275001819999998</v>
      </c>
      <c r="AT154" s="55" t="b">
        <f t="shared" ref="AT154:AT217" si="201">AD154</f>
        <v>0</v>
      </c>
      <c r="AU154" s="210" t="str">
        <f t="shared" si="157"/>
        <v>Nagyhalász SE</v>
      </c>
      <c r="AV154"/>
      <c r="AW154" s="76" t="e">
        <f t="shared" si="186"/>
        <v>#N/A</v>
      </c>
      <c r="AX154" s="76" t="s">
        <v>33</v>
      </c>
      <c r="AY154" s="179" t="e">
        <f t="shared" si="187"/>
        <v>#N/A</v>
      </c>
      <c r="AZ154" s="179" t="e">
        <f t="shared" si="188"/>
        <v>#N/A</v>
      </c>
      <c r="BA154" s="179" t="e">
        <f t="shared" si="189"/>
        <v>#N/A</v>
      </c>
      <c r="BB154" t="e">
        <f t="shared" si="198"/>
        <v>#N/A</v>
      </c>
    </row>
    <row r="155" spans="1:54" ht="14.25" customHeight="1" thickTop="1" thickBot="1" x14ac:dyDescent="0.25">
      <c r="A155" s="407"/>
      <c r="B155" s="321" t="s">
        <v>79</v>
      </c>
      <c r="C155" s="322" t="str">
        <f>'1 forduló'!$C149</f>
        <v xml:space="preserve"> Vinnai K. </v>
      </c>
      <c r="D155" s="322" t="str">
        <f>'2 forduló'!$C149</f>
        <v>Badari Máté</v>
      </c>
      <c r="E155" s="322" t="str">
        <f>'3 forduló'!$C149</f>
        <v>Badari Máté</v>
      </c>
      <c r="F155" s="322" t="str">
        <f>'4 forduló'!$C149</f>
        <v xml:space="preserve">Kovács Emese </v>
      </c>
      <c r="G155" s="322" t="str">
        <f>'5 forduló'!$C149</f>
        <v xml:space="preserve"> Kiss Rebeka</v>
      </c>
      <c r="H155" s="322" t="str">
        <f>'6 forduló'!$C149</f>
        <v>Oláh Petra</v>
      </c>
      <c r="I155" s="322" t="str">
        <f>'7 forduló'!$C149</f>
        <v xml:space="preserve"> Tóth Enikő</v>
      </c>
      <c r="J155" s="322" t="str">
        <f>'8 forduló'!$C149</f>
        <v>7. Tábla: Tóth Enikő-</v>
      </c>
      <c r="K155" s="322" t="str">
        <f>'9 forduló'!$C149</f>
        <v>Tóth Enikő</v>
      </c>
      <c r="L155" s="322" t="b">
        <f>'10 forduló'!$C149</f>
        <v>0</v>
      </c>
      <c r="M155" s="322" t="b">
        <f>'11 forduló'!$C149</f>
        <v>0</v>
      </c>
      <c r="N155" s="323">
        <f>'1 forduló'!$D149</f>
        <v>0.5</v>
      </c>
      <c r="O155" s="323">
        <f>'2 forduló'!$D149</f>
        <v>0</v>
      </c>
      <c r="P155" s="323">
        <f>'3 forduló'!$D149</f>
        <v>0</v>
      </c>
      <c r="Q155" s="323">
        <f>'4 forduló'!$D149</f>
        <v>0</v>
      </c>
      <c r="R155" s="323">
        <f>'5 forduló'!$D149</f>
        <v>0</v>
      </c>
      <c r="S155" s="323">
        <f>'6 forduló'!$D149</f>
        <v>0</v>
      </c>
      <c r="T155" s="323">
        <f>'7 forduló'!$D149</f>
        <v>0</v>
      </c>
      <c r="U155" s="323">
        <f>'8 forduló'!$D149</f>
        <v>0</v>
      </c>
      <c r="V155" s="323">
        <f>'9 forduló'!$D149</f>
        <v>0</v>
      </c>
      <c r="W155" s="323" t="b">
        <f>'10 forduló'!$D149</f>
        <v>0</v>
      </c>
      <c r="X155" s="323" t="b">
        <f>'11 forduló'!$D149</f>
        <v>0</v>
      </c>
      <c r="Y155" s="324"/>
      <c r="Z155" s="331">
        <f t="shared" si="193"/>
        <v>0.5</v>
      </c>
      <c r="AA155" s="404"/>
      <c r="AC155" s="207"/>
      <c r="AD155" s="209" t="b">
        <f>M171</f>
        <v>0</v>
      </c>
      <c r="AE155" s="209" t="b">
        <f t="shared" ref="AE155:AP155" si="202">N171</f>
        <v>0</v>
      </c>
      <c r="AF155" s="209" t="b">
        <f t="shared" si="202"/>
        <v>0</v>
      </c>
      <c r="AG155" s="209" t="b">
        <f t="shared" si="202"/>
        <v>0</v>
      </c>
      <c r="AH155" s="209" t="b">
        <f t="shared" si="202"/>
        <v>0</v>
      </c>
      <c r="AI155" s="209" t="b">
        <f t="shared" si="202"/>
        <v>0</v>
      </c>
      <c r="AJ155" s="209" t="b">
        <f t="shared" si="202"/>
        <v>0</v>
      </c>
      <c r="AK155" s="209" t="b">
        <f t="shared" si="202"/>
        <v>0</v>
      </c>
      <c r="AL155" s="209" t="b">
        <f t="shared" si="202"/>
        <v>0</v>
      </c>
      <c r="AM155" s="209" t="b">
        <f t="shared" si="202"/>
        <v>0</v>
      </c>
      <c r="AN155" s="209" t="b">
        <f t="shared" si="202"/>
        <v>0</v>
      </c>
      <c r="AO155" s="209" t="b">
        <f t="shared" si="202"/>
        <v>0</v>
      </c>
      <c r="AP155" s="209">
        <f t="shared" si="202"/>
        <v>0</v>
      </c>
      <c r="AQ155" s="62">
        <f t="shared" si="200"/>
        <v>0</v>
      </c>
      <c r="AR155" s="389"/>
      <c r="AS155" s="86">
        <f t="shared" si="185"/>
        <v>1.8000000000000006E-8</v>
      </c>
      <c r="AT155" s="55" t="b">
        <f t="shared" si="201"/>
        <v>0</v>
      </c>
      <c r="AU155" s="210" t="str">
        <f t="shared" si="157"/>
        <v>Nyírbátor</v>
      </c>
      <c r="AV155"/>
      <c r="AW155" s="76">
        <f t="shared" si="186"/>
        <v>11</v>
      </c>
      <c r="AX155" s="76" t="s">
        <v>34</v>
      </c>
      <c r="AY155" s="179" t="e">
        <f t="shared" si="187"/>
        <v>#N/A</v>
      </c>
      <c r="AZ155" s="179" t="e">
        <f t="shared" si="188"/>
        <v>#N/A</v>
      </c>
      <c r="BA155" s="179" t="e">
        <f t="shared" si="189"/>
        <v>#N/A</v>
      </c>
      <c r="BB155" t="e">
        <f t="shared" si="198"/>
        <v>#N/A</v>
      </c>
    </row>
    <row r="156" spans="1:54" ht="14.25" customHeight="1" thickTop="1" thickBot="1" x14ac:dyDescent="0.25">
      <c r="A156" s="407"/>
      <c r="B156" s="321" t="s">
        <v>80</v>
      </c>
      <c r="C156" s="322" t="str">
        <f>'1 forduló'!$C150</f>
        <v xml:space="preserve"> Badari Máté </v>
      </c>
      <c r="D156" s="322" t="str">
        <f>'2 forduló'!$C150</f>
        <v>Kiss Rebeka</v>
      </c>
      <c r="E156" s="322" t="str">
        <f>'3 forduló'!$C150</f>
        <v xml:space="preserve"> Kiss Rebeka</v>
      </c>
      <c r="F156" s="322" t="str">
        <f>'4 forduló'!$C150</f>
        <v xml:space="preserve">Végh Dorottya </v>
      </c>
      <c r="G156" s="322" t="str">
        <f>'5 forduló'!$C150</f>
        <v xml:space="preserve"> Végh Dorottya</v>
      </c>
      <c r="H156" s="322" t="str">
        <f>'6 forduló'!$C150</f>
        <v xml:space="preserve">Végh Dorottya </v>
      </c>
      <c r="I156" s="322" t="str">
        <f>'7 forduló'!$C150</f>
        <v xml:space="preserve">  Badari Máté  </v>
      </c>
      <c r="J156" s="322" t="str">
        <f>'8 forduló'!$C150</f>
        <v>8. Tábla: Badari Máté-</v>
      </c>
      <c r="K156" s="322" t="str">
        <f>'9 forduló'!$C150</f>
        <v>Badari Máté</v>
      </c>
      <c r="L156" s="322" t="b">
        <f>'10 forduló'!$C150</f>
        <v>0</v>
      </c>
      <c r="M156" s="322" t="b">
        <f>'11 forduló'!$C150</f>
        <v>0</v>
      </c>
      <c r="N156" s="323">
        <f>'1 forduló'!$D150</f>
        <v>0</v>
      </c>
      <c r="O156" s="323">
        <f>'2 forduló'!$D150</f>
        <v>0.5</v>
      </c>
      <c r="P156" s="323">
        <f>'3 forduló'!$D150</f>
        <v>0.5</v>
      </c>
      <c r="Q156" s="323">
        <f>'4 forduló'!$D150</f>
        <v>0</v>
      </c>
      <c r="R156" s="323">
        <f>'5 forduló'!$D150</f>
        <v>0</v>
      </c>
      <c r="S156" s="323">
        <f>'6 forduló'!$D150</f>
        <v>0</v>
      </c>
      <c r="T156" s="323">
        <f>'7 forduló'!$D150</f>
        <v>0</v>
      </c>
      <c r="U156" s="323">
        <f>'8 forduló'!$D150</f>
        <v>0</v>
      </c>
      <c r="V156" s="323">
        <f>'9 forduló'!$D150</f>
        <v>0</v>
      </c>
      <c r="W156" s="323" t="b">
        <f>'10 forduló'!$D150</f>
        <v>0</v>
      </c>
      <c r="X156" s="323" t="b">
        <f>'11 forduló'!$D150</f>
        <v>0</v>
      </c>
      <c r="Y156" s="324"/>
      <c r="Z156" s="331">
        <f t="shared" si="193"/>
        <v>1</v>
      </c>
      <c r="AA156" s="404"/>
      <c r="AC156" s="207"/>
      <c r="AD156" s="209" t="str">
        <f>M187</f>
        <v>12_7</v>
      </c>
      <c r="AE156" s="209" t="b">
        <f t="shared" ref="AE156:AP156" si="203">N187</f>
        <v>0</v>
      </c>
      <c r="AF156" s="209" t="b">
        <f t="shared" si="203"/>
        <v>0</v>
      </c>
      <c r="AG156" s="209" t="b">
        <f t="shared" si="203"/>
        <v>0</v>
      </c>
      <c r="AH156" s="209" t="b">
        <f t="shared" si="203"/>
        <v>0</v>
      </c>
      <c r="AI156" s="209" t="b">
        <f t="shared" si="203"/>
        <v>0</v>
      </c>
      <c r="AJ156" s="209" t="b">
        <f t="shared" si="203"/>
        <v>0</v>
      </c>
      <c r="AK156" s="209" t="b">
        <f t="shared" si="203"/>
        <v>0</v>
      </c>
      <c r="AL156" s="209" t="b">
        <f t="shared" si="203"/>
        <v>0</v>
      </c>
      <c r="AM156" s="209" t="b">
        <f t="shared" si="203"/>
        <v>0</v>
      </c>
      <c r="AN156" s="209" t="b">
        <f t="shared" si="203"/>
        <v>0</v>
      </c>
      <c r="AO156" s="209" t="b">
        <f t="shared" si="203"/>
        <v>0</v>
      </c>
      <c r="AP156" s="209">
        <f t="shared" si="203"/>
        <v>0</v>
      </c>
      <c r="AQ156" s="62">
        <f t="shared" si="200"/>
        <v>0</v>
      </c>
      <c r="AR156" s="389"/>
      <c r="AS156" s="86">
        <f t="shared" si="185"/>
        <v>1.7800000000000007E-8</v>
      </c>
      <c r="AT156" s="55" t="str">
        <f t="shared" si="201"/>
        <v>12_7</v>
      </c>
      <c r="AU156" s="210" t="str">
        <f t="shared" si="157"/>
        <v>Pihenőnap</v>
      </c>
      <c r="AV156"/>
      <c r="AW156" s="76">
        <f t="shared" si="186"/>
        <v>12</v>
      </c>
      <c r="AX156" s="76" t="s">
        <v>35</v>
      </c>
      <c r="AY156" s="179" t="e">
        <f t="shared" si="187"/>
        <v>#N/A</v>
      </c>
      <c r="AZ156" s="179" t="e">
        <f t="shared" si="188"/>
        <v>#N/A</v>
      </c>
      <c r="BA156" s="179" t="e">
        <f t="shared" si="189"/>
        <v>#N/A</v>
      </c>
      <c r="BB156" t="e">
        <f t="shared" si="198"/>
        <v>#N/A</v>
      </c>
    </row>
    <row r="157" spans="1:54" ht="16.5" customHeight="1" thickTop="1" thickBot="1" x14ac:dyDescent="0.25">
      <c r="A157" s="407"/>
      <c r="B157" s="321" t="s">
        <v>81</v>
      </c>
      <c r="C157" s="322" t="str">
        <f>'1 forduló'!$C151</f>
        <v xml:space="preserve">  Kiss R. </v>
      </c>
      <c r="D157" s="322" t="str">
        <f>'2 forduló'!$C151</f>
        <v>Kovács Emese</v>
      </c>
      <c r="E157" s="322" t="str">
        <f>'3 forduló'!$C151</f>
        <v>Ferenczi Zoltán</v>
      </c>
      <c r="F157" s="322" t="str">
        <f>'4 forduló'!$C151</f>
        <v>Dajka Vivien</v>
      </c>
      <c r="G157" s="322" t="str">
        <f>'5 forduló'!$C151</f>
        <v>Ferenczi Zoltán</v>
      </c>
      <c r="H157" s="322" t="str">
        <f>'6 forduló'!$C151</f>
        <v xml:space="preserve">Dajka Vivien </v>
      </c>
      <c r="I157" s="322" t="str">
        <f>'7 forduló'!$C151</f>
        <v xml:space="preserve"> Kiss Rebeka   </v>
      </c>
      <c r="J157" s="322" t="str">
        <f>'8 forduló'!$C151</f>
        <v>9. Tábla: Kiss Rebeka-</v>
      </c>
      <c r="K157" s="322" t="str">
        <f>'9 forduló'!$C151</f>
        <v>Kovács Emese</v>
      </c>
      <c r="L157" s="322" t="b">
        <f>'10 forduló'!$C151</f>
        <v>0</v>
      </c>
      <c r="M157" s="322" t="b">
        <f>'11 forduló'!$C151</f>
        <v>0</v>
      </c>
      <c r="N157" s="323">
        <f>'1 forduló'!$D151</f>
        <v>1</v>
      </c>
      <c r="O157" s="323">
        <f>'2 forduló'!$D151</f>
        <v>0</v>
      </c>
      <c r="P157" s="323">
        <f>'3 forduló'!$D151</f>
        <v>1</v>
      </c>
      <c r="Q157" s="323">
        <f>'4 forduló'!$D151</f>
        <v>0</v>
      </c>
      <c r="R157" s="323">
        <f>'5 forduló'!$D151</f>
        <v>1</v>
      </c>
      <c r="S157" s="323">
        <f>'6 forduló'!$D151</f>
        <v>0.5</v>
      </c>
      <c r="T157" s="323">
        <f>'7 forduló'!$D151</f>
        <v>1</v>
      </c>
      <c r="U157" s="323">
        <f>'8 forduló'!$D151</f>
        <v>0</v>
      </c>
      <c r="V157" s="323">
        <f>'9 forduló'!$D151</f>
        <v>1</v>
      </c>
      <c r="W157" s="323" t="b">
        <f>'10 forduló'!$D151</f>
        <v>0</v>
      </c>
      <c r="X157" s="323" t="b">
        <f>'11 forduló'!$D151</f>
        <v>0</v>
      </c>
      <c r="Y157" s="324"/>
      <c r="Z157" s="331">
        <f t="shared" si="193"/>
        <v>5.5</v>
      </c>
      <c r="AA157" s="404"/>
      <c r="AC157" s="207"/>
      <c r="AD157" s="209" t="str">
        <f>M203</f>
        <v>13_7</v>
      </c>
      <c r="AE157" s="209" t="b">
        <f t="shared" ref="AE157:AP157" si="204">N203</f>
        <v>0</v>
      </c>
      <c r="AF157" s="209" t="b">
        <f t="shared" si="204"/>
        <v>0</v>
      </c>
      <c r="AG157" s="209" t="b">
        <f t="shared" si="204"/>
        <v>0</v>
      </c>
      <c r="AH157" s="209" t="b">
        <f t="shared" si="204"/>
        <v>0</v>
      </c>
      <c r="AI157" s="209" t="b">
        <f t="shared" si="204"/>
        <v>0</v>
      </c>
      <c r="AJ157" s="209" t="b">
        <f t="shared" si="204"/>
        <v>0</v>
      </c>
      <c r="AK157" s="209" t="b">
        <f t="shared" si="204"/>
        <v>0</v>
      </c>
      <c r="AL157" s="209" t="b">
        <f t="shared" si="204"/>
        <v>0</v>
      </c>
      <c r="AM157" s="209" t="b">
        <f t="shared" si="204"/>
        <v>0</v>
      </c>
      <c r="AN157" s="209" t="b">
        <f t="shared" si="204"/>
        <v>0</v>
      </c>
      <c r="AO157" s="209" t="b">
        <f t="shared" si="204"/>
        <v>0</v>
      </c>
      <c r="AP157" s="209">
        <f t="shared" si="204"/>
        <v>0</v>
      </c>
      <c r="AQ157" s="62">
        <f t="shared" si="200"/>
        <v>0</v>
      </c>
      <c r="AR157" s="389"/>
      <c r="AS157" s="86">
        <f t="shared" si="185"/>
        <v>1.7600000000000009E-8</v>
      </c>
      <c r="AT157" s="55" t="str">
        <f t="shared" si="201"/>
        <v>13_7</v>
      </c>
      <c r="AU157" s="210" t="str">
        <f t="shared" si="157"/>
        <v>13cs</v>
      </c>
      <c r="AV157"/>
      <c r="AW157" s="76">
        <f t="shared" si="186"/>
        <v>13</v>
      </c>
      <c r="AX157" s="76" t="s">
        <v>36</v>
      </c>
      <c r="AY157" s="179" t="e">
        <f t="shared" si="187"/>
        <v>#N/A</v>
      </c>
      <c r="AZ157" s="179" t="e">
        <f t="shared" si="188"/>
        <v>#N/A</v>
      </c>
      <c r="BA157" s="179" t="e">
        <f t="shared" si="189"/>
        <v>#N/A</v>
      </c>
      <c r="BB157" t="e">
        <f t="shared" si="198"/>
        <v>#N/A</v>
      </c>
    </row>
    <row r="158" spans="1:54" ht="13.5" customHeight="1" thickTop="1" thickBot="1" x14ac:dyDescent="0.25">
      <c r="A158" s="407"/>
      <c r="B158" s="321" t="s">
        <v>82</v>
      </c>
      <c r="C158" s="322" t="str">
        <f>'1 forduló'!$C152</f>
        <v xml:space="preserve">  Kovács E.  </v>
      </c>
      <c r="D158" s="322" t="str">
        <f>'2 forduló'!$C152</f>
        <v>Oláh Petra</v>
      </c>
      <c r="E158" s="322">
        <f>'3 forduló'!$C152</f>
        <v>0</v>
      </c>
      <c r="F158" s="322" t="str">
        <f>'4 forduló'!$C152</f>
        <v xml:space="preserve">Oláh Petra </v>
      </c>
      <c r="G158" s="322" t="str">
        <f>'5 forduló'!$C152</f>
        <v xml:space="preserve"> Kormány Zoltán</v>
      </c>
      <c r="H158" s="322" t="str">
        <f>'6 forduló'!$C152</f>
        <v xml:space="preserve"> Ferenczi Zoltán</v>
      </c>
      <c r="I158" s="322" t="str">
        <f>'7 forduló'!$C152</f>
        <v> Ferenczi Zoltán</v>
      </c>
      <c r="J158" s="322" t="str">
        <f>'8 forduló'!$C152</f>
        <v>10. Tábla: Orosz Emese-</v>
      </c>
      <c r="K158" s="322" t="str">
        <f>'9 forduló'!$C152</f>
        <v>Orosz Emese</v>
      </c>
      <c r="L158" s="322" t="b">
        <f>'10 forduló'!$C152</f>
        <v>0</v>
      </c>
      <c r="M158" s="322" t="b">
        <f>'11 forduló'!$C152</f>
        <v>0</v>
      </c>
      <c r="N158" s="323">
        <f>'1 forduló'!$D152</f>
        <v>1</v>
      </c>
      <c r="O158" s="323">
        <f>'2 forduló'!$D152</f>
        <v>0</v>
      </c>
      <c r="P158" s="323">
        <f>'3 forduló'!$D152</f>
        <v>0</v>
      </c>
      <c r="Q158" s="323">
        <f>'4 forduló'!$D152</f>
        <v>1</v>
      </c>
      <c r="R158" s="323">
        <f>'5 forduló'!$D152</f>
        <v>0</v>
      </c>
      <c r="S158" s="323">
        <f>'6 forduló'!$D152</f>
        <v>0</v>
      </c>
      <c r="T158" s="323">
        <f>'7 forduló'!$D152</f>
        <v>0</v>
      </c>
      <c r="U158" s="323">
        <f>'8 forduló'!$D152</f>
        <v>1</v>
      </c>
      <c r="V158" s="323">
        <f>'9 forduló'!$D152</f>
        <v>0</v>
      </c>
      <c r="W158" s="323" t="b">
        <f>'10 forduló'!$D152</f>
        <v>0</v>
      </c>
      <c r="X158" s="323" t="b">
        <f>'11 forduló'!$D152</f>
        <v>0</v>
      </c>
      <c r="Y158" s="324"/>
      <c r="Z158" s="331">
        <f t="shared" si="193"/>
        <v>3</v>
      </c>
      <c r="AA158" s="404"/>
      <c r="AC158" s="207"/>
      <c r="AD158" s="209" t="str">
        <f>M219</f>
        <v>14_7</v>
      </c>
      <c r="AE158" s="209" t="b">
        <f t="shared" ref="AE158:AP158" si="205">N219</f>
        <v>0</v>
      </c>
      <c r="AF158" s="209" t="b">
        <f t="shared" si="205"/>
        <v>0</v>
      </c>
      <c r="AG158" s="209" t="b">
        <f t="shared" si="205"/>
        <v>0</v>
      </c>
      <c r="AH158" s="209" t="b">
        <f t="shared" si="205"/>
        <v>0</v>
      </c>
      <c r="AI158" s="209" t="b">
        <f t="shared" si="205"/>
        <v>0</v>
      </c>
      <c r="AJ158" s="209" t="b">
        <f t="shared" si="205"/>
        <v>0</v>
      </c>
      <c r="AK158" s="209" t="b">
        <f t="shared" si="205"/>
        <v>0</v>
      </c>
      <c r="AL158" s="209" t="b">
        <f t="shared" si="205"/>
        <v>0</v>
      </c>
      <c r="AM158" s="209" t="b">
        <f t="shared" si="205"/>
        <v>0</v>
      </c>
      <c r="AN158" s="209" t="b">
        <f t="shared" si="205"/>
        <v>0</v>
      </c>
      <c r="AO158" s="209" t="b">
        <f t="shared" si="205"/>
        <v>0</v>
      </c>
      <c r="AP158" s="209">
        <f t="shared" si="205"/>
        <v>0</v>
      </c>
      <c r="AQ158" s="62">
        <f t="shared" si="200"/>
        <v>0</v>
      </c>
      <c r="AR158" s="389"/>
      <c r="AS158" s="86">
        <f t="shared" si="185"/>
        <v>1.7400000000000007E-8</v>
      </c>
      <c r="AT158" s="55" t="str">
        <f t="shared" si="201"/>
        <v>14_7</v>
      </c>
      <c r="AU158" s="210" t="str">
        <f t="shared" si="157"/>
        <v>14cs</v>
      </c>
      <c r="AV158"/>
      <c r="AW158" s="76">
        <f t="shared" si="186"/>
        <v>14</v>
      </c>
      <c r="AX158" s="76" t="s">
        <v>37</v>
      </c>
      <c r="AY158" s="179" t="e">
        <f t="shared" si="187"/>
        <v>#N/A</v>
      </c>
      <c r="AZ158" s="179" t="e">
        <f t="shared" si="188"/>
        <v>#N/A</v>
      </c>
      <c r="BA158" s="179" t="e">
        <f t="shared" si="189"/>
        <v>#N/A</v>
      </c>
      <c r="BB158" t="e">
        <f t="shared" si="198"/>
        <v>#N/A</v>
      </c>
    </row>
    <row r="159" spans="1:54" ht="12.75" customHeight="1" thickTop="1" thickBot="1" x14ac:dyDescent="0.25">
      <c r="A159" s="408"/>
      <c r="B159" s="325" t="s">
        <v>85</v>
      </c>
      <c r="C159" s="326">
        <f>'1 forduló'!$C153</f>
        <v>0</v>
      </c>
      <c r="D159" s="322">
        <f>'2 forduló'!$C153</f>
        <v>0</v>
      </c>
      <c r="E159" s="326">
        <f>'3 forduló'!$C153</f>
        <v>0</v>
      </c>
      <c r="F159" s="326">
        <f>'4 forduló'!$C153</f>
        <v>0</v>
      </c>
      <c r="G159" s="326">
        <f>'5 forduló'!$C153</f>
        <v>0</v>
      </c>
      <c r="H159" s="326">
        <f>'6 forduló'!$C153</f>
        <v>0</v>
      </c>
      <c r="I159" s="326">
        <f>'7 forduló'!$C153</f>
        <v>0</v>
      </c>
      <c r="J159" s="326">
        <f>'8 forduló'!$C153</f>
        <v>0</v>
      </c>
      <c r="K159" s="326">
        <f>'9 forduló'!$C153</f>
        <v>0</v>
      </c>
      <c r="L159" s="326">
        <f>'10 forduló'!$C153</f>
        <v>0</v>
      </c>
      <c r="M159" s="326">
        <f>'11 forduló'!$C153</f>
        <v>0</v>
      </c>
      <c r="N159" s="327"/>
      <c r="O159" s="327"/>
      <c r="P159" s="327"/>
      <c r="Q159" s="327"/>
      <c r="R159" s="327"/>
      <c r="S159" s="327"/>
      <c r="T159" s="327"/>
      <c r="U159" s="327"/>
      <c r="V159" s="327"/>
      <c r="W159" s="327"/>
      <c r="X159" s="327"/>
      <c r="Y159" s="328"/>
      <c r="Z159" s="332">
        <f t="shared" si="193"/>
        <v>0</v>
      </c>
      <c r="AA159" s="405"/>
      <c r="AC159" s="207"/>
      <c r="AD159" s="209" t="str">
        <f>M235</f>
        <v>15_7</v>
      </c>
      <c r="AE159" s="209" t="b">
        <f t="shared" ref="AE159:AP159" si="206">N235</f>
        <v>0</v>
      </c>
      <c r="AF159" s="209" t="b">
        <f t="shared" si="206"/>
        <v>0</v>
      </c>
      <c r="AG159" s="209" t="b">
        <f t="shared" si="206"/>
        <v>0</v>
      </c>
      <c r="AH159" s="209" t="b">
        <f t="shared" si="206"/>
        <v>0</v>
      </c>
      <c r="AI159" s="209" t="b">
        <f t="shared" si="206"/>
        <v>0</v>
      </c>
      <c r="AJ159" s="209" t="b">
        <f t="shared" si="206"/>
        <v>0</v>
      </c>
      <c r="AK159" s="209" t="b">
        <f t="shared" si="206"/>
        <v>0</v>
      </c>
      <c r="AL159" s="209" t="b">
        <f t="shared" si="206"/>
        <v>0</v>
      </c>
      <c r="AM159" s="209" t="b">
        <f t="shared" si="206"/>
        <v>0</v>
      </c>
      <c r="AN159" s="209" t="b">
        <f t="shared" si="206"/>
        <v>0</v>
      </c>
      <c r="AO159" s="209" t="b">
        <f t="shared" si="206"/>
        <v>0</v>
      </c>
      <c r="AP159" s="209">
        <f t="shared" si="206"/>
        <v>0</v>
      </c>
      <c r="AQ159" s="62">
        <f t="shared" si="200"/>
        <v>0</v>
      </c>
      <c r="AR159" s="389"/>
      <c r="AS159" s="86">
        <f t="shared" si="185"/>
        <v>1.7200000000000008E-8</v>
      </c>
      <c r="AT159" s="55" t="str">
        <f t="shared" si="201"/>
        <v>15_7</v>
      </c>
      <c r="AU159" s="210" t="str">
        <f t="shared" si="157"/>
        <v>15cs</v>
      </c>
      <c r="AV159"/>
      <c r="AW159" s="76">
        <f t="shared" si="186"/>
        <v>15</v>
      </c>
      <c r="AX159" s="76" t="s">
        <v>38</v>
      </c>
      <c r="AY159" s="179" t="e">
        <f t="shared" si="187"/>
        <v>#N/A</v>
      </c>
      <c r="AZ159" s="179" t="e">
        <f t="shared" si="188"/>
        <v>#N/A</v>
      </c>
      <c r="BA159" s="179" t="e">
        <f t="shared" si="189"/>
        <v>#N/A</v>
      </c>
      <c r="BB159" t="e">
        <f t="shared" si="198"/>
        <v>#N/A</v>
      </c>
    </row>
    <row r="160" spans="1:54" ht="12.75" customHeight="1" thickTop="1" thickBot="1" x14ac:dyDescent="0.25">
      <c r="A160" s="280"/>
      <c r="B160" s="280"/>
      <c r="C160" s="280"/>
      <c r="D160" s="280"/>
      <c r="E160" s="280"/>
      <c r="F160" s="280"/>
      <c r="G160" s="280"/>
      <c r="H160" s="280"/>
      <c r="I160" s="280"/>
      <c r="J160" s="280"/>
      <c r="K160" s="280"/>
      <c r="L160" s="280"/>
      <c r="M160" s="333"/>
      <c r="N160" s="335">
        <f t="shared" ref="N160:X160" si="207">SUM(N149:N159)</f>
        <v>5</v>
      </c>
      <c r="O160" s="335">
        <f t="shared" si="207"/>
        <v>1.5</v>
      </c>
      <c r="P160" s="335">
        <f t="shared" si="207"/>
        <v>2</v>
      </c>
      <c r="Q160" s="335">
        <f t="shared" si="207"/>
        <v>5</v>
      </c>
      <c r="R160" s="335">
        <f t="shared" si="207"/>
        <v>2</v>
      </c>
      <c r="S160" s="335">
        <f t="shared" si="207"/>
        <v>2.5</v>
      </c>
      <c r="T160" s="335">
        <f t="shared" si="207"/>
        <v>4.5</v>
      </c>
      <c r="U160" s="335">
        <f t="shared" si="207"/>
        <v>2.5</v>
      </c>
      <c r="V160" s="335">
        <f t="shared" si="207"/>
        <v>2.5</v>
      </c>
      <c r="W160" s="335">
        <f t="shared" si="207"/>
        <v>0</v>
      </c>
      <c r="X160" s="335">
        <f t="shared" si="207"/>
        <v>0</v>
      </c>
      <c r="Y160" s="252"/>
      <c r="Z160" s="280"/>
      <c r="AA160" s="280"/>
      <c r="AC160" s="207"/>
      <c r="AD160" s="209" t="str">
        <f>M251</f>
        <v>16_7</v>
      </c>
      <c r="AE160" s="209" t="b">
        <f t="shared" ref="AE160:AP160" si="208">N251</f>
        <v>0</v>
      </c>
      <c r="AF160" s="209" t="b">
        <f t="shared" si="208"/>
        <v>0</v>
      </c>
      <c r="AG160" s="209" t="b">
        <f t="shared" si="208"/>
        <v>0</v>
      </c>
      <c r="AH160" s="209" t="b">
        <f t="shared" si="208"/>
        <v>0</v>
      </c>
      <c r="AI160" s="209" t="b">
        <f t="shared" si="208"/>
        <v>0</v>
      </c>
      <c r="AJ160" s="209" t="b">
        <f t="shared" si="208"/>
        <v>0</v>
      </c>
      <c r="AK160" s="209" t="b">
        <f t="shared" si="208"/>
        <v>0</v>
      </c>
      <c r="AL160" s="209" t="b">
        <f t="shared" si="208"/>
        <v>0</v>
      </c>
      <c r="AM160" s="209" t="b">
        <f t="shared" si="208"/>
        <v>0</v>
      </c>
      <c r="AN160" s="209" t="b">
        <f t="shared" si="208"/>
        <v>0</v>
      </c>
      <c r="AO160" s="209" t="b">
        <f t="shared" si="208"/>
        <v>0</v>
      </c>
      <c r="AP160" s="209">
        <f t="shared" si="208"/>
        <v>0</v>
      </c>
      <c r="AQ160" s="62">
        <f t="shared" si="200"/>
        <v>0</v>
      </c>
      <c r="AR160" s="389"/>
      <c r="AS160" s="86">
        <f t="shared" si="185"/>
        <v>1.700000000000001E-8</v>
      </c>
      <c r="AT160" s="55" t="str">
        <f t="shared" si="201"/>
        <v>16_7</v>
      </c>
      <c r="AU160" s="210" t="str">
        <f t="shared" si="157"/>
        <v>16cs</v>
      </c>
      <c r="AV160"/>
      <c r="AW160" s="76">
        <f t="shared" si="186"/>
        <v>16</v>
      </c>
      <c r="AX160" s="76" t="s">
        <v>39</v>
      </c>
      <c r="AY160" s="179" t="e">
        <f t="shared" si="187"/>
        <v>#N/A</v>
      </c>
      <c r="AZ160" s="179" t="e">
        <f t="shared" si="188"/>
        <v>#N/A</v>
      </c>
      <c r="BA160" s="179" t="e">
        <f t="shared" si="189"/>
        <v>#N/A</v>
      </c>
      <c r="BB160" t="e">
        <f t="shared" si="198"/>
        <v>#N/A</v>
      </c>
    </row>
    <row r="161" spans="1:54" ht="12.75" customHeight="1" thickTop="1" thickBot="1" x14ac:dyDescent="0.25">
      <c r="A161" s="280"/>
      <c r="B161" s="280"/>
      <c r="C161" s="280"/>
      <c r="D161" s="280"/>
      <c r="E161" s="280"/>
      <c r="F161" s="280"/>
      <c r="G161" s="280"/>
      <c r="H161" s="280"/>
      <c r="I161" s="280"/>
      <c r="J161" s="280"/>
      <c r="K161" s="280"/>
      <c r="L161" s="280"/>
      <c r="M161" s="333"/>
      <c r="N161" s="334"/>
      <c r="O161" s="334"/>
      <c r="P161" s="334"/>
      <c r="Q161" s="334"/>
      <c r="R161" s="334"/>
      <c r="S161" s="334"/>
      <c r="T161" s="334"/>
      <c r="U161" s="334"/>
      <c r="V161" s="334"/>
      <c r="W161" s="334"/>
      <c r="X161" s="334"/>
      <c r="Y161" s="334"/>
      <c r="Z161" s="280"/>
      <c r="AA161" s="280"/>
      <c r="AC161" s="207"/>
      <c r="AD161" s="209" t="str">
        <f>M267</f>
        <v>17_7</v>
      </c>
      <c r="AE161" s="209" t="b">
        <f t="shared" ref="AE161:AP161" si="209">N267</f>
        <v>0</v>
      </c>
      <c r="AF161" s="209" t="b">
        <f t="shared" si="209"/>
        <v>0</v>
      </c>
      <c r="AG161" s="209" t="b">
        <f t="shared" si="209"/>
        <v>0</v>
      </c>
      <c r="AH161" s="209" t="b">
        <f t="shared" si="209"/>
        <v>0</v>
      </c>
      <c r="AI161" s="209" t="b">
        <f t="shared" si="209"/>
        <v>0</v>
      </c>
      <c r="AJ161" s="209" t="b">
        <f t="shared" si="209"/>
        <v>0</v>
      </c>
      <c r="AK161" s="209" t="b">
        <f t="shared" si="209"/>
        <v>0</v>
      </c>
      <c r="AL161" s="209" t="b">
        <f t="shared" si="209"/>
        <v>0</v>
      </c>
      <c r="AM161" s="209" t="b">
        <f t="shared" si="209"/>
        <v>0</v>
      </c>
      <c r="AN161" s="209" t="b">
        <f t="shared" si="209"/>
        <v>0</v>
      </c>
      <c r="AO161" s="209" t="b">
        <f t="shared" si="209"/>
        <v>0</v>
      </c>
      <c r="AP161" s="209">
        <f t="shared" si="209"/>
        <v>0</v>
      </c>
      <c r="AQ161" s="62">
        <f t="shared" si="200"/>
        <v>0</v>
      </c>
      <c r="AR161" s="389"/>
      <c r="AS161" s="86">
        <f t="shared" si="185"/>
        <v>1.6800000000000011E-8</v>
      </c>
      <c r="AT161" s="55" t="str">
        <f t="shared" si="201"/>
        <v>17_7</v>
      </c>
      <c r="AU161" s="210" t="str">
        <f t="shared" si="157"/>
        <v>17cs</v>
      </c>
      <c r="AV161"/>
      <c r="AW161" s="76">
        <f t="shared" si="186"/>
        <v>17</v>
      </c>
      <c r="AX161" s="76" t="s">
        <v>40</v>
      </c>
      <c r="AY161" s="179" t="e">
        <f t="shared" si="187"/>
        <v>#N/A</v>
      </c>
      <c r="AZ161" s="179" t="e">
        <f t="shared" si="188"/>
        <v>#N/A</v>
      </c>
      <c r="BA161" s="179" t="e">
        <f t="shared" si="189"/>
        <v>#N/A</v>
      </c>
      <c r="BB161" t="e">
        <f t="shared" si="198"/>
        <v>#N/A</v>
      </c>
    </row>
    <row r="162" spans="1:54" ht="12.75" customHeight="1" thickTop="1" thickBot="1" x14ac:dyDescent="0.25">
      <c r="A162" s="280"/>
      <c r="B162" s="280"/>
      <c r="C162" s="280"/>
      <c r="D162" s="280"/>
      <c r="E162" s="280"/>
      <c r="F162" s="280"/>
      <c r="G162" s="280"/>
      <c r="H162" s="280"/>
      <c r="I162" s="280"/>
      <c r="J162" s="280"/>
      <c r="K162" s="280"/>
      <c r="L162" s="280"/>
      <c r="M162" s="333"/>
      <c r="N162" s="280"/>
      <c r="O162" s="280"/>
      <c r="P162" s="280"/>
      <c r="Q162" s="280"/>
      <c r="R162" s="280"/>
      <c r="S162" s="280"/>
      <c r="T162" s="280"/>
      <c r="U162" s="280"/>
      <c r="V162" s="280"/>
      <c r="W162" s="280"/>
      <c r="X162" s="280"/>
      <c r="Y162" s="280"/>
      <c r="Z162" s="280"/>
      <c r="AA162" s="280"/>
      <c r="AC162" s="207"/>
      <c r="AD162" s="209" t="str">
        <f>M283</f>
        <v>18_7</v>
      </c>
      <c r="AE162" s="209" t="b">
        <f t="shared" ref="AE162:AP162" si="210">N283</f>
        <v>0</v>
      </c>
      <c r="AF162" s="209" t="b">
        <f t="shared" si="210"/>
        <v>0</v>
      </c>
      <c r="AG162" s="209" t="b">
        <f t="shared" si="210"/>
        <v>0</v>
      </c>
      <c r="AH162" s="209" t="b">
        <f t="shared" si="210"/>
        <v>0</v>
      </c>
      <c r="AI162" s="209" t="b">
        <f t="shared" si="210"/>
        <v>0</v>
      </c>
      <c r="AJ162" s="209" t="b">
        <f t="shared" si="210"/>
        <v>0</v>
      </c>
      <c r="AK162" s="209" t="b">
        <f t="shared" si="210"/>
        <v>0</v>
      </c>
      <c r="AL162" s="209" t="b">
        <f t="shared" si="210"/>
        <v>0</v>
      </c>
      <c r="AM162" s="209" t="b">
        <f t="shared" si="210"/>
        <v>0</v>
      </c>
      <c r="AN162" s="209" t="b">
        <f t="shared" si="210"/>
        <v>0</v>
      </c>
      <c r="AO162" s="209" t="b">
        <f t="shared" si="210"/>
        <v>0</v>
      </c>
      <c r="AP162" s="209">
        <f t="shared" si="210"/>
        <v>0</v>
      </c>
      <c r="AQ162" s="62">
        <f t="shared" si="200"/>
        <v>0</v>
      </c>
      <c r="AR162" s="389"/>
      <c r="AS162" s="86">
        <f t="shared" si="185"/>
        <v>1.660000000000001E-8</v>
      </c>
      <c r="AT162" s="55" t="str">
        <f t="shared" si="201"/>
        <v>18_7</v>
      </c>
      <c r="AU162" s="210" t="str">
        <f t="shared" si="157"/>
        <v>18cs</v>
      </c>
      <c r="AV162"/>
      <c r="AW162" s="76">
        <f t="shared" si="186"/>
        <v>18</v>
      </c>
      <c r="AX162" s="76" t="s">
        <v>41</v>
      </c>
      <c r="AY162" s="179" t="e">
        <f t="shared" si="187"/>
        <v>#N/A</v>
      </c>
      <c r="AZ162" s="179" t="e">
        <f t="shared" si="188"/>
        <v>#N/A</v>
      </c>
      <c r="BA162" s="179" t="e">
        <f t="shared" si="189"/>
        <v>#N/A</v>
      </c>
      <c r="BB162" t="e">
        <f t="shared" si="198"/>
        <v>#N/A</v>
      </c>
    </row>
    <row r="163" spans="1:54" ht="33.75" hidden="1" customHeight="1" thickTop="1" thickBot="1" x14ac:dyDescent="0.35">
      <c r="A163" s="398" t="s">
        <v>0</v>
      </c>
      <c r="B163" s="399"/>
      <c r="C163" s="311" t="s">
        <v>77</v>
      </c>
      <c r="D163" s="312"/>
      <c r="E163" s="313"/>
      <c r="F163" s="314"/>
      <c r="G163" s="314"/>
      <c r="H163" s="314"/>
      <c r="I163" s="314"/>
      <c r="J163" s="314"/>
      <c r="K163" s="314"/>
      <c r="L163" s="314"/>
      <c r="M163" s="315"/>
      <c r="N163" s="400" t="s">
        <v>12</v>
      </c>
      <c r="O163" s="401"/>
      <c r="P163" s="402"/>
      <c r="Q163" s="402"/>
      <c r="R163" s="402"/>
      <c r="S163" s="402"/>
      <c r="T163" s="402"/>
      <c r="U163" s="402"/>
      <c r="V163" s="402"/>
      <c r="W163" s="402"/>
      <c r="X163" s="402"/>
      <c r="Y163" s="402"/>
      <c r="Z163" s="329" t="s">
        <v>16</v>
      </c>
      <c r="AA163" s="403">
        <f>SUM(N176:Y176)</f>
        <v>0</v>
      </c>
      <c r="AC163" s="207"/>
      <c r="AD163" s="209" t="str">
        <f>M299</f>
        <v>19_7</v>
      </c>
      <c r="AE163" s="209" t="b">
        <f t="shared" ref="AE163:AP163" si="211">N299</f>
        <v>0</v>
      </c>
      <c r="AF163" s="209" t="b">
        <f t="shared" si="211"/>
        <v>0</v>
      </c>
      <c r="AG163" s="209" t="b">
        <f t="shared" si="211"/>
        <v>0</v>
      </c>
      <c r="AH163" s="209" t="b">
        <f t="shared" si="211"/>
        <v>0</v>
      </c>
      <c r="AI163" s="209" t="b">
        <f t="shared" si="211"/>
        <v>0</v>
      </c>
      <c r="AJ163" s="209" t="b">
        <f t="shared" si="211"/>
        <v>0</v>
      </c>
      <c r="AK163" s="209" t="b">
        <f t="shared" si="211"/>
        <v>0</v>
      </c>
      <c r="AL163" s="209" t="b">
        <f t="shared" si="211"/>
        <v>0</v>
      </c>
      <c r="AM163" s="209" t="b">
        <f t="shared" si="211"/>
        <v>0</v>
      </c>
      <c r="AN163" s="209" t="b">
        <f t="shared" si="211"/>
        <v>0</v>
      </c>
      <c r="AO163" s="209" t="b">
        <f t="shared" si="211"/>
        <v>0</v>
      </c>
      <c r="AP163" s="209">
        <f t="shared" si="211"/>
        <v>0</v>
      </c>
      <c r="AQ163" s="62">
        <f t="shared" si="200"/>
        <v>0</v>
      </c>
      <c r="AR163" s="389"/>
      <c r="AS163" s="86">
        <f t="shared" si="185"/>
        <v>1.6400000000000011E-8</v>
      </c>
      <c r="AT163" s="55" t="str">
        <f t="shared" si="201"/>
        <v>19_7</v>
      </c>
      <c r="AU163" s="210" t="str">
        <f t="shared" si="157"/>
        <v>19cs</v>
      </c>
      <c r="AV163"/>
      <c r="AW163" s="76">
        <f t="shared" si="186"/>
        <v>19</v>
      </c>
      <c r="AX163" s="76" t="s">
        <v>42</v>
      </c>
      <c r="AY163" s="179" t="e">
        <f t="shared" si="187"/>
        <v>#N/A</v>
      </c>
      <c r="AZ163" s="179" t="e">
        <f t="shared" si="188"/>
        <v>#N/A</v>
      </c>
      <c r="BA163" s="179" t="e">
        <f t="shared" si="189"/>
        <v>#N/A</v>
      </c>
      <c r="BB163" t="e">
        <f t="shared" si="198"/>
        <v>#N/A</v>
      </c>
    </row>
    <row r="164" spans="1:54" ht="13.5" hidden="1" customHeight="1" thickTop="1" thickBot="1" x14ac:dyDescent="0.25">
      <c r="A164" s="406">
        <v>11</v>
      </c>
      <c r="B164" s="316"/>
      <c r="C164" s="317"/>
      <c r="D164" s="317"/>
      <c r="E164" s="317"/>
      <c r="F164" s="317"/>
      <c r="G164" s="317"/>
      <c r="H164" s="317"/>
      <c r="I164" s="317"/>
      <c r="J164" s="317"/>
      <c r="K164" s="317"/>
      <c r="L164" s="317"/>
      <c r="M164" s="318" t="s">
        <v>1</v>
      </c>
      <c r="N164" s="319" t="s">
        <v>13</v>
      </c>
      <c r="O164" s="320" t="s">
        <v>14</v>
      </c>
      <c r="P164" s="320" t="s">
        <v>15</v>
      </c>
      <c r="Q164" s="320" t="s">
        <v>17</v>
      </c>
      <c r="R164" s="320" t="s">
        <v>18</v>
      </c>
      <c r="S164" s="320" t="s">
        <v>21</v>
      </c>
      <c r="T164" s="320" t="s">
        <v>22</v>
      </c>
      <c r="U164" s="320" t="s">
        <v>25</v>
      </c>
      <c r="V164" s="320" t="s">
        <v>26</v>
      </c>
      <c r="W164" s="320" t="s">
        <v>33</v>
      </c>
      <c r="X164" s="320" t="s">
        <v>34</v>
      </c>
      <c r="Y164" s="320" t="s">
        <v>35</v>
      </c>
      <c r="Z164" s="330"/>
      <c r="AA164" s="404"/>
      <c r="AC164" s="207"/>
      <c r="AD164" s="209" t="str">
        <f>M315</f>
        <v>20_7</v>
      </c>
      <c r="AE164" s="209" t="b">
        <f t="shared" ref="AE164:AP164" si="212">N315</f>
        <v>0</v>
      </c>
      <c r="AF164" s="209" t="b">
        <f t="shared" si="212"/>
        <v>0</v>
      </c>
      <c r="AG164" s="209" t="b">
        <f t="shared" si="212"/>
        <v>0</v>
      </c>
      <c r="AH164" s="209" t="b">
        <f t="shared" si="212"/>
        <v>0</v>
      </c>
      <c r="AI164" s="209" t="b">
        <f t="shared" si="212"/>
        <v>0</v>
      </c>
      <c r="AJ164" s="209" t="b">
        <f t="shared" si="212"/>
        <v>0</v>
      </c>
      <c r="AK164" s="209" t="b">
        <f t="shared" si="212"/>
        <v>0</v>
      </c>
      <c r="AL164" s="209" t="b">
        <f t="shared" si="212"/>
        <v>0</v>
      </c>
      <c r="AM164" s="209" t="b">
        <f t="shared" si="212"/>
        <v>0</v>
      </c>
      <c r="AN164" s="209" t="b">
        <f t="shared" si="212"/>
        <v>0</v>
      </c>
      <c r="AO164" s="209" t="b">
        <f t="shared" si="212"/>
        <v>0</v>
      </c>
      <c r="AP164" s="209">
        <f t="shared" si="212"/>
        <v>0</v>
      </c>
      <c r="AQ164" s="62">
        <f t="shared" si="200"/>
        <v>0</v>
      </c>
      <c r="AR164" s="390"/>
      <c r="AS164" s="86">
        <f t="shared" si="185"/>
        <v>1.6200000000000013E-8</v>
      </c>
      <c r="AT164" s="67" t="str">
        <f t="shared" si="201"/>
        <v>20_7</v>
      </c>
      <c r="AU164" s="210" t="str">
        <f t="shared" si="157"/>
        <v>20cs</v>
      </c>
      <c r="AV164"/>
      <c r="AW164" s="76">
        <f t="shared" si="186"/>
        <v>20</v>
      </c>
      <c r="AX164" s="76" t="s">
        <v>43</v>
      </c>
      <c r="AY164" s="179" t="e">
        <f t="shared" si="187"/>
        <v>#N/A</v>
      </c>
      <c r="AZ164" s="179" t="e">
        <f t="shared" si="188"/>
        <v>#N/A</v>
      </c>
      <c r="BA164" s="179" t="e">
        <f t="shared" si="189"/>
        <v>#N/A</v>
      </c>
      <c r="BB164" t="e">
        <f t="shared" si="198"/>
        <v>#N/A</v>
      </c>
    </row>
    <row r="165" spans="1:54" ht="14.25" hidden="1" customHeight="1" thickTop="1" thickBot="1" x14ac:dyDescent="0.25">
      <c r="A165" s="407"/>
      <c r="B165" s="321" t="s">
        <v>2</v>
      </c>
      <c r="C165" s="322" t="b">
        <f>'1 forduló'!$C158</f>
        <v>0</v>
      </c>
      <c r="D165" s="322" t="b">
        <f>'2 forduló'!$C158</f>
        <v>0</v>
      </c>
      <c r="E165" s="322" t="b">
        <f>'3 forduló'!$C158</f>
        <v>0</v>
      </c>
      <c r="F165" s="322" t="b">
        <f>'4 forduló'!$C158</f>
        <v>0</v>
      </c>
      <c r="G165" s="322" t="b">
        <f>'5 forduló'!$C158</f>
        <v>0</v>
      </c>
      <c r="H165" s="322" t="b">
        <f>'6 forduló'!$C158</f>
        <v>0</v>
      </c>
      <c r="I165" s="322" t="b">
        <f>'7 forduló'!$C158</f>
        <v>0</v>
      </c>
      <c r="J165" s="322" t="b">
        <f>'8 forduló'!$C158</f>
        <v>0</v>
      </c>
      <c r="K165" s="322" t="b">
        <f>'9 forduló'!$C158</f>
        <v>0</v>
      </c>
      <c r="L165" s="322" t="b">
        <f>'10 forduló'!$C158</f>
        <v>0</v>
      </c>
      <c r="M165" s="322" t="b">
        <f>'11 forduló'!$C158</f>
        <v>0</v>
      </c>
      <c r="N165" s="323" t="b">
        <f>'1 forduló'!$D158</f>
        <v>0</v>
      </c>
      <c r="O165" s="323" t="b">
        <f>'2 forduló'!$D158</f>
        <v>0</v>
      </c>
      <c r="P165" s="323" t="b">
        <f>'3 forduló'!$D158</f>
        <v>0</v>
      </c>
      <c r="Q165" s="323" t="b">
        <f>'4 forduló'!$D158</f>
        <v>0</v>
      </c>
      <c r="R165" s="323" t="b">
        <f>'5 forduló'!$D158</f>
        <v>0</v>
      </c>
      <c r="S165" s="323" t="b">
        <f>'6 forduló'!$D158</f>
        <v>0</v>
      </c>
      <c r="T165" s="323" t="b">
        <f>'7 forduló'!$D158</f>
        <v>0</v>
      </c>
      <c r="U165" s="323" t="b">
        <f>'8 forduló'!$D158</f>
        <v>0</v>
      </c>
      <c r="V165" s="323" t="b">
        <f>'9 forduló'!$D158</f>
        <v>0</v>
      </c>
      <c r="W165" s="323" t="b">
        <f>'10 forduló'!$D158</f>
        <v>0</v>
      </c>
      <c r="X165" s="323" t="b">
        <f>'11 forduló'!$D158</f>
        <v>0</v>
      </c>
      <c r="Y165" s="324"/>
      <c r="Z165" s="331">
        <f>SUM(N165:Y165)</f>
        <v>0</v>
      </c>
      <c r="AA165" s="404"/>
      <c r="AC165" s="207" t="s">
        <v>175</v>
      </c>
      <c r="AD165" s="209" t="b">
        <f>M12</f>
        <v>0</v>
      </c>
      <c r="AE165" s="209">
        <f t="shared" ref="AE165:AP165" si="213">N12</f>
        <v>1</v>
      </c>
      <c r="AF165" s="209">
        <f t="shared" si="213"/>
        <v>0</v>
      </c>
      <c r="AG165" s="209">
        <f t="shared" si="213"/>
        <v>1</v>
      </c>
      <c r="AH165" s="209">
        <f t="shared" si="213"/>
        <v>1</v>
      </c>
      <c r="AI165" s="209">
        <f t="shared" si="213"/>
        <v>1</v>
      </c>
      <c r="AJ165" s="209">
        <f t="shared" si="213"/>
        <v>1</v>
      </c>
      <c r="AK165" s="209">
        <f t="shared" si="213"/>
        <v>0.5</v>
      </c>
      <c r="AL165" s="209">
        <f t="shared" si="213"/>
        <v>0.5</v>
      </c>
      <c r="AM165" s="209">
        <f t="shared" si="213"/>
        <v>1</v>
      </c>
      <c r="AN165" s="209" t="b">
        <f t="shared" si="213"/>
        <v>0</v>
      </c>
      <c r="AO165" s="209" t="b">
        <f t="shared" si="213"/>
        <v>0</v>
      </c>
      <c r="AP165" s="209">
        <f t="shared" si="213"/>
        <v>0</v>
      </c>
      <c r="AQ165" s="62">
        <f t="shared" si="200"/>
        <v>7</v>
      </c>
      <c r="AR165" s="388" t="s">
        <v>175</v>
      </c>
      <c r="AS165" s="90">
        <f>AQ165+(AD3/10000)</f>
        <v>7.00300002</v>
      </c>
      <c r="AT165" s="73" t="b">
        <f t="shared" si="201"/>
        <v>0</v>
      </c>
      <c r="AU165" s="173" t="str">
        <f>AU145</f>
        <v>Nyírbátor SE</v>
      </c>
      <c r="AV165"/>
      <c r="AW165" s="76" t="e">
        <f>_xlfn.RANK.EQ(AS165,$AS$125:$AS$144,0)</f>
        <v>#N/A</v>
      </c>
      <c r="AX165" s="76" t="s">
        <v>13</v>
      </c>
      <c r="AY165" s="179" t="e">
        <f>IF($AW$165=(AL3+1),$AT$165,IF($AW$166=(AL3+1),$AT$166,IF($AW$167=(AL3+1),$AT$167,IF($AW$168=(AL3+1),$AT$168,IF($AW$169=(AL3+1),$AT$169,IF($AW$170=(AL3+1),$AT$170,IF($AW$171=(AL3+1),$AT$171,IF($AW$172=(AL3+1),$AT$172,IF($AW$173=(AL3+1),$AT$173,IF($AW$174=(AL3+1),$AT$174,IF($AW$175=(AL3+1),$AT$175,IF($AW$176=(AL3+1),$AT$176,IF($AW$177=(AL3+1),$AT$177,IF($AW$178=(AL3+1),$AT$178,IF($AW$179=(AL3+1),$AT$179,IF($AW$180=(AL3+1),$AT$180,IF($AW$181=(AL3+1),$AT$181,IF($AW$182=(AL3+1),$AT$182,IF($AW$183=(AL3+1),$AT$183,IF($AW$184=(AL3+1),$AT$184))))))))))))))))))))</f>
        <v>#N/A</v>
      </c>
      <c r="AZ165" s="179" t="e">
        <f>IF($AW$165=(AP3+1),$AS$165,IF($AW$166=(AP3+1),$AS$166,IF($AW$167=(AP3+1),$AS$167,IF($AW$168=(AP3+1),$AS$168,IF($AW$169=(AP3+1),$AS$169,IF($AW$170=(AP3+1),$AS$170,IF($AW$171=(AP3+1),$AS$171,IF($AW$172=(AP3+1),$AS$172,IF($AW$173=(AP3+1),$AS$173,IF($AW$174=(AP3+1),$AS$174,IF($AW$175=(AL3+1),$AS$175,IF($AW$176=(AL3+1),$AS$176,IF($AW$177=(AL3+1),$AS$177,IF($AW$178=(AL3+1),$AS$178,IF($AW$179=(AL3+1),$AS$179,IF($AW$180=(AL3+1),$AS$180,IF($AW$181=(AL3+1),$AS$181,IF($AW$182=(AL3+1),$AS$182,IF($AW$183=(AL3+1),$AS$183,IF($AW$184=(AL3+1),$AS$184))))))))))))))))))))</f>
        <v>#N/A</v>
      </c>
      <c r="BA165" s="179" t="e">
        <f>IF($AW$165=(AP3+1),$AU$165,IF($AW$166=(AP3+1),$AU$166,IF($AW$167=(AP3+1),$AU$167,IF($AW$168=(AP3+1),$AU$168,IF($AW$169=(AP3+1),$AU$169,IF($AW$170=(AP3+1),$AU$170,IF($AW$171=(AP3+1),$AU$171,IF($AW$172=(AP3+1),$AU$172,IF($AW$173=(AP3+1),$AU$173,IF($AW$174=(AP3+1),$AU$174,IF($AW$175=(AP3+1),$AU$175,IF($AW$176=(AP3+1),$AU$176,IF($AW$177=(AP3+1),$AU$177,IF($AW$178=(AP3+1),$AU$178,IF($AW$179=(AP3+1),$AU$179,IF($AW$180=(AP3+1),$AU$180,IF($AW$181=(AP3+1),$AU$181,IF($AW$182=(AP3+1),$AU$182,IF($AW$183=(AP3+1),$AU$183,IF($AW$184=(AP3+1),$AU$184))))))))))))))))))))</f>
        <v>#N/A</v>
      </c>
      <c r="BB165" t="e">
        <f t="shared" si="198"/>
        <v>#N/A</v>
      </c>
    </row>
    <row r="166" spans="1:54" ht="14.25" hidden="1" customHeight="1" thickTop="1" thickBot="1" x14ac:dyDescent="0.25">
      <c r="A166" s="407"/>
      <c r="B166" s="321" t="s">
        <v>3</v>
      </c>
      <c r="C166" s="322" t="b">
        <f>'1 forduló'!$C159</f>
        <v>0</v>
      </c>
      <c r="D166" s="322" t="b">
        <f>'2 forduló'!$C159</f>
        <v>0</v>
      </c>
      <c r="E166" s="322" t="b">
        <f>'3 forduló'!$C159</f>
        <v>0</v>
      </c>
      <c r="F166" s="322" t="b">
        <f>'4 forduló'!$C159</f>
        <v>0</v>
      </c>
      <c r="G166" s="322" t="b">
        <f>'5 forduló'!$C159</f>
        <v>0</v>
      </c>
      <c r="H166" s="322" t="b">
        <f>'6 forduló'!$C159</f>
        <v>0</v>
      </c>
      <c r="I166" s="322" t="b">
        <f>'7 forduló'!$C159</f>
        <v>0</v>
      </c>
      <c r="J166" s="322" t="b">
        <f>'8 forduló'!$C159</f>
        <v>0</v>
      </c>
      <c r="K166" s="322" t="b">
        <f>'9 forduló'!$C159</f>
        <v>0</v>
      </c>
      <c r="L166" s="322" t="b">
        <f>'10 forduló'!$C159</f>
        <v>0</v>
      </c>
      <c r="M166" s="322" t="b">
        <f>'11 forduló'!$C159</f>
        <v>0</v>
      </c>
      <c r="N166" s="323" t="b">
        <f>'1 forduló'!$D159</f>
        <v>0</v>
      </c>
      <c r="O166" s="323" t="b">
        <f>'2 forduló'!$D159</f>
        <v>0</v>
      </c>
      <c r="P166" s="323" t="b">
        <f>'3 forduló'!$D159</f>
        <v>0</v>
      </c>
      <c r="Q166" s="323" t="b">
        <f>'4 forduló'!$D159</f>
        <v>0</v>
      </c>
      <c r="R166" s="323" t="b">
        <f>'5 forduló'!$D159</f>
        <v>0</v>
      </c>
      <c r="S166" s="323" t="b">
        <f>'6 forduló'!$D159</f>
        <v>0</v>
      </c>
      <c r="T166" s="323" t="b">
        <f>'7 forduló'!$D159</f>
        <v>0</v>
      </c>
      <c r="U166" s="323" t="b">
        <f>'8 forduló'!$D159</f>
        <v>0</v>
      </c>
      <c r="V166" s="323" t="b">
        <f>'9 forduló'!$D159</f>
        <v>0</v>
      </c>
      <c r="W166" s="323" t="b">
        <f>'10 forduló'!$D159</f>
        <v>0</v>
      </c>
      <c r="X166" s="323" t="b">
        <f>'11 forduló'!$D159</f>
        <v>0</v>
      </c>
      <c r="Y166" s="324"/>
      <c r="Z166" s="331">
        <f t="shared" ref="Z166:Z175" si="214">SUM(N166:Y166)</f>
        <v>0</v>
      </c>
      <c r="AA166" s="404"/>
      <c r="AC166" s="207"/>
      <c r="AD166" s="209" t="b">
        <f>M28</f>
        <v>0</v>
      </c>
      <c r="AE166" s="209">
        <f t="shared" ref="AE166:AP166" si="215">N28</f>
        <v>0.5</v>
      </c>
      <c r="AF166" s="209">
        <f t="shared" si="215"/>
        <v>1</v>
      </c>
      <c r="AG166" s="209">
        <f t="shared" si="215"/>
        <v>0.5</v>
      </c>
      <c r="AH166" s="209">
        <f t="shared" si="215"/>
        <v>1</v>
      </c>
      <c r="AI166" s="209">
        <f t="shared" si="215"/>
        <v>1</v>
      </c>
      <c r="AJ166" s="209">
        <f t="shared" si="215"/>
        <v>0</v>
      </c>
      <c r="AK166" s="209">
        <f t="shared" si="215"/>
        <v>0</v>
      </c>
      <c r="AL166" s="209">
        <f t="shared" si="215"/>
        <v>1</v>
      </c>
      <c r="AM166" s="209">
        <f t="shared" si="215"/>
        <v>1</v>
      </c>
      <c r="AN166" s="209" t="b">
        <f t="shared" si="215"/>
        <v>0</v>
      </c>
      <c r="AO166" s="209" t="b">
        <f t="shared" si="215"/>
        <v>0</v>
      </c>
      <c r="AP166" s="209">
        <f t="shared" si="215"/>
        <v>0</v>
      </c>
      <c r="AQ166" s="62">
        <f t="shared" si="200"/>
        <v>6</v>
      </c>
      <c r="AR166" s="389"/>
      <c r="AS166" s="90">
        <f t="shared" ref="AS166:AS184" si="216">AQ166+(AD4/10000)</f>
        <v>6.0066000197999996</v>
      </c>
      <c r="AT166" s="60" t="b">
        <f t="shared" si="201"/>
        <v>0</v>
      </c>
      <c r="AU166" s="173" t="str">
        <f t="shared" si="157"/>
        <v>Refi SC</v>
      </c>
      <c r="AV166"/>
      <c r="AW166" s="76" t="e">
        <f t="shared" ref="AW166:AW184" si="217">_xlfn.RANK.EQ(AS166,$AS$125:$AS$144,0)</f>
        <v>#N/A</v>
      </c>
      <c r="AX166" s="76" t="s">
        <v>14</v>
      </c>
      <c r="AY166" s="179" t="e">
        <f t="shared" ref="AY166:AY184" si="218">IF($AW$165=(AL4+1),$AT$165,IF($AW$166=(AL4+1),$AT$166,IF($AW$167=(AL4+1),$AT$167,IF($AW$168=(AL4+1),$AT$168,IF($AW$169=(AL4+1),$AT$169,IF($AW$170=(AL4+1),$AT$170,IF($AW$171=(AL4+1),$AT$171,IF($AW$172=(AL4+1),$AT$172,IF($AW$173=(AL4+1),$AT$173,IF($AW$174=(AL4+1),$AT$174,IF($AW$175=(AL4+1),$AT$175,IF($AW$176=(AL4+1),$AT$176,IF($AW$177=(AL4+1),$AT$177,IF($AW$178=(AL4+1),$AT$178,IF($AW$179=(AL4+1),$AT$179,IF($AW$180=(AL4+1),$AT$180,IF($AW$181=(AL4+1),$AT$181,IF($AW$182=(AL4+1),$AT$182,IF($AW$183=(AL4+1),$AT$183,IF($AW$184=(AL4+1),$AT$184))))))))))))))))))))</f>
        <v>#N/A</v>
      </c>
      <c r="AZ166" s="179" t="e">
        <f t="shared" ref="AZ166:AZ184" si="219">IF($AW$165=(AP4+1),$AS$165,IF($AW$166=(AP4+1),$AS$166,IF($AW$167=(AP4+1),$AS$167,IF($AW$168=(AP4+1),$AS$168,IF($AW$169=(AP4+1),$AS$169,IF($AW$170=(AP4+1),$AS$170,IF($AW$171=(AP4+1),$AS$171,IF($AW$172=(AP4+1),$AS$172,IF($AW$173=(AP4+1),$AS$173,IF($AW$174=(AP4+1),$AS$174,IF($AW$175=(AL4+1),$AS$175,IF($AW$176=(AL4+1),$AS$176,IF($AW$177=(AL4+1),$AS$177,IF($AW$178=(AL4+1),$AS$178,IF($AW$179=(AL4+1),$AS$179,IF($AW$180=(AL4+1),$AS$180,IF($AW$181=(AL4+1),$AS$181,IF($AW$182=(AL4+1),$AS$182,IF($AW$183=(AL4+1),$AS$183,IF($AW$184=(AL4+1),$AS$184))))))))))))))))))))</f>
        <v>#N/A</v>
      </c>
      <c r="BA166" s="179" t="e">
        <f t="shared" ref="BA166:BA184" si="220">IF($AW$165=(AP4+1),$AU$165,IF($AW$166=(AP4+1),$AU$166,IF($AW$167=(AP4+1),$AU$167,IF($AW$168=(AP4+1),$AU$168,IF($AW$169=(AP4+1),$AU$169,IF($AW$170=(AP4+1),$AU$170,IF($AW$171=(AP4+1),$AU$171,IF($AW$172=(AP4+1),$AU$172,IF($AW$173=(AP4+1),$AU$173,IF($AW$174=(AP4+1),$AU$174,IF($AW$175=(AP4+1),$AU$175,IF($AW$176=(AP4+1),$AU$176,IF($AW$177=(AP4+1),$AU$177,IF($AW$178=(AP4+1),$AU$178,IF($AW$179=(AP4+1),$AU$179,IF($AW$180=(AP4+1),$AU$180,IF($AW$181=(AP4+1),$AU$181,IF($AW$182=(AP4+1),$AU$182,IF($AW$183=(AP4+1),$AU$183,IF($AW$184=(AP4+1),$AU$184))))))))))))))))))))</f>
        <v>#N/A</v>
      </c>
      <c r="BB166" t="e">
        <f t="shared" si="198"/>
        <v>#N/A</v>
      </c>
    </row>
    <row r="167" spans="1:54" ht="14.25" hidden="1" customHeight="1" thickTop="1" thickBot="1" x14ac:dyDescent="0.25">
      <c r="A167" s="407"/>
      <c r="B167" s="321" t="s">
        <v>84</v>
      </c>
      <c r="C167" s="322" t="b">
        <f>'1 forduló'!$C160</f>
        <v>0</v>
      </c>
      <c r="D167" s="322" t="b">
        <f>'2 forduló'!$C160</f>
        <v>0</v>
      </c>
      <c r="E167" s="322" t="b">
        <f>'3 forduló'!$C160</f>
        <v>0</v>
      </c>
      <c r="F167" s="322" t="b">
        <f>'4 forduló'!$C160</f>
        <v>0</v>
      </c>
      <c r="G167" s="322" t="b">
        <f>'5 forduló'!$C160</f>
        <v>0</v>
      </c>
      <c r="H167" s="322" t="b">
        <f>'6 forduló'!$C160</f>
        <v>0</v>
      </c>
      <c r="I167" s="322" t="b">
        <f>'7 forduló'!$C160</f>
        <v>0</v>
      </c>
      <c r="J167" s="322" t="b">
        <f>'8 forduló'!$C160</f>
        <v>0</v>
      </c>
      <c r="K167" s="322" t="b">
        <f>'9 forduló'!$C160</f>
        <v>0</v>
      </c>
      <c r="L167" s="322" t="b">
        <f>'10 forduló'!$C160</f>
        <v>0</v>
      </c>
      <c r="M167" s="322" t="b">
        <f>'11 forduló'!$C160</f>
        <v>0</v>
      </c>
      <c r="N167" s="323" t="b">
        <f>'1 forduló'!$D160</f>
        <v>0</v>
      </c>
      <c r="O167" s="323" t="b">
        <f>'2 forduló'!$D160</f>
        <v>0</v>
      </c>
      <c r="P167" s="323" t="b">
        <f>'3 forduló'!$D160</f>
        <v>0</v>
      </c>
      <c r="Q167" s="323" t="b">
        <f>'4 forduló'!$D160</f>
        <v>0</v>
      </c>
      <c r="R167" s="323" t="b">
        <f>'5 forduló'!$D160</f>
        <v>0</v>
      </c>
      <c r="S167" s="323" t="b">
        <f>'6 forduló'!$D160</f>
        <v>0</v>
      </c>
      <c r="T167" s="323" t="b">
        <f>'7 forduló'!$D160</f>
        <v>0</v>
      </c>
      <c r="U167" s="323" t="b">
        <f>'8 forduló'!$D160</f>
        <v>0</v>
      </c>
      <c r="V167" s="323" t="b">
        <f>'9 forduló'!$D160</f>
        <v>0</v>
      </c>
      <c r="W167" s="323" t="b">
        <f>'10 forduló'!$D160</f>
        <v>0</v>
      </c>
      <c r="X167" s="323" t="b">
        <f>'11 forduló'!$D160</f>
        <v>0</v>
      </c>
      <c r="Y167" s="324"/>
      <c r="Z167" s="331">
        <f t="shared" si="214"/>
        <v>0</v>
      </c>
      <c r="AA167" s="404"/>
      <c r="AC167" s="207"/>
      <c r="AD167" s="209" t="b">
        <f>M44</f>
        <v>0</v>
      </c>
      <c r="AE167" s="209">
        <f t="shared" ref="AE167:AP167" si="221">N44</f>
        <v>0</v>
      </c>
      <c r="AF167" s="209">
        <f t="shared" si="221"/>
        <v>0</v>
      </c>
      <c r="AG167" s="209">
        <f t="shared" si="221"/>
        <v>0</v>
      </c>
      <c r="AH167" s="209">
        <f t="shared" si="221"/>
        <v>0</v>
      </c>
      <c r="AI167" s="209">
        <f t="shared" si="221"/>
        <v>1</v>
      </c>
      <c r="AJ167" s="209">
        <f t="shared" si="221"/>
        <v>1</v>
      </c>
      <c r="AK167" s="209">
        <f t="shared" si="221"/>
        <v>0</v>
      </c>
      <c r="AL167" s="209">
        <f t="shared" si="221"/>
        <v>0</v>
      </c>
      <c r="AM167" s="209">
        <f t="shared" si="221"/>
        <v>0</v>
      </c>
      <c r="AN167" s="209" t="b">
        <f t="shared" si="221"/>
        <v>0</v>
      </c>
      <c r="AO167" s="209" t="b">
        <f t="shared" si="221"/>
        <v>0</v>
      </c>
      <c r="AP167" s="209">
        <f t="shared" si="221"/>
        <v>0</v>
      </c>
      <c r="AQ167" s="62">
        <f t="shared" si="200"/>
        <v>2</v>
      </c>
      <c r="AR167" s="389"/>
      <c r="AS167" s="90">
        <f t="shared" si="216"/>
        <v>2.0044500196000001</v>
      </c>
      <c r="AT167" s="60" t="b">
        <f t="shared" si="201"/>
        <v>0</v>
      </c>
      <c r="AU167" s="173" t="str">
        <f t="shared" si="157"/>
        <v>Fehérgyarmat SE</v>
      </c>
      <c r="AV167"/>
      <c r="AW167" s="76" t="e">
        <f t="shared" si="217"/>
        <v>#N/A</v>
      </c>
      <c r="AX167" s="76" t="s">
        <v>15</v>
      </c>
      <c r="AY167" s="179" t="e">
        <f t="shared" si="218"/>
        <v>#N/A</v>
      </c>
      <c r="AZ167" s="179" t="e">
        <f t="shared" si="219"/>
        <v>#N/A</v>
      </c>
      <c r="BA167" s="179" t="e">
        <f t="shared" si="220"/>
        <v>#N/A</v>
      </c>
      <c r="BB167" t="e">
        <f t="shared" si="198"/>
        <v>#N/A</v>
      </c>
    </row>
    <row r="168" spans="1:54" ht="16.5" hidden="1" customHeight="1" thickTop="1" thickBot="1" x14ac:dyDescent="0.25">
      <c r="A168" s="407"/>
      <c r="B168" s="321" t="s">
        <v>5</v>
      </c>
      <c r="C168" s="322" t="b">
        <f>'1 forduló'!$C161</f>
        <v>0</v>
      </c>
      <c r="D168" s="322" t="b">
        <f>'2 forduló'!$C161</f>
        <v>0</v>
      </c>
      <c r="E168" s="322" t="b">
        <f>'3 forduló'!$C161</f>
        <v>0</v>
      </c>
      <c r="F168" s="322" t="b">
        <f>'4 forduló'!$C161</f>
        <v>0</v>
      </c>
      <c r="G168" s="322" t="b">
        <f>'5 forduló'!$C161</f>
        <v>0</v>
      </c>
      <c r="H168" s="322" t="b">
        <f>'6 forduló'!$C161</f>
        <v>0</v>
      </c>
      <c r="I168" s="322" t="b">
        <f>'7 forduló'!$C161</f>
        <v>0</v>
      </c>
      <c r="J168" s="322" t="b">
        <f>'8 forduló'!$C161</f>
        <v>0</v>
      </c>
      <c r="K168" s="322" t="b">
        <f>'9 forduló'!$C161</f>
        <v>0</v>
      </c>
      <c r="L168" s="322" t="b">
        <f>'10 forduló'!$C161</f>
        <v>0</v>
      </c>
      <c r="M168" s="322" t="b">
        <f>'11 forduló'!$C161</f>
        <v>0</v>
      </c>
      <c r="N168" s="323" t="b">
        <f>'1 forduló'!$D161</f>
        <v>0</v>
      </c>
      <c r="O168" s="323" t="b">
        <f>'2 forduló'!$D161</f>
        <v>0</v>
      </c>
      <c r="P168" s="323" t="b">
        <f>'3 forduló'!$D161</f>
        <v>0</v>
      </c>
      <c r="Q168" s="323" t="b">
        <f>'4 forduló'!$D161</f>
        <v>0</v>
      </c>
      <c r="R168" s="323" t="b">
        <f>'5 forduló'!$D161</f>
        <v>0</v>
      </c>
      <c r="S168" s="323" t="b">
        <f>'6 forduló'!$D161</f>
        <v>0</v>
      </c>
      <c r="T168" s="323" t="b">
        <f>'7 forduló'!$D161</f>
        <v>0</v>
      </c>
      <c r="U168" s="323" t="b">
        <f>'8 forduló'!$D161</f>
        <v>0</v>
      </c>
      <c r="V168" s="323" t="b">
        <f>'9 forduló'!$D161</f>
        <v>0</v>
      </c>
      <c r="W168" s="323" t="b">
        <f>'10 forduló'!$D161</f>
        <v>0</v>
      </c>
      <c r="X168" s="323" t="b">
        <f>'11 forduló'!$D161</f>
        <v>0</v>
      </c>
      <c r="Y168" s="324"/>
      <c r="Z168" s="331">
        <f t="shared" si="214"/>
        <v>0</v>
      </c>
      <c r="AA168" s="404"/>
      <c r="AC168" s="207"/>
      <c r="AD168" s="209" t="b">
        <f>M60</f>
        <v>0</v>
      </c>
      <c r="AE168" s="209">
        <f t="shared" ref="AE168:AP168" si="222">N60</f>
        <v>1</v>
      </c>
      <c r="AF168" s="209">
        <f t="shared" si="222"/>
        <v>0.5</v>
      </c>
      <c r="AG168" s="209">
        <f t="shared" si="222"/>
        <v>1</v>
      </c>
      <c r="AH168" s="209">
        <f t="shared" si="222"/>
        <v>0</v>
      </c>
      <c r="AI168" s="209">
        <f t="shared" si="222"/>
        <v>0</v>
      </c>
      <c r="AJ168" s="209">
        <f t="shared" si="222"/>
        <v>0</v>
      </c>
      <c r="AK168" s="209">
        <f t="shared" si="222"/>
        <v>1</v>
      </c>
      <c r="AL168" s="209">
        <f t="shared" si="222"/>
        <v>0</v>
      </c>
      <c r="AM168" s="209">
        <f t="shared" si="222"/>
        <v>0</v>
      </c>
      <c r="AN168" s="209" t="b">
        <f t="shared" si="222"/>
        <v>0</v>
      </c>
      <c r="AO168" s="209" t="b">
        <f t="shared" si="222"/>
        <v>0</v>
      </c>
      <c r="AP168" s="209">
        <f t="shared" si="222"/>
        <v>0</v>
      </c>
      <c r="AQ168" s="62">
        <f t="shared" si="200"/>
        <v>3.5</v>
      </c>
      <c r="AR168" s="389"/>
      <c r="AS168" s="90">
        <f t="shared" si="216"/>
        <v>3.5047500193999999</v>
      </c>
      <c r="AT168" s="60" t="b">
        <f t="shared" si="201"/>
        <v>0</v>
      </c>
      <c r="AU168" s="173" t="str">
        <f t="shared" si="157"/>
        <v>Dávid SC</v>
      </c>
      <c r="AV168"/>
      <c r="AW168" s="76" t="e">
        <f t="shared" si="217"/>
        <v>#N/A</v>
      </c>
      <c r="AX168" s="76" t="s">
        <v>17</v>
      </c>
      <c r="AY168" s="179" t="e">
        <f t="shared" si="218"/>
        <v>#N/A</v>
      </c>
      <c r="AZ168" s="179" t="e">
        <f t="shared" si="219"/>
        <v>#N/A</v>
      </c>
      <c r="BA168" s="179" t="e">
        <f t="shared" si="220"/>
        <v>#N/A</v>
      </c>
      <c r="BB168" t="e">
        <f t="shared" si="198"/>
        <v>#N/A</v>
      </c>
    </row>
    <row r="169" spans="1:54" ht="13.5" hidden="1" customHeight="1" thickTop="1" thickBot="1" x14ac:dyDescent="0.25">
      <c r="A169" s="407"/>
      <c r="B169" s="321" t="s">
        <v>6</v>
      </c>
      <c r="C169" s="322" t="b">
        <f>'1 forduló'!$C162</f>
        <v>0</v>
      </c>
      <c r="D169" s="322" t="b">
        <f>'2 forduló'!$C162</f>
        <v>0</v>
      </c>
      <c r="E169" s="322" t="b">
        <f>'3 forduló'!$C162</f>
        <v>0</v>
      </c>
      <c r="F169" s="322" t="b">
        <f>'4 forduló'!$C162</f>
        <v>0</v>
      </c>
      <c r="G169" s="322" t="b">
        <f>'5 forduló'!$C162</f>
        <v>0</v>
      </c>
      <c r="H169" s="322" t="b">
        <f>'6 forduló'!$C162</f>
        <v>0</v>
      </c>
      <c r="I169" s="322" t="b">
        <f>'7 forduló'!$C162</f>
        <v>0</v>
      </c>
      <c r="J169" s="322" t="b">
        <f>'8 forduló'!$C162</f>
        <v>0</v>
      </c>
      <c r="K169" s="322" t="b">
        <f>'9 forduló'!$C162</f>
        <v>0</v>
      </c>
      <c r="L169" s="322" t="b">
        <f>'10 forduló'!$C162</f>
        <v>0</v>
      </c>
      <c r="M169" s="322" t="b">
        <f>'11 forduló'!$C162</f>
        <v>0</v>
      </c>
      <c r="N169" s="323" t="b">
        <f>'1 forduló'!$D162</f>
        <v>0</v>
      </c>
      <c r="O169" s="323" t="b">
        <f>'2 forduló'!$D162</f>
        <v>0</v>
      </c>
      <c r="P169" s="323" t="b">
        <f>'3 forduló'!$D162</f>
        <v>0</v>
      </c>
      <c r="Q169" s="323" t="b">
        <f>'4 forduló'!$D162</f>
        <v>0</v>
      </c>
      <c r="R169" s="323" t="b">
        <f>'5 forduló'!$D162</f>
        <v>0</v>
      </c>
      <c r="S169" s="323" t="b">
        <f>'6 forduló'!$D162</f>
        <v>0</v>
      </c>
      <c r="T169" s="323" t="b">
        <f>'7 forduló'!$D162</f>
        <v>0</v>
      </c>
      <c r="U169" s="323" t="b">
        <f>'8 forduló'!$D162</f>
        <v>0</v>
      </c>
      <c r="V169" s="323" t="b">
        <f>'9 forduló'!$D162</f>
        <v>0</v>
      </c>
      <c r="W169" s="323" t="b">
        <f>'10 forduló'!$D162</f>
        <v>0</v>
      </c>
      <c r="X169" s="323" t="b">
        <f>'11 forduló'!$D162</f>
        <v>0</v>
      </c>
      <c r="Y169" s="324"/>
      <c r="Z169" s="331">
        <f t="shared" si="214"/>
        <v>0</v>
      </c>
      <c r="AA169" s="404"/>
      <c r="AC169" s="207"/>
      <c r="AD169" s="209" t="b">
        <f>M76</f>
        <v>0</v>
      </c>
      <c r="AE169" s="209">
        <f t="shared" ref="AE169:AP169" si="223">N76</f>
        <v>1</v>
      </c>
      <c r="AF169" s="209">
        <f t="shared" si="223"/>
        <v>1</v>
      </c>
      <c r="AG169" s="209">
        <f t="shared" si="223"/>
        <v>0.5</v>
      </c>
      <c r="AH169" s="209">
        <f t="shared" si="223"/>
        <v>1</v>
      </c>
      <c r="AI169" s="209">
        <f t="shared" si="223"/>
        <v>0</v>
      </c>
      <c r="AJ169" s="209">
        <f t="shared" si="223"/>
        <v>1</v>
      </c>
      <c r="AK169" s="209">
        <f t="shared" si="223"/>
        <v>1</v>
      </c>
      <c r="AL169" s="209">
        <f t="shared" si="223"/>
        <v>1</v>
      </c>
      <c r="AM169" s="209">
        <f t="shared" si="223"/>
        <v>1</v>
      </c>
      <c r="AN169" s="209" t="b">
        <f t="shared" si="223"/>
        <v>0</v>
      </c>
      <c r="AO169" s="209" t="b">
        <f t="shared" si="223"/>
        <v>0</v>
      </c>
      <c r="AP169" s="209">
        <f t="shared" si="223"/>
        <v>0</v>
      </c>
      <c r="AQ169" s="62">
        <f t="shared" si="200"/>
        <v>7.5</v>
      </c>
      <c r="AR169" s="389"/>
      <c r="AS169" s="90">
        <f t="shared" si="216"/>
        <v>7.5053000191999999</v>
      </c>
      <c r="AT169" s="60" t="b">
        <f t="shared" si="201"/>
        <v>0</v>
      </c>
      <c r="AU169" s="173" t="str">
        <f t="shared" si="157"/>
        <v>Fetivíz SE</v>
      </c>
      <c r="AV169"/>
      <c r="AW169" s="76" t="e">
        <f t="shared" si="217"/>
        <v>#N/A</v>
      </c>
      <c r="AX169" s="76" t="s">
        <v>18</v>
      </c>
      <c r="AY169" s="179" t="e">
        <f t="shared" si="218"/>
        <v>#N/A</v>
      </c>
      <c r="AZ169" s="179" t="e">
        <f t="shared" si="219"/>
        <v>#N/A</v>
      </c>
      <c r="BA169" s="179" t="e">
        <f t="shared" si="220"/>
        <v>#N/A</v>
      </c>
      <c r="BB169" t="e">
        <f t="shared" si="198"/>
        <v>#N/A</v>
      </c>
    </row>
    <row r="170" spans="1:54" ht="12.75" hidden="1" customHeight="1" thickTop="1" thickBot="1" x14ac:dyDescent="0.25">
      <c r="A170" s="407"/>
      <c r="B170" s="321" t="s">
        <v>7</v>
      </c>
      <c r="C170" s="322" t="b">
        <f>'1 forduló'!$C163</f>
        <v>0</v>
      </c>
      <c r="D170" s="322" t="b">
        <f>'2 forduló'!$C163</f>
        <v>0</v>
      </c>
      <c r="E170" s="322" t="b">
        <f>'3 forduló'!$C163</f>
        <v>0</v>
      </c>
      <c r="F170" s="322" t="b">
        <f>'4 forduló'!$C163</f>
        <v>0</v>
      </c>
      <c r="G170" s="322" t="b">
        <f>'5 forduló'!$C163</f>
        <v>0</v>
      </c>
      <c r="H170" s="322" t="b">
        <f>'6 forduló'!$C163</f>
        <v>0</v>
      </c>
      <c r="I170" s="322" t="b">
        <f>'7 forduló'!$C163</f>
        <v>0</v>
      </c>
      <c r="J170" s="322" t="b">
        <f>'8 forduló'!$C163</f>
        <v>0</v>
      </c>
      <c r="K170" s="322" t="b">
        <f>'9 forduló'!$C163</f>
        <v>0</v>
      </c>
      <c r="L170" s="322" t="b">
        <f>'10 forduló'!$C163</f>
        <v>0</v>
      </c>
      <c r="M170" s="322" t="b">
        <f>'11 forduló'!$C163</f>
        <v>0</v>
      </c>
      <c r="N170" s="323" t="b">
        <f>'1 forduló'!$D163</f>
        <v>0</v>
      </c>
      <c r="O170" s="323" t="b">
        <f>'2 forduló'!$D163</f>
        <v>0</v>
      </c>
      <c r="P170" s="323" t="b">
        <f>'3 forduló'!$D163</f>
        <v>0</v>
      </c>
      <c r="Q170" s="323" t="b">
        <f>'4 forduló'!$D163</f>
        <v>0</v>
      </c>
      <c r="R170" s="323" t="b">
        <f>'5 forduló'!$D163</f>
        <v>0</v>
      </c>
      <c r="S170" s="323" t="b">
        <f>'6 forduló'!$D163</f>
        <v>0</v>
      </c>
      <c r="T170" s="323" t="b">
        <f>'7 forduló'!$D163</f>
        <v>0</v>
      </c>
      <c r="U170" s="323" t="b">
        <f>'8 forduló'!$D163</f>
        <v>0</v>
      </c>
      <c r="V170" s="323" t="b">
        <f>'9 forduló'!$D163</f>
        <v>0</v>
      </c>
      <c r="W170" s="323" t="b">
        <f>'10 forduló'!$D163</f>
        <v>0</v>
      </c>
      <c r="X170" s="323" t="b">
        <f>'11 forduló'!$D163</f>
        <v>0</v>
      </c>
      <c r="Y170" s="324"/>
      <c r="Z170" s="331">
        <f t="shared" si="214"/>
        <v>0</v>
      </c>
      <c r="AA170" s="404"/>
      <c r="AC170" s="207"/>
      <c r="AD170" s="209" t="b">
        <f>M92</f>
        <v>0</v>
      </c>
      <c r="AE170" s="209">
        <f t="shared" ref="AE170:AP170" si="224">N92</f>
        <v>0</v>
      </c>
      <c r="AF170" s="209">
        <f t="shared" si="224"/>
        <v>0.5</v>
      </c>
      <c r="AG170" s="209">
        <f t="shared" si="224"/>
        <v>1</v>
      </c>
      <c r="AH170" s="209">
        <f t="shared" si="224"/>
        <v>0.5</v>
      </c>
      <c r="AI170" s="209">
        <f t="shared" si="224"/>
        <v>0.5</v>
      </c>
      <c r="AJ170" s="209">
        <f t="shared" si="224"/>
        <v>0</v>
      </c>
      <c r="AK170" s="209">
        <f t="shared" si="224"/>
        <v>1</v>
      </c>
      <c r="AL170" s="209">
        <f t="shared" si="224"/>
        <v>1</v>
      </c>
      <c r="AM170" s="209">
        <f t="shared" si="224"/>
        <v>1</v>
      </c>
      <c r="AN170" s="209" t="b">
        <f t="shared" si="224"/>
        <v>0</v>
      </c>
      <c r="AO170" s="209" t="b">
        <f t="shared" si="224"/>
        <v>0</v>
      </c>
      <c r="AP170" s="209">
        <f t="shared" si="224"/>
        <v>0</v>
      </c>
      <c r="AQ170" s="62">
        <f t="shared" si="200"/>
        <v>5.5</v>
      </c>
      <c r="AR170" s="389"/>
      <c r="AS170" s="90">
        <f t="shared" si="216"/>
        <v>5.5059000190000003</v>
      </c>
      <c r="AT170" s="60" t="b">
        <f t="shared" si="201"/>
        <v>0</v>
      </c>
      <c r="AU170" s="173" t="str">
        <f t="shared" si="157"/>
        <v>Piremon SE</v>
      </c>
      <c r="AV170"/>
      <c r="AW170" s="76" t="e">
        <f t="shared" si="217"/>
        <v>#N/A</v>
      </c>
      <c r="AX170" s="76" t="s">
        <v>21</v>
      </c>
      <c r="AY170" s="179" t="e">
        <f t="shared" si="218"/>
        <v>#N/A</v>
      </c>
      <c r="AZ170" s="179" t="e">
        <f t="shared" si="219"/>
        <v>#N/A</v>
      </c>
      <c r="BA170" s="179" t="e">
        <f t="shared" si="220"/>
        <v>#N/A</v>
      </c>
      <c r="BB170" t="e">
        <f t="shared" si="198"/>
        <v>#N/A</v>
      </c>
    </row>
    <row r="171" spans="1:54" ht="12.75" hidden="1" customHeight="1" thickTop="1" thickBot="1" x14ac:dyDescent="0.25">
      <c r="A171" s="407"/>
      <c r="B171" s="321" t="s">
        <v>79</v>
      </c>
      <c r="C171" s="322" t="b">
        <f>'1 forduló'!$C164</f>
        <v>0</v>
      </c>
      <c r="D171" s="322" t="b">
        <f>'2 forduló'!$C164</f>
        <v>0</v>
      </c>
      <c r="E171" s="322" t="b">
        <f>'3 forduló'!$C164</f>
        <v>0</v>
      </c>
      <c r="F171" s="322" t="b">
        <f>'4 forduló'!$C164</f>
        <v>0</v>
      </c>
      <c r="G171" s="322" t="b">
        <f>'5 forduló'!$C164</f>
        <v>0</v>
      </c>
      <c r="H171" s="322" t="b">
        <f>'6 forduló'!$C164</f>
        <v>0</v>
      </c>
      <c r="I171" s="322" t="b">
        <f>'7 forduló'!$C164</f>
        <v>0</v>
      </c>
      <c r="J171" s="322" t="b">
        <f>'8 forduló'!$C164</f>
        <v>0</v>
      </c>
      <c r="K171" s="322" t="b">
        <f>'9 forduló'!$C164</f>
        <v>0</v>
      </c>
      <c r="L171" s="322" t="b">
        <f>'10 forduló'!$C164</f>
        <v>0</v>
      </c>
      <c r="M171" s="322" t="b">
        <f>'11 forduló'!$C164</f>
        <v>0</v>
      </c>
      <c r="N171" s="323" t="b">
        <f>'1 forduló'!$D164</f>
        <v>0</v>
      </c>
      <c r="O171" s="323" t="b">
        <f>'2 forduló'!$D164</f>
        <v>0</v>
      </c>
      <c r="P171" s="323" t="b">
        <f>'3 forduló'!$D164</f>
        <v>0</v>
      </c>
      <c r="Q171" s="323" t="b">
        <f>'4 forduló'!$D164</f>
        <v>0</v>
      </c>
      <c r="R171" s="323" t="b">
        <f>'5 forduló'!$D164</f>
        <v>0</v>
      </c>
      <c r="S171" s="323" t="b">
        <f>'6 forduló'!$D164</f>
        <v>0</v>
      </c>
      <c r="T171" s="323" t="b">
        <f>'7 forduló'!$D164</f>
        <v>0</v>
      </c>
      <c r="U171" s="323" t="b">
        <f>'8 forduló'!$D164</f>
        <v>0</v>
      </c>
      <c r="V171" s="323" t="b">
        <f>'9 forduló'!$D164</f>
        <v>0</v>
      </c>
      <c r="W171" s="323" t="b">
        <f>'10 forduló'!$D164</f>
        <v>0</v>
      </c>
      <c r="X171" s="323" t="b">
        <f>'11 forduló'!$D164</f>
        <v>0</v>
      </c>
      <c r="Y171" s="324"/>
      <c r="Z171" s="331">
        <f t="shared" si="214"/>
        <v>0</v>
      </c>
      <c r="AA171" s="404"/>
      <c r="AC171" s="207"/>
      <c r="AD171" s="209" t="b">
        <f>M108</f>
        <v>0</v>
      </c>
      <c r="AE171" s="209">
        <f t="shared" ref="AE171:AP171" si="225">N108</f>
        <v>0</v>
      </c>
      <c r="AF171" s="209">
        <f t="shared" si="225"/>
        <v>0</v>
      </c>
      <c r="AG171" s="209">
        <f t="shared" si="225"/>
        <v>0</v>
      </c>
      <c r="AH171" s="209">
        <f t="shared" si="225"/>
        <v>1</v>
      </c>
      <c r="AI171" s="209">
        <f t="shared" si="225"/>
        <v>0</v>
      </c>
      <c r="AJ171" s="209">
        <f t="shared" si="225"/>
        <v>0</v>
      </c>
      <c r="AK171" s="209">
        <f t="shared" si="225"/>
        <v>0.5</v>
      </c>
      <c r="AL171" s="209">
        <f t="shared" si="225"/>
        <v>0</v>
      </c>
      <c r="AM171" s="209">
        <f t="shared" si="225"/>
        <v>1</v>
      </c>
      <c r="AN171" s="209" t="b">
        <f t="shared" si="225"/>
        <v>0</v>
      </c>
      <c r="AO171" s="209" t="b">
        <f t="shared" si="225"/>
        <v>0</v>
      </c>
      <c r="AP171" s="209">
        <f t="shared" si="225"/>
        <v>0</v>
      </c>
      <c r="AQ171" s="62">
        <f t="shared" si="200"/>
        <v>2.5</v>
      </c>
      <c r="AR171" s="389"/>
      <c r="AS171" s="90">
        <f t="shared" si="216"/>
        <v>2.5029500188</v>
      </c>
      <c r="AT171" s="60" t="b">
        <f t="shared" si="201"/>
        <v>0</v>
      </c>
      <c r="AU171" s="173" t="str">
        <f t="shared" si="157"/>
        <v>Balkány SE</v>
      </c>
      <c r="AV171"/>
      <c r="AW171" s="76" t="e">
        <f t="shared" si="217"/>
        <v>#N/A</v>
      </c>
      <c r="AX171" s="76" t="s">
        <v>22</v>
      </c>
      <c r="AY171" s="179" t="e">
        <f t="shared" si="218"/>
        <v>#N/A</v>
      </c>
      <c r="AZ171" s="179" t="e">
        <f t="shared" si="219"/>
        <v>#N/A</v>
      </c>
      <c r="BA171" s="179" t="e">
        <f t="shared" si="220"/>
        <v>#N/A</v>
      </c>
      <c r="BB171" t="e">
        <f t="shared" si="198"/>
        <v>#N/A</v>
      </c>
    </row>
    <row r="172" spans="1:54" ht="12.75" hidden="1" customHeight="1" thickTop="1" thickBot="1" x14ac:dyDescent="0.25">
      <c r="A172" s="407"/>
      <c r="B172" s="321" t="s">
        <v>80</v>
      </c>
      <c r="C172" s="322" t="b">
        <f>'1 forduló'!$C165</f>
        <v>0</v>
      </c>
      <c r="D172" s="322" t="b">
        <f>'2 forduló'!$C165</f>
        <v>0</v>
      </c>
      <c r="E172" s="322" t="b">
        <f>'3 forduló'!$C165</f>
        <v>0</v>
      </c>
      <c r="F172" s="322" t="b">
        <f>'4 forduló'!$C165</f>
        <v>0</v>
      </c>
      <c r="G172" s="322" t="b">
        <f>'5 forduló'!$C165</f>
        <v>0</v>
      </c>
      <c r="H172" s="322" t="b">
        <f>'6 forduló'!$C165</f>
        <v>0</v>
      </c>
      <c r="I172" s="322" t="b">
        <f>'7 forduló'!$C165</f>
        <v>0</v>
      </c>
      <c r="J172" s="322" t="b">
        <f>'8 forduló'!$C165</f>
        <v>0</v>
      </c>
      <c r="K172" s="322" t="b">
        <f>'9 forduló'!$C165</f>
        <v>0</v>
      </c>
      <c r="L172" s="322" t="b">
        <f>'10 forduló'!$C165</f>
        <v>0</v>
      </c>
      <c r="M172" s="322" t="b">
        <f>'11 forduló'!$C165</f>
        <v>0</v>
      </c>
      <c r="N172" s="323" t="b">
        <f>'1 forduló'!$D165</f>
        <v>0</v>
      </c>
      <c r="O172" s="323" t="b">
        <f>'2 forduló'!$D165</f>
        <v>0</v>
      </c>
      <c r="P172" s="323" t="b">
        <f>'3 forduló'!$D165</f>
        <v>0</v>
      </c>
      <c r="Q172" s="323" t="b">
        <f>'4 forduló'!$D165</f>
        <v>0</v>
      </c>
      <c r="R172" s="323" t="b">
        <f>'5 forduló'!$D165</f>
        <v>0</v>
      </c>
      <c r="S172" s="323" t="b">
        <f>'6 forduló'!$D165</f>
        <v>0</v>
      </c>
      <c r="T172" s="323" t="b">
        <f>'7 forduló'!$D165</f>
        <v>0</v>
      </c>
      <c r="U172" s="323" t="b">
        <f>'8 forduló'!$D165</f>
        <v>0</v>
      </c>
      <c r="V172" s="323" t="b">
        <f>'9 forduló'!$D165</f>
        <v>0</v>
      </c>
      <c r="W172" s="323" t="b">
        <f>'10 forduló'!$D165</f>
        <v>0</v>
      </c>
      <c r="X172" s="323" t="b">
        <f>'11 forduló'!$D165</f>
        <v>0</v>
      </c>
      <c r="Y172" s="324"/>
      <c r="Z172" s="331">
        <f t="shared" si="214"/>
        <v>0</v>
      </c>
      <c r="AA172" s="404"/>
      <c r="AC172" s="207"/>
      <c r="AD172" s="209" t="b">
        <f>M124</f>
        <v>0</v>
      </c>
      <c r="AE172" s="209">
        <f t="shared" ref="AE172:AP172" si="226">N124</f>
        <v>1</v>
      </c>
      <c r="AF172" s="209">
        <f t="shared" si="226"/>
        <v>0.5</v>
      </c>
      <c r="AG172" s="209">
        <f t="shared" si="226"/>
        <v>0.5</v>
      </c>
      <c r="AH172" s="209">
        <f t="shared" si="226"/>
        <v>0.5</v>
      </c>
      <c r="AI172" s="209">
        <f t="shared" si="226"/>
        <v>1</v>
      </c>
      <c r="AJ172" s="209">
        <f t="shared" si="226"/>
        <v>1</v>
      </c>
      <c r="AK172" s="209">
        <f t="shared" si="226"/>
        <v>0</v>
      </c>
      <c r="AL172" s="209">
        <f t="shared" si="226"/>
        <v>0.5</v>
      </c>
      <c r="AM172" s="209">
        <f t="shared" si="226"/>
        <v>0</v>
      </c>
      <c r="AN172" s="209" t="b">
        <f t="shared" si="226"/>
        <v>0</v>
      </c>
      <c r="AO172" s="209" t="b">
        <f t="shared" si="226"/>
        <v>0</v>
      </c>
      <c r="AP172" s="209">
        <f t="shared" si="226"/>
        <v>0</v>
      </c>
      <c r="AQ172" s="62">
        <f t="shared" si="200"/>
        <v>5</v>
      </c>
      <c r="AR172" s="389"/>
      <c r="AS172" s="90">
        <f t="shared" si="216"/>
        <v>5.0039000186000004</v>
      </c>
      <c r="AT172" s="60" t="b">
        <f t="shared" si="201"/>
        <v>0</v>
      </c>
      <c r="AU172" s="173" t="str">
        <f t="shared" si="157"/>
        <v>II. Rákóczi SE Vaja</v>
      </c>
      <c r="AV172"/>
      <c r="AW172" s="76" t="e">
        <f t="shared" si="217"/>
        <v>#N/A</v>
      </c>
      <c r="AX172" s="76" t="s">
        <v>25</v>
      </c>
      <c r="AY172" s="179" t="e">
        <f t="shared" si="218"/>
        <v>#N/A</v>
      </c>
      <c r="AZ172" s="179" t="e">
        <f t="shared" si="219"/>
        <v>#N/A</v>
      </c>
      <c r="BA172" s="179" t="e">
        <f t="shared" si="220"/>
        <v>#N/A</v>
      </c>
      <c r="BB172" t="e">
        <f t="shared" si="198"/>
        <v>#N/A</v>
      </c>
    </row>
    <row r="173" spans="1:54" ht="12.75" hidden="1" customHeight="1" thickTop="1" thickBot="1" x14ac:dyDescent="0.25">
      <c r="A173" s="407"/>
      <c r="B173" s="321" t="s">
        <v>81</v>
      </c>
      <c r="C173" s="322" t="b">
        <f>'1 forduló'!$C166</f>
        <v>0</v>
      </c>
      <c r="D173" s="322" t="b">
        <f>'2 forduló'!$C166</f>
        <v>0</v>
      </c>
      <c r="E173" s="322" t="b">
        <f>'3 forduló'!$C166</f>
        <v>0</v>
      </c>
      <c r="F173" s="322" t="b">
        <f>'4 forduló'!$C166</f>
        <v>0</v>
      </c>
      <c r="G173" s="322" t="b">
        <f>'5 forduló'!$C166</f>
        <v>0</v>
      </c>
      <c r="H173" s="322" t="b">
        <f>'6 forduló'!$C166</f>
        <v>0</v>
      </c>
      <c r="I173" s="322" t="b">
        <f>'7 forduló'!$C166</f>
        <v>0</v>
      </c>
      <c r="J173" s="322" t="b">
        <f>'8 forduló'!$C166</f>
        <v>0</v>
      </c>
      <c r="K173" s="322" t="b">
        <f>'9 forduló'!$C166</f>
        <v>0</v>
      </c>
      <c r="L173" s="322" t="b">
        <f>'10 forduló'!$C166</f>
        <v>0</v>
      </c>
      <c r="M173" s="322" t="b">
        <f>'11 forduló'!$C166</f>
        <v>0</v>
      </c>
      <c r="N173" s="323" t="b">
        <f>'1 forduló'!$D166</f>
        <v>0</v>
      </c>
      <c r="O173" s="323" t="b">
        <f>'2 forduló'!$D166</f>
        <v>0</v>
      </c>
      <c r="P173" s="323" t="b">
        <f>'3 forduló'!$D166</f>
        <v>0</v>
      </c>
      <c r="Q173" s="323" t="b">
        <f>'4 forduló'!$D166</f>
        <v>0</v>
      </c>
      <c r="R173" s="323" t="b">
        <f>'5 forduló'!$D166</f>
        <v>0</v>
      </c>
      <c r="S173" s="323" t="b">
        <f>'6 forduló'!$D166</f>
        <v>0</v>
      </c>
      <c r="T173" s="323" t="b">
        <f>'7 forduló'!$D166</f>
        <v>0</v>
      </c>
      <c r="U173" s="323" t="b">
        <f>'8 forduló'!$D166</f>
        <v>0</v>
      </c>
      <c r="V173" s="323" t="b">
        <f>'9 forduló'!$D166</f>
        <v>0</v>
      </c>
      <c r="W173" s="323" t="b">
        <f>'10 forduló'!$D166</f>
        <v>0</v>
      </c>
      <c r="X173" s="323" t="b">
        <f>'11 forduló'!$D166</f>
        <v>0</v>
      </c>
      <c r="Y173" s="324"/>
      <c r="Z173" s="331">
        <f t="shared" si="214"/>
        <v>0</v>
      </c>
      <c r="AA173" s="404"/>
      <c r="AC173" s="207"/>
      <c r="AD173" s="209" t="b">
        <f>M140</f>
        <v>0</v>
      </c>
      <c r="AE173" s="209">
        <f t="shared" ref="AE173:AP173" si="227">N140</f>
        <v>0.5</v>
      </c>
      <c r="AF173" s="209">
        <f t="shared" si="227"/>
        <v>1</v>
      </c>
      <c r="AG173" s="209">
        <f t="shared" si="227"/>
        <v>0</v>
      </c>
      <c r="AH173" s="209">
        <f t="shared" si="227"/>
        <v>0</v>
      </c>
      <c r="AI173" s="209">
        <f t="shared" si="227"/>
        <v>0.5</v>
      </c>
      <c r="AJ173" s="209">
        <f t="shared" si="227"/>
        <v>1</v>
      </c>
      <c r="AK173" s="209">
        <f t="shared" si="227"/>
        <v>1</v>
      </c>
      <c r="AL173" s="209">
        <f t="shared" si="227"/>
        <v>1</v>
      </c>
      <c r="AM173" s="209">
        <f t="shared" si="227"/>
        <v>0</v>
      </c>
      <c r="AN173" s="209" t="b">
        <f t="shared" si="227"/>
        <v>0</v>
      </c>
      <c r="AO173" s="209" t="b">
        <f t="shared" si="227"/>
        <v>0</v>
      </c>
      <c r="AP173" s="209">
        <f t="shared" si="227"/>
        <v>0</v>
      </c>
      <c r="AQ173" s="62">
        <f t="shared" si="200"/>
        <v>5</v>
      </c>
      <c r="AR173" s="389"/>
      <c r="AS173" s="90">
        <f t="shared" si="216"/>
        <v>5.0054000183999996</v>
      </c>
      <c r="AT173" s="60" t="b">
        <f t="shared" si="201"/>
        <v>0</v>
      </c>
      <c r="AU173" s="173" t="str">
        <f t="shared" si="157"/>
        <v>Nyh. Sakkiskola SE</v>
      </c>
      <c r="AV173"/>
      <c r="AW173" s="76">
        <f t="shared" si="217"/>
        <v>5</v>
      </c>
      <c r="AX173" s="76" t="s">
        <v>26</v>
      </c>
      <c r="AY173" s="179" t="e">
        <f t="shared" si="218"/>
        <v>#N/A</v>
      </c>
      <c r="AZ173" s="179" t="e">
        <f t="shared" si="219"/>
        <v>#N/A</v>
      </c>
      <c r="BA173" s="179" t="e">
        <f t="shared" si="220"/>
        <v>#N/A</v>
      </c>
      <c r="BB173" t="e">
        <f t="shared" si="198"/>
        <v>#N/A</v>
      </c>
    </row>
    <row r="174" spans="1:54" ht="12.75" hidden="1" customHeight="1" thickTop="1" thickBot="1" x14ac:dyDescent="0.25">
      <c r="A174" s="407"/>
      <c r="B174" s="321" t="s">
        <v>82</v>
      </c>
      <c r="C174" s="322" t="b">
        <f>'1 forduló'!$C167</f>
        <v>0</v>
      </c>
      <c r="D174" s="322" t="b">
        <f>'2 forduló'!$C167</f>
        <v>0</v>
      </c>
      <c r="E174" s="322" t="b">
        <f>'3 forduló'!$C167</f>
        <v>0</v>
      </c>
      <c r="F174" s="322" t="b">
        <f>'4 forduló'!$C167</f>
        <v>0</v>
      </c>
      <c r="G174" s="322" t="b">
        <f>'5 forduló'!$C167</f>
        <v>0</v>
      </c>
      <c r="H174" s="322" t="b">
        <f>'6 forduló'!$C167</f>
        <v>0</v>
      </c>
      <c r="I174" s="322" t="b">
        <f>'7 forduló'!$C167</f>
        <v>0</v>
      </c>
      <c r="J174" s="322" t="b">
        <f>'8 forduló'!$C167</f>
        <v>0</v>
      </c>
      <c r="K174" s="322" t="b">
        <f>'9 forduló'!$C167</f>
        <v>0</v>
      </c>
      <c r="L174" s="322" t="b">
        <f>'10 forduló'!$C167</f>
        <v>0</v>
      </c>
      <c r="M174" s="322" t="b">
        <f>'11 forduló'!$C167</f>
        <v>0</v>
      </c>
      <c r="N174" s="323" t="b">
        <f>'1 forduló'!$D167</f>
        <v>0</v>
      </c>
      <c r="O174" s="323" t="b">
        <f>'2 forduló'!$D167</f>
        <v>0</v>
      </c>
      <c r="P174" s="323" t="b">
        <f>'3 forduló'!$D167</f>
        <v>0</v>
      </c>
      <c r="Q174" s="323" t="b">
        <f>'4 forduló'!$D167</f>
        <v>0</v>
      </c>
      <c r="R174" s="323" t="b">
        <f>'5 forduló'!$D167</f>
        <v>0</v>
      </c>
      <c r="S174" s="323" t="b">
        <f>'6 forduló'!$D167</f>
        <v>0</v>
      </c>
      <c r="T174" s="323" t="b">
        <f>'7 forduló'!$D167</f>
        <v>0</v>
      </c>
      <c r="U174" s="323" t="b">
        <f>'8 forduló'!$D167</f>
        <v>0</v>
      </c>
      <c r="V174" s="323" t="b">
        <f>'9 forduló'!$D167</f>
        <v>0</v>
      </c>
      <c r="W174" s="323" t="b">
        <f>'10 forduló'!$D167</f>
        <v>0</v>
      </c>
      <c r="X174" s="323" t="b">
        <f>'11 forduló'!$D167</f>
        <v>0</v>
      </c>
      <c r="Y174" s="324"/>
      <c r="Z174" s="331">
        <f t="shared" si="214"/>
        <v>0</v>
      </c>
      <c r="AA174" s="404"/>
      <c r="AC174" s="207"/>
      <c r="AD174" s="209" t="b">
        <f>M156</f>
        <v>0</v>
      </c>
      <c r="AE174" s="209">
        <f t="shared" ref="AE174:AP174" si="228">N156</f>
        <v>0</v>
      </c>
      <c r="AF174" s="209">
        <f t="shared" si="228"/>
        <v>0.5</v>
      </c>
      <c r="AG174" s="209">
        <f t="shared" si="228"/>
        <v>0.5</v>
      </c>
      <c r="AH174" s="209">
        <f t="shared" si="228"/>
        <v>0</v>
      </c>
      <c r="AI174" s="209">
        <f t="shared" si="228"/>
        <v>0</v>
      </c>
      <c r="AJ174" s="209">
        <f t="shared" si="228"/>
        <v>0</v>
      </c>
      <c r="AK174" s="209">
        <f t="shared" si="228"/>
        <v>0</v>
      </c>
      <c r="AL174" s="209">
        <f t="shared" si="228"/>
        <v>0</v>
      </c>
      <c r="AM174" s="209">
        <f t="shared" si="228"/>
        <v>0</v>
      </c>
      <c r="AN174" s="209" t="b">
        <f t="shared" si="228"/>
        <v>0</v>
      </c>
      <c r="AO174" s="209" t="b">
        <f t="shared" si="228"/>
        <v>0</v>
      </c>
      <c r="AP174" s="209">
        <f t="shared" si="228"/>
        <v>0</v>
      </c>
      <c r="AQ174" s="62">
        <f t="shared" si="200"/>
        <v>1</v>
      </c>
      <c r="AR174" s="389"/>
      <c r="AS174" s="90">
        <f t="shared" si="216"/>
        <v>1.0027500182</v>
      </c>
      <c r="AT174" s="60" t="b">
        <f t="shared" si="201"/>
        <v>0</v>
      </c>
      <c r="AU174" s="173" t="str">
        <f t="shared" si="157"/>
        <v>Nagyhalász SE</v>
      </c>
      <c r="AV174"/>
      <c r="AW174" s="76" t="e">
        <f t="shared" si="217"/>
        <v>#N/A</v>
      </c>
      <c r="AX174" s="76" t="s">
        <v>33</v>
      </c>
      <c r="AY174" s="179" t="e">
        <f t="shared" si="218"/>
        <v>#N/A</v>
      </c>
      <c r="AZ174" s="179" t="e">
        <f t="shared" si="219"/>
        <v>#N/A</v>
      </c>
      <c r="BA174" s="179" t="e">
        <f t="shared" si="220"/>
        <v>#N/A</v>
      </c>
      <c r="BB174" t="e">
        <f t="shared" si="198"/>
        <v>#N/A</v>
      </c>
    </row>
    <row r="175" spans="1:54" ht="13.5" hidden="1" customHeight="1" thickTop="1" thickBot="1" x14ac:dyDescent="0.25">
      <c r="A175" s="408"/>
      <c r="B175" s="325" t="s">
        <v>85</v>
      </c>
      <c r="C175" s="326">
        <f>'1 forduló'!$C168</f>
        <v>0</v>
      </c>
      <c r="D175" s="322">
        <f>'2 forduló'!$C168</f>
        <v>0</v>
      </c>
      <c r="E175" s="326">
        <f>'3 forduló'!$C168</f>
        <v>0</v>
      </c>
      <c r="F175" s="326">
        <f>'4 forduló'!$C168</f>
        <v>0</v>
      </c>
      <c r="G175" s="326">
        <f>'5 forduló'!$C168</f>
        <v>0</v>
      </c>
      <c r="H175" s="326">
        <f>'6 forduló'!$C168</f>
        <v>0</v>
      </c>
      <c r="I175" s="326">
        <f>'7 forduló'!$C168</f>
        <v>0</v>
      </c>
      <c r="J175" s="326">
        <f>'8 forduló'!$C168</f>
        <v>0</v>
      </c>
      <c r="K175" s="326">
        <f>'9 forduló'!$C168</f>
        <v>0</v>
      </c>
      <c r="L175" s="326">
        <f>'10 forduló'!$C168</f>
        <v>0</v>
      </c>
      <c r="M175" s="326">
        <f>'11 forduló'!$C168</f>
        <v>0</v>
      </c>
      <c r="N175" s="327"/>
      <c r="O175" s="327"/>
      <c r="P175" s="327"/>
      <c r="Q175" s="327"/>
      <c r="R175" s="327"/>
      <c r="S175" s="327"/>
      <c r="T175" s="327"/>
      <c r="U175" s="327"/>
      <c r="V175" s="327"/>
      <c r="W175" s="327"/>
      <c r="X175" s="327"/>
      <c r="Y175" s="328"/>
      <c r="Z175" s="332">
        <f t="shared" si="214"/>
        <v>0</v>
      </c>
      <c r="AA175" s="405"/>
      <c r="AC175" s="207"/>
      <c r="AD175" s="209" t="b">
        <f>M172</f>
        <v>0</v>
      </c>
      <c r="AE175" s="209" t="b">
        <f t="shared" ref="AE175:AP175" si="229">N172</f>
        <v>0</v>
      </c>
      <c r="AF175" s="209" t="b">
        <f t="shared" si="229"/>
        <v>0</v>
      </c>
      <c r="AG175" s="209" t="b">
        <f t="shared" si="229"/>
        <v>0</v>
      </c>
      <c r="AH175" s="209" t="b">
        <f t="shared" si="229"/>
        <v>0</v>
      </c>
      <c r="AI175" s="209" t="b">
        <f t="shared" si="229"/>
        <v>0</v>
      </c>
      <c r="AJ175" s="209" t="b">
        <f t="shared" si="229"/>
        <v>0</v>
      </c>
      <c r="AK175" s="209" t="b">
        <f t="shared" si="229"/>
        <v>0</v>
      </c>
      <c r="AL175" s="209" t="b">
        <f t="shared" si="229"/>
        <v>0</v>
      </c>
      <c r="AM175" s="209" t="b">
        <f t="shared" si="229"/>
        <v>0</v>
      </c>
      <c r="AN175" s="209" t="b">
        <f t="shared" si="229"/>
        <v>0</v>
      </c>
      <c r="AO175" s="209" t="b">
        <f t="shared" si="229"/>
        <v>0</v>
      </c>
      <c r="AP175" s="209">
        <f t="shared" si="229"/>
        <v>0</v>
      </c>
      <c r="AQ175" s="62">
        <f t="shared" si="200"/>
        <v>0</v>
      </c>
      <c r="AR175" s="389"/>
      <c r="AS175" s="90">
        <f t="shared" si="216"/>
        <v>1.8000000000000006E-8</v>
      </c>
      <c r="AT175" s="60" t="b">
        <f t="shared" si="201"/>
        <v>0</v>
      </c>
      <c r="AU175" s="173" t="str">
        <f t="shared" si="157"/>
        <v>Nyírbátor</v>
      </c>
      <c r="AV175"/>
      <c r="AW175" s="76">
        <f t="shared" si="217"/>
        <v>11</v>
      </c>
      <c r="AX175" s="76" t="s">
        <v>34</v>
      </c>
      <c r="AY175" s="179" t="e">
        <f t="shared" si="218"/>
        <v>#N/A</v>
      </c>
      <c r="AZ175" s="179" t="e">
        <f t="shared" si="219"/>
        <v>#N/A</v>
      </c>
      <c r="BA175" s="179" t="e">
        <f t="shared" si="220"/>
        <v>#N/A</v>
      </c>
      <c r="BB175" t="e">
        <f t="shared" si="198"/>
        <v>#N/A</v>
      </c>
    </row>
    <row r="176" spans="1:54" ht="14.25" hidden="1" thickTop="1" thickBot="1" x14ac:dyDescent="0.25">
      <c r="A176" s="280"/>
      <c r="B176" s="280"/>
      <c r="C176" s="280"/>
      <c r="D176" s="280"/>
      <c r="E176" s="280"/>
      <c r="F176" s="280"/>
      <c r="G176" s="280"/>
      <c r="H176" s="280"/>
      <c r="I176" s="280"/>
      <c r="J176" s="280"/>
      <c r="K176" s="280"/>
      <c r="L176" s="280"/>
      <c r="M176" s="333"/>
      <c r="N176" s="335">
        <f t="shared" ref="N176:X176" si="230">SUM(N165:N175)</f>
        <v>0</v>
      </c>
      <c r="O176" s="335">
        <f t="shared" si="230"/>
        <v>0</v>
      </c>
      <c r="P176" s="335">
        <f t="shared" si="230"/>
        <v>0</v>
      </c>
      <c r="Q176" s="335">
        <f t="shared" si="230"/>
        <v>0</v>
      </c>
      <c r="R176" s="335">
        <f t="shared" si="230"/>
        <v>0</v>
      </c>
      <c r="S176" s="335">
        <f t="shared" si="230"/>
        <v>0</v>
      </c>
      <c r="T176" s="335">
        <f t="shared" si="230"/>
        <v>0</v>
      </c>
      <c r="U176" s="335">
        <f t="shared" si="230"/>
        <v>0</v>
      </c>
      <c r="V176" s="335">
        <f t="shared" si="230"/>
        <v>0</v>
      </c>
      <c r="W176" s="335">
        <f t="shared" si="230"/>
        <v>0</v>
      </c>
      <c r="X176" s="335">
        <f t="shared" si="230"/>
        <v>0</v>
      </c>
      <c r="Y176" s="252"/>
      <c r="Z176" s="280"/>
      <c r="AA176" s="280"/>
      <c r="AC176" s="207"/>
      <c r="AD176" s="209" t="str">
        <f>M188</f>
        <v>12_8</v>
      </c>
      <c r="AE176" s="209" t="b">
        <f t="shared" ref="AE176:AP176" si="231">N188</f>
        <v>0</v>
      </c>
      <c r="AF176" s="209" t="b">
        <f t="shared" si="231"/>
        <v>0</v>
      </c>
      <c r="AG176" s="209" t="b">
        <f t="shared" si="231"/>
        <v>0</v>
      </c>
      <c r="AH176" s="209" t="b">
        <f t="shared" si="231"/>
        <v>0</v>
      </c>
      <c r="AI176" s="209" t="b">
        <f t="shared" si="231"/>
        <v>0</v>
      </c>
      <c r="AJ176" s="209" t="b">
        <f t="shared" si="231"/>
        <v>0</v>
      </c>
      <c r="AK176" s="209" t="b">
        <f t="shared" si="231"/>
        <v>0</v>
      </c>
      <c r="AL176" s="209" t="b">
        <f t="shared" si="231"/>
        <v>0</v>
      </c>
      <c r="AM176" s="209" t="b">
        <f t="shared" si="231"/>
        <v>0</v>
      </c>
      <c r="AN176" s="209" t="b">
        <f t="shared" si="231"/>
        <v>0</v>
      </c>
      <c r="AO176" s="209" t="b">
        <f t="shared" si="231"/>
        <v>0</v>
      </c>
      <c r="AP176" s="209">
        <f t="shared" si="231"/>
        <v>0</v>
      </c>
      <c r="AQ176" s="62">
        <f t="shared" si="200"/>
        <v>0</v>
      </c>
      <c r="AR176" s="389"/>
      <c r="AS176" s="90">
        <f t="shared" si="216"/>
        <v>1.7800000000000007E-8</v>
      </c>
      <c r="AT176" s="60" t="str">
        <f t="shared" si="201"/>
        <v>12_8</v>
      </c>
      <c r="AU176" s="173" t="str">
        <f t="shared" si="157"/>
        <v>Pihenőnap</v>
      </c>
      <c r="AV176"/>
      <c r="AW176" s="76">
        <f t="shared" si="217"/>
        <v>12</v>
      </c>
      <c r="AX176" s="76" t="s">
        <v>35</v>
      </c>
      <c r="AY176" s="179" t="e">
        <f t="shared" si="218"/>
        <v>#N/A</v>
      </c>
      <c r="AZ176" s="179" t="e">
        <f t="shared" si="219"/>
        <v>#N/A</v>
      </c>
      <c r="BA176" s="179" t="e">
        <f t="shared" si="220"/>
        <v>#N/A</v>
      </c>
      <c r="BB176" t="e">
        <f t="shared" si="198"/>
        <v>#N/A</v>
      </c>
    </row>
    <row r="177" spans="1:54" ht="14.25" hidden="1" thickTop="1" thickBot="1" x14ac:dyDescent="0.25">
      <c r="A177" s="280"/>
      <c r="B177" s="280"/>
      <c r="C177" s="280"/>
      <c r="D177" s="280"/>
      <c r="E177" s="280"/>
      <c r="F177" s="280"/>
      <c r="G177" s="280"/>
      <c r="H177" s="280"/>
      <c r="I177" s="280"/>
      <c r="J177" s="280"/>
      <c r="K177" s="280"/>
      <c r="L177" s="280"/>
      <c r="M177" s="333"/>
      <c r="N177" s="334"/>
      <c r="O177" s="334"/>
      <c r="P177" s="334"/>
      <c r="Q177" s="334"/>
      <c r="R177" s="334"/>
      <c r="S177" s="334"/>
      <c r="T177" s="334"/>
      <c r="U177" s="334"/>
      <c r="V177" s="334"/>
      <c r="W177" s="334"/>
      <c r="X177" s="334"/>
      <c r="Y177" s="334"/>
      <c r="Z177" s="280"/>
      <c r="AA177" s="280"/>
      <c r="AC177" s="207"/>
      <c r="AD177" s="209" t="str">
        <f>M204</f>
        <v>13_8</v>
      </c>
      <c r="AE177" s="209" t="b">
        <f t="shared" ref="AE177:AP177" si="232">N204</f>
        <v>0</v>
      </c>
      <c r="AF177" s="209" t="b">
        <f t="shared" si="232"/>
        <v>0</v>
      </c>
      <c r="AG177" s="209" t="b">
        <f t="shared" si="232"/>
        <v>0</v>
      </c>
      <c r="AH177" s="209" t="b">
        <f t="shared" si="232"/>
        <v>0</v>
      </c>
      <c r="AI177" s="209" t="b">
        <f t="shared" si="232"/>
        <v>0</v>
      </c>
      <c r="AJ177" s="209" t="b">
        <f t="shared" si="232"/>
        <v>0</v>
      </c>
      <c r="AK177" s="209" t="b">
        <f t="shared" si="232"/>
        <v>0</v>
      </c>
      <c r="AL177" s="209" t="b">
        <f t="shared" si="232"/>
        <v>0</v>
      </c>
      <c r="AM177" s="209" t="b">
        <f t="shared" si="232"/>
        <v>0</v>
      </c>
      <c r="AN177" s="209" t="b">
        <f t="shared" si="232"/>
        <v>0</v>
      </c>
      <c r="AO177" s="209" t="b">
        <f t="shared" si="232"/>
        <v>0</v>
      </c>
      <c r="AP177" s="209">
        <f t="shared" si="232"/>
        <v>0</v>
      </c>
      <c r="AQ177" s="62">
        <f t="shared" si="200"/>
        <v>0</v>
      </c>
      <c r="AR177" s="389"/>
      <c r="AS177" s="90">
        <f t="shared" si="216"/>
        <v>1.7600000000000009E-8</v>
      </c>
      <c r="AT177" s="60" t="str">
        <f t="shared" si="201"/>
        <v>13_8</v>
      </c>
      <c r="AU177" s="173" t="str">
        <f t="shared" si="157"/>
        <v>13cs</v>
      </c>
      <c r="AV177"/>
      <c r="AW177" s="76">
        <f t="shared" si="217"/>
        <v>13</v>
      </c>
      <c r="AX177" s="76" t="s">
        <v>36</v>
      </c>
      <c r="AY177" s="179" t="e">
        <f t="shared" si="218"/>
        <v>#N/A</v>
      </c>
      <c r="AZ177" s="179" t="e">
        <f t="shared" si="219"/>
        <v>#N/A</v>
      </c>
      <c r="BA177" s="179" t="e">
        <f t="shared" si="220"/>
        <v>#N/A</v>
      </c>
      <c r="BB177" t="e">
        <f t="shared" si="198"/>
        <v>#N/A</v>
      </c>
    </row>
    <row r="178" spans="1:54" ht="14.25" hidden="1" customHeight="1" thickTop="1" thickBot="1" x14ac:dyDescent="0.25">
      <c r="A178" s="280"/>
      <c r="B178" s="280"/>
      <c r="C178" s="280"/>
      <c r="D178" s="280"/>
      <c r="E178" s="280"/>
      <c r="F178" s="280"/>
      <c r="G178" s="280"/>
      <c r="H178" s="280"/>
      <c r="I178" s="280"/>
      <c r="J178" s="280"/>
      <c r="K178" s="280"/>
      <c r="L178" s="280"/>
      <c r="M178" s="333"/>
      <c r="N178" s="280"/>
      <c r="O178" s="280"/>
      <c r="P178" s="280"/>
      <c r="Q178" s="280"/>
      <c r="R178" s="280"/>
      <c r="S178" s="280"/>
      <c r="T178" s="280"/>
      <c r="U178" s="280"/>
      <c r="V178" s="280"/>
      <c r="W178" s="280"/>
      <c r="X178" s="280"/>
      <c r="Y178" s="280"/>
      <c r="Z178" s="280"/>
      <c r="AA178" s="280"/>
      <c r="AC178" s="207"/>
      <c r="AD178" s="209" t="str">
        <f>M220</f>
        <v>14_8</v>
      </c>
      <c r="AE178" s="209" t="b">
        <f t="shared" ref="AE178:AP178" si="233">N220</f>
        <v>0</v>
      </c>
      <c r="AF178" s="209" t="b">
        <f t="shared" si="233"/>
        <v>0</v>
      </c>
      <c r="AG178" s="209" t="b">
        <f t="shared" si="233"/>
        <v>0</v>
      </c>
      <c r="AH178" s="209" t="b">
        <f t="shared" si="233"/>
        <v>0</v>
      </c>
      <c r="AI178" s="209" t="b">
        <f t="shared" si="233"/>
        <v>0</v>
      </c>
      <c r="AJ178" s="209" t="b">
        <f t="shared" si="233"/>
        <v>0</v>
      </c>
      <c r="AK178" s="209" t="b">
        <f t="shared" si="233"/>
        <v>0</v>
      </c>
      <c r="AL178" s="209" t="b">
        <f t="shared" si="233"/>
        <v>0</v>
      </c>
      <c r="AM178" s="209" t="b">
        <f t="shared" si="233"/>
        <v>0</v>
      </c>
      <c r="AN178" s="209" t="b">
        <f t="shared" si="233"/>
        <v>0</v>
      </c>
      <c r="AO178" s="209" t="b">
        <f t="shared" si="233"/>
        <v>0</v>
      </c>
      <c r="AP178" s="209">
        <f t="shared" si="233"/>
        <v>0</v>
      </c>
      <c r="AQ178" s="62">
        <f t="shared" si="200"/>
        <v>0</v>
      </c>
      <c r="AR178" s="389"/>
      <c r="AS178" s="90">
        <f t="shared" si="216"/>
        <v>1.7400000000000007E-8</v>
      </c>
      <c r="AT178" s="60" t="str">
        <f t="shared" si="201"/>
        <v>14_8</v>
      </c>
      <c r="AU178" s="173" t="str">
        <f t="shared" si="157"/>
        <v>14cs</v>
      </c>
      <c r="AV178"/>
      <c r="AW178" s="76">
        <f t="shared" si="217"/>
        <v>14</v>
      </c>
      <c r="AX178" s="76" t="s">
        <v>37</v>
      </c>
      <c r="AY178" s="179" t="e">
        <f t="shared" si="218"/>
        <v>#N/A</v>
      </c>
      <c r="AZ178" s="179" t="e">
        <f t="shared" si="219"/>
        <v>#N/A</v>
      </c>
      <c r="BA178" s="179" t="e">
        <f t="shared" si="220"/>
        <v>#N/A</v>
      </c>
      <c r="BB178" t="e">
        <f t="shared" si="198"/>
        <v>#N/A</v>
      </c>
    </row>
    <row r="179" spans="1:54" ht="16.5" hidden="1" customHeight="1" thickTop="1" thickBot="1" x14ac:dyDescent="0.35">
      <c r="A179" s="398" t="s">
        <v>0</v>
      </c>
      <c r="B179" s="399"/>
      <c r="C179" s="311" t="s">
        <v>83</v>
      </c>
      <c r="D179" s="312"/>
      <c r="E179" s="313"/>
      <c r="F179" s="314"/>
      <c r="G179" s="314"/>
      <c r="H179" s="314"/>
      <c r="I179" s="314"/>
      <c r="J179" s="314"/>
      <c r="K179" s="314"/>
      <c r="L179" s="314"/>
      <c r="M179" s="315"/>
      <c r="N179" s="400" t="s">
        <v>12</v>
      </c>
      <c r="O179" s="401"/>
      <c r="P179" s="402"/>
      <c r="Q179" s="402"/>
      <c r="R179" s="402"/>
      <c r="S179" s="402"/>
      <c r="T179" s="402"/>
      <c r="U179" s="402"/>
      <c r="V179" s="402"/>
      <c r="W179" s="402"/>
      <c r="X179" s="402"/>
      <c r="Y179" s="402"/>
      <c r="Z179" s="329" t="s">
        <v>16</v>
      </c>
      <c r="AA179" s="403">
        <f>SUM(N192:Y192)</f>
        <v>0</v>
      </c>
      <c r="AC179" s="207"/>
      <c r="AD179" s="209" t="str">
        <f>M236</f>
        <v>15_8</v>
      </c>
      <c r="AE179" s="209" t="b">
        <f t="shared" ref="AE179:AP179" si="234">N236</f>
        <v>0</v>
      </c>
      <c r="AF179" s="209" t="b">
        <f t="shared" si="234"/>
        <v>0</v>
      </c>
      <c r="AG179" s="209" t="b">
        <f t="shared" si="234"/>
        <v>0</v>
      </c>
      <c r="AH179" s="209" t="b">
        <f t="shared" si="234"/>
        <v>0</v>
      </c>
      <c r="AI179" s="209" t="b">
        <f t="shared" si="234"/>
        <v>0</v>
      </c>
      <c r="AJ179" s="209" t="b">
        <f t="shared" si="234"/>
        <v>0</v>
      </c>
      <c r="AK179" s="209" t="b">
        <f t="shared" si="234"/>
        <v>0</v>
      </c>
      <c r="AL179" s="209" t="b">
        <f t="shared" si="234"/>
        <v>0</v>
      </c>
      <c r="AM179" s="209" t="b">
        <f t="shared" si="234"/>
        <v>0</v>
      </c>
      <c r="AN179" s="209" t="b">
        <f t="shared" si="234"/>
        <v>0</v>
      </c>
      <c r="AO179" s="209" t="b">
        <f t="shared" si="234"/>
        <v>0</v>
      </c>
      <c r="AP179" s="209">
        <f t="shared" si="234"/>
        <v>0</v>
      </c>
      <c r="AQ179" s="62">
        <f t="shared" si="200"/>
        <v>0</v>
      </c>
      <c r="AR179" s="389"/>
      <c r="AS179" s="90">
        <f t="shared" si="216"/>
        <v>1.7200000000000008E-8</v>
      </c>
      <c r="AT179" s="60" t="str">
        <f t="shared" si="201"/>
        <v>15_8</v>
      </c>
      <c r="AU179" s="173" t="str">
        <f t="shared" si="157"/>
        <v>15cs</v>
      </c>
      <c r="AV179"/>
      <c r="AW179" s="76">
        <f t="shared" si="217"/>
        <v>15</v>
      </c>
      <c r="AX179" s="76" t="s">
        <v>38</v>
      </c>
      <c r="AY179" s="179" t="e">
        <f t="shared" si="218"/>
        <v>#N/A</v>
      </c>
      <c r="AZ179" s="179" t="e">
        <f t="shared" si="219"/>
        <v>#N/A</v>
      </c>
      <c r="BA179" s="179" t="e">
        <f t="shared" si="220"/>
        <v>#N/A</v>
      </c>
      <c r="BB179" t="e">
        <f t="shared" si="198"/>
        <v>#N/A</v>
      </c>
    </row>
    <row r="180" spans="1:54" ht="13.5" hidden="1" customHeight="1" thickTop="1" thickBot="1" x14ac:dyDescent="0.25">
      <c r="A180" s="406">
        <v>12</v>
      </c>
      <c r="B180" s="316"/>
      <c r="C180" s="317"/>
      <c r="D180" s="317"/>
      <c r="E180" s="317"/>
      <c r="F180" s="317"/>
      <c r="G180" s="317"/>
      <c r="H180" s="317"/>
      <c r="I180" s="317"/>
      <c r="J180" s="317"/>
      <c r="K180" s="317"/>
      <c r="L180" s="317"/>
      <c r="M180" s="318" t="s">
        <v>1</v>
      </c>
      <c r="N180" s="319" t="s">
        <v>13</v>
      </c>
      <c r="O180" s="320" t="s">
        <v>14</v>
      </c>
      <c r="P180" s="320" t="s">
        <v>15</v>
      </c>
      <c r="Q180" s="320" t="s">
        <v>17</v>
      </c>
      <c r="R180" s="320" t="s">
        <v>18</v>
      </c>
      <c r="S180" s="320" t="s">
        <v>21</v>
      </c>
      <c r="T180" s="320" t="s">
        <v>22</v>
      </c>
      <c r="U180" s="320" t="s">
        <v>25</v>
      </c>
      <c r="V180" s="320" t="s">
        <v>26</v>
      </c>
      <c r="W180" s="320" t="s">
        <v>33</v>
      </c>
      <c r="X180" s="320" t="s">
        <v>34</v>
      </c>
      <c r="Y180" s="320" t="s">
        <v>35</v>
      </c>
      <c r="Z180" s="330"/>
      <c r="AA180" s="404"/>
      <c r="AC180" s="207"/>
      <c r="AD180" s="209" t="str">
        <f>M252</f>
        <v>16_8</v>
      </c>
      <c r="AE180" s="209" t="b">
        <f t="shared" ref="AE180:AP180" si="235">N252</f>
        <v>0</v>
      </c>
      <c r="AF180" s="209" t="b">
        <f t="shared" si="235"/>
        <v>0</v>
      </c>
      <c r="AG180" s="209" t="b">
        <f t="shared" si="235"/>
        <v>0</v>
      </c>
      <c r="AH180" s="209" t="b">
        <f t="shared" si="235"/>
        <v>0</v>
      </c>
      <c r="AI180" s="209" t="b">
        <f t="shared" si="235"/>
        <v>0</v>
      </c>
      <c r="AJ180" s="209" t="b">
        <f t="shared" si="235"/>
        <v>0</v>
      </c>
      <c r="AK180" s="209" t="b">
        <f t="shared" si="235"/>
        <v>0</v>
      </c>
      <c r="AL180" s="209" t="b">
        <f t="shared" si="235"/>
        <v>0</v>
      </c>
      <c r="AM180" s="209" t="b">
        <f t="shared" si="235"/>
        <v>0</v>
      </c>
      <c r="AN180" s="209" t="b">
        <f t="shared" si="235"/>
        <v>0</v>
      </c>
      <c r="AO180" s="209" t="b">
        <f t="shared" si="235"/>
        <v>0</v>
      </c>
      <c r="AP180" s="209">
        <f t="shared" si="235"/>
        <v>0</v>
      </c>
      <c r="AQ180" s="62">
        <f t="shared" si="200"/>
        <v>0</v>
      </c>
      <c r="AR180" s="389"/>
      <c r="AS180" s="90">
        <f t="shared" si="216"/>
        <v>1.700000000000001E-8</v>
      </c>
      <c r="AT180" s="60" t="str">
        <f t="shared" si="201"/>
        <v>16_8</v>
      </c>
      <c r="AU180" s="173" t="str">
        <f t="shared" si="157"/>
        <v>16cs</v>
      </c>
      <c r="AV180"/>
      <c r="AW180" s="76">
        <f t="shared" si="217"/>
        <v>16</v>
      </c>
      <c r="AX180" s="76" t="s">
        <v>39</v>
      </c>
      <c r="AY180" s="179" t="e">
        <f t="shared" si="218"/>
        <v>#N/A</v>
      </c>
      <c r="AZ180" s="179" t="e">
        <f t="shared" si="219"/>
        <v>#N/A</v>
      </c>
      <c r="BA180" s="179" t="e">
        <f t="shared" si="220"/>
        <v>#N/A</v>
      </c>
      <c r="BB180" t="e">
        <f t="shared" si="198"/>
        <v>#N/A</v>
      </c>
    </row>
    <row r="181" spans="1:54" ht="12.75" hidden="1" customHeight="1" thickTop="1" thickBot="1" x14ac:dyDescent="0.25">
      <c r="A181" s="407"/>
      <c r="B181" s="321" t="s">
        <v>2</v>
      </c>
      <c r="C181" s="322"/>
      <c r="D181" s="322"/>
      <c r="E181" s="322"/>
      <c r="F181" s="322"/>
      <c r="G181" s="322"/>
      <c r="H181" s="322"/>
      <c r="I181" s="322"/>
      <c r="J181" s="322"/>
      <c r="K181" s="322"/>
      <c r="L181" s="322"/>
      <c r="M181" s="322" t="s">
        <v>163</v>
      </c>
      <c r="N181" s="323" t="b">
        <f>'1 forduló'!$D173</f>
        <v>0</v>
      </c>
      <c r="O181" s="323" t="b">
        <f>'2 forduló'!$D173</f>
        <v>0</v>
      </c>
      <c r="P181" s="323" t="b">
        <f>'3 forduló'!$D173</f>
        <v>0</v>
      </c>
      <c r="Q181" s="323" t="b">
        <f>'4 forduló'!$D173</f>
        <v>0</v>
      </c>
      <c r="R181" s="323" t="b">
        <f>'5 forduló'!$D173</f>
        <v>0</v>
      </c>
      <c r="S181" s="323" t="b">
        <f>'6 forduló'!$D173</f>
        <v>0</v>
      </c>
      <c r="T181" s="323" t="b">
        <f>'7 forduló'!$D173</f>
        <v>0</v>
      </c>
      <c r="U181" s="323" t="b">
        <f>'8 forduló'!$D173</f>
        <v>0</v>
      </c>
      <c r="V181" s="323" t="b">
        <f>'9 forduló'!$D173</f>
        <v>0</v>
      </c>
      <c r="W181" s="323" t="b">
        <f>'10 forduló'!$D173</f>
        <v>0</v>
      </c>
      <c r="X181" s="323" t="b">
        <f>'11 forduló'!$D173</f>
        <v>0</v>
      </c>
      <c r="Y181" s="324"/>
      <c r="Z181" s="331">
        <f>SUM(N181:Y181)</f>
        <v>0</v>
      </c>
      <c r="AA181" s="404"/>
      <c r="AC181" s="207"/>
      <c r="AD181" s="209" t="str">
        <f>M268</f>
        <v>17_8</v>
      </c>
      <c r="AE181" s="209" t="b">
        <f t="shared" ref="AE181:AP181" si="236">N268</f>
        <v>0</v>
      </c>
      <c r="AF181" s="209" t="b">
        <f t="shared" si="236"/>
        <v>0</v>
      </c>
      <c r="AG181" s="209" t="b">
        <f t="shared" si="236"/>
        <v>0</v>
      </c>
      <c r="AH181" s="209" t="b">
        <f t="shared" si="236"/>
        <v>0</v>
      </c>
      <c r="AI181" s="209" t="b">
        <f t="shared" si="236"/>
        <v>0</v>
      </c>
      <c r="AJ181" s="209" t="b">
        <f t="shared" si="236"/>
        <v>0</v>
      </c>
      <c r="AK181" s="209" t="b">
        <f t="shared" si="236"/>
        <v>0</v>
      </c>
      <c r="AL181" s="209" t="b">
        <f t="shared" si="236"/>
        <v>0</v>
      </c>
      <c r="AM181" s="209" t="b">
        <f t="shared" si="236"/>
        <v>0</v>
      </c>
      <c r="AN181" s="209" t="b">
        <f t="shared" si="236"/>
        <v>0</v>
      </c>
      <c r="AO181" s="209" t="b">
        <f t="shared" si="236"/>
        <v>0</v>
      </c>
      <c r="AP181" s="209">
        <f t="shared" si="236"/>
        <v>0</v>
      </c>
      <c r="AQ181" s="62">
        <f t="shared" si="200"/>
        <v>0</v>
      </c>
      <c r="AR181" s="389"/>
      <c r="AS181" s="90">
        <f t="shared" si="216"/>
        <v>1.6800000000000011E-8</v>
      </c>
      <c r="AT181" s="60" t="str">
        <f t="shared" si="201"/>
        <v>17_8</v>
      </c>
      <c r="AU181" s="173" t="str">
        <f t="shared" si="157"/>
        <v>17cs</v>
      </c>
      <c r="AV181"/>
      <c r="AW181" s="76">
        <f t="shared" si="217"/>
        <v>17</v>
      </c>
      <c r="AX181" s="76" t="s">
        <v>40</v>
      </c>
      <c r="AY181" s="179" t="e">
        <f t="shared" si="218"/>
        <v>#N/A</v>
      </c>
      <c r="AZ181" s="179" t="e">
        <f t="shared" si="219"/>
        <v>#N/A</v>
      </c>
      <c r="BA181" s="179" t="e">
        <f t="shared" si="220"/>
        <v>#N/A</v>
      </c>
      <c r="BB181" t="e">
        <f t="shared" si="198"/>
        <v>#N/A</v>
      </c>
    </row>
    <row r="182" spans="1:54" ht="12.75" hidden="1" customHeight="1" thickTop="1" thickBot="1" x14ac:dyDescent="0.25">
      <c r="A182" s="407"/>
      <c r="B182" s="321" t="s">
        <v>3</v>
      </c>
      <c r="C182" s="322"/>
      <c r="D182" s="322"/>
      <c r="E182" s="322"/>
      <c r="F182" s="322"/>
      <c r="G182" s="322"/>
      <c r="H182" s="322"/>
      <c r="I182" s="322"/>
      <c r="J182" s="322"/>
      <c r="K182" s="322"/>
      <c r="L182" s="322"/>
      <c r="M182" s="322" t="s">
        <v>164</v>
      </c>
      <c r="N182" s="323" t="b">
        <f>'1 forduló'!$D174</f>
        <v>0</v>
      </c>
      <c r="O182" s="323" t="b">
        <f>'2 forduló'!$D174</f>
        <v>0</v>
      </c>
      <c r="P182" s="323" t="b">
        <f>'3 forduló'!$D174</f>
        <v>0</v>
      </c>
      <c r="Q182" s="323" t="b">
        <f>'4 forduló'!$D174</f>
        <v>0</v>
      </c>
      <c r="R182" s="323" t="b">
        <f>'5 forduló'!$D174</f>
        <v>0</v>
      </c>
      <c r="S182" s="323" t="b">
        <f>'6 forduló'!$D174</f>
        <v>0</v>
      </c>
      <c r="T182" s="323" t="b">
        <f>'7 forduló'!$D174</f>
        <v>0</v>
      </c>
      <c r="U182" s="323" t="b">
        <f>'8 forduló'!$D174</f>
        <v>0</v>
      </c>
      <c r="V182" s="323" t="b">
        <f>'9 forduló'!$D174</f>
        <v>0</v>
      </c>
      <c r="W182" s="323" t="b">
        <f>'10 forduló'!$D174</f>
        <v>0</v>
      </c>
      <c r="X182" s="323" t="b">
        <f>'11 forduló'!$D174</f>
        <v>0</v>
      </c>
      <c r="Y182" s="324"/>
      <c r="Z182" s="331">
        <f t="shared" ref="Z182:Z190" si="237">SUM(N182:Y182)</f>
        <v>0</v>
      </c>
      <c r="AA182" s="404"/>
      <c r="AC182" s="207"/>
      <c r="AD182" s="209" t="str">
        <f>M284</f>
        <v>18_8</v>
      </c>
      <c r="AE182" s="209" t="b">
        <f t="shared" ref="AE182:AP182" si="238">N284</f>
        <v>0</v>
      </c>
      <c r="AF182" s="209" t="b">
        <f t="shared" si="238"/>
        <v>0</v>
      </c>
      <c r="AG182" s="209" t="b">
        <f t="shared" si="238"/>
        <v>0</v>
      </c>
      <c r="AH182" s="209" t="b">
        <f t="shared" si="238"/>
        <v>0</v>
      </c>
      <c r="AI182" s="209" t="b">
        <f t="shared" si="238"/>
        <v>0</v>
      </c>
      <c r="AJ182" s="209" t="b">
        <f t="shared" si="238"/>
        <v>0</v>
      </c>
      <c r="AK182" s="209" t="b">
        <f t="shared" si="238"/>
        <v>0</v>
      </c>
      <c r="AL182" s="209" t="b">
        <f t="shared" si="238"/>
        <v>0</v>
      </c>
      <c r="AM182" s="209" t="b">
        <f t="shared" si="238"/>
        <v>0</v>
      </c>
      <c r="AN182" s="209" t="b">
        <f t="shared" si="238"/>
        <v>0</v>
      </c>
      <c r="AO182" s="209" t="b">
        <f t="shared" si="238"/>
        <v>0</v>
      </c>
      <c r="AP182" s="209">
        <f t="shared" si="238"/>
        <v>0</v>
      </c>
      <c r="AQ182" s="62">
        <f t="shared" si="200"/>
        <v>0</v>
      </c>
      <c r="AR182" s="389"/>
      <c r="AS182" s="90">
        <f t="shared" si="216"/>
        <v>1.660000000000001E-8</v>
      </c>
      <c r="AT182" s="60" t="str">
        <f t="shared" si="201"/>
        <v>18_8</v>
      </c>
      <c r="AU182" s="173" t="str">
        <f t="shared" si="157"/>
        <v>18cs</v>
      </c>
      <c r="AV182"/>
      <c r="AW182" s="76">
        <f t="shared" si="217"/>
        <v>18</v>
      </c>
      <c r="AX182" s="76" t="s">
        <v>41</v>
      </c>
      <c r="AY182" s="179" t="e">
        <f t="shared" si="218"/>
        <v>#N/A</v>
      </c>
      <c r="AZ182" s="179" t="e">
        <f t="shared" si="219"/>
        <v>#N/A</v>
      </c>
      <c r="BA182" s="179" t="e">
        <f t="shared" si="220"/>
        <v>#N/A</v>
      </c>
      <c r="BB182" t="e">
        <f t="shared" si="198"/>
        <v>#N/A</v>
      </c>
    </row>
    <row r="183" spans="1:54" ht="12.75" hidden="1" customHeight="1" thickTop="1" thickBot="1" x14ac:dyDescent="0.25">
      <c r="A183" s="407"/>
      <c r="B183" s="321" t="s">
        <v>84</v>
      </c>
      <c r="C183" s="322"/>
      <c r="D183" s="322"/>
      <c r="E183" s="322"/>
      <c r="F183" s="322"/>
      <c r="G183" s="322"/>
      <c r="H183" s="322"/>
      <c r="I183" s="322"/>
      <c r="J183" s="322"/>
      <c r="K183" s="322"/>
      <c r="L183" s="322"/>
      <c r="M183" s="322" t="s">
        <v>165</v>
      </c>
      <c r="N183" s="323" t="b">
        <f>'1 forduló'!$D175</f>
        <v>0</v>
      </c>
      <c r="O183" s="323" t="b">
        <f>'2 forduló'!$D175</f>
        <v>0</v>
      </c>
      <c r="P183" s="323" t="b">
        <f>'3 forduló'!$D175</f>
        <v>0</v>
      </c>
      <c r="Q183" s="323" t="b">
        <f>'4 forduló'!$D175</f>
        <v>0</v>
      </c>
      <c r="R183" s="323" t="b">
        <f>'5 forduló'!$D175</f>
        <v>0</v>
      </c>
      <c r="S183" s="323" t="b">
        <f>'6 forduló'!$D175</f>
        <v>0</v>
      </c>
      <c r="T183" s="323" t="b">
        <f>'7 forduló'!$D175</f>
        <v>0</v>
      </c>
      <c r="U183" s="323" t="b">
        <f>'8 forduló'!$D175</f>
        <v>0</v>
      </c>
      <c r="V183" s="323" t="b">
        <f>'9 forduló'!$D175</f>
        <v>0</v>
      </c>
      <c r="W183" s="323" t="b">
        <f>'10 forduló'!$D175</f>
        <v>0</v>
      </c>
      <c r="X183" s="323" t="b">
        <f>'11 forduló'!$D175</f>
        <v>0</v>
      </c>
      <c r="Y183" s="324"/>
      <c r="Z183" s="331">
        <f t="shared" si="237"/>
        <v>0</v>
      </c>
      <c r="AA183" s="404"/>
      <c r="AC183" s="207"/>
      <c r="AD183" s="209" t="str">
        <f>M300</f>
        <v>19_8</v>
      </c>
      <c r="AE183" s="209" t="b">
        <f t="shared" ref="AE183:AP183" si="239">N300</f>
        <v>0</v>
      </c>
      <c r="AF183" s="209" t="b">
        <f t="shared" si="239"/>
        <v>0</v>
      </c>
      <c r="AG183" s="209" t="b">
        <f t="shared" si="239"/>
        <v>0</v>
      </c>
      <c r="AH183" s="209" t="b">
        <f t="shared" si="239"/>
        <v>0</v>
      </c>
      <c r="AI183" s="209" t="b">
        <f t="shared" si="239"/>
        <v>0</v>
      </c>
      <c r="AJ183" s="209" t="b">
        <f t="shared" si="239"/>
        <v>0</v>
      </c>
      <c r="AK183" s="209" t="b">
        <f t="shared" si="239"/>
        <v>0</v>
      </c>
      <c r="AL183" s="209" t="b">
        <f t="shared" si="239"/>
        <v>0</v>
      </c>
      <c r="AM183" s="209" t="b">
        <f t="shared" si="239"/>
        <v>0</v>
      </c>
      <c r="AN183" s="209" t="b">
        <f t="shared" si="239"/>
        <v>0</v>
      </c>
      <c r="AO183" s="209" t="b">
        <f t="shared" si="239"/>
        <v>0</v>
      </c>
      <c r="AP183" s="209">
        <f t="shared" si="239"/>
        <v>0</v>
      </c>
      <c r="AQ183" s="62">
        <f t="shared" si="200"/>
        <v>0</v>
      </c>
      <c r="AR183" s="389"/>
      <c r="AS183" s="90">
        <f t="shared" si="216"/>
        <v>1.6400000000000011E-8</v>
      </c>
      <c r="AT183" s="60" t="str">
        <f t="shared" si="201"/>
        <v>19_8</v>
      </c>
      <c r="AU183" s="173" t="str">
        <f t="shared" si="157"/>
        <v>19cs</v>
      </c>
      <c r="AV183"/>
      <c r="AW183" s="76">
        <f t="shared" si="217"/>
        <v>19</v>
      </c>
      <c r="AX183" s="76" t="s">
        <v>42</v>
      </c>
      <c r="AY183" s="179" t="e">
        <f t="shared" si="218"/>
        <v>#N/A</v>
      </c>
      <c r="AZ183" s="179" t="e">
        <f t="shared" si="219"/>
        <v>#N/A</v>
      </c>
      <c r="BA183" s="179" t="e">
        <f t="shared" si="220"/>
        <v>#N/A</v>
      </c>
      <c r="BB183" t="e">
        <f t="shared" si="198"/>
        <v>#N/A</v>
      </c>
    </row>
    <row r="184" spans="1:54" ht="12.75" hidden="1" customHeight="1" thickTop="1" thickBot="1" x14ac:dyDescent="0.25">
      <c r="A184" s="407"/>
      <c r="B184" s="321" t="s">
        <v>5</v>
      </c>
      <c r="C184" s="322"/>
      <c r="D184" s="322"/>
      <c r="E184" s="322"/>
      <c r="F184" s="322"/>
      <c r="G184" s="322"/>
      <c r="H184" s="322"/>
      <c r="I184" s="322"/>
      <c r="J184" s="322"/>
      <c r="K184" s="322"/>
      <c r="L184" s="322"/>
      <c r="M184" s="322" t="s">
        <v>166</v>
      </c>
      <c r="N184" s="323" t="b">
        <f>'1 forduló'!$D176</f>
        <v>0</v>
      </c>
      <c r="O184" s="323" t="b">
        <f>'2 forduló'!$D176</f>
        <v>0</v>
      </c>
      <c r="P184" s="323" t="b">
        <f>'3 forduló'!$D176</f>
        <v>0</v>
      </c>
      <c r="Q184" s="323" t="b">
        <f>'4 forduló'!$D176</f>
        <v>0</v>
      </c>
      <c r="R184" s="323" t="b">
        <f>'5 forduló'!$D176</f>
        <v>0</v>
      </c>
      <c r="S184" s="323" t="b">
        <f>'6 forduló'!$D176</f>
        <v>0</v>
      </c>
      <c r="T184" s="323" t="b">
        <f>'7 forduló'!$D176</f>
        <v>0</v>
      </c>
      <c r="U184" s="323" t="b">
        <f>'8 forduló'!$D176</f>
        <v>0</v>
      </c>
      <c r="V184" s="323" t="b">
        <f>'9 forduló'!$D176</f>
        <v>0</v>
      </c>
      <c r="W184" s="323" t="b">
        <f>'10 forduló'!$D176</f>
        <v>0</v>
      </c>
      <c r="X184" s="323" t="b">
        <f>'11 forduló'!$D176</f>
        <v>0</v>
      </c>
      <c r="Y184" s="324"/>
      <c r="Z184" s="331">
        <f t="shared" si="237"/>
        <v>0</v>
      </c>
      <c r="AA184" s="404"/>
      <c r="AC184" s="207"/>
      <c r="AD184" s="209" t="str">
        <f>M316</f>
        <v>20_8</v>
      </c>
      <c r="AE184" s="209" t="b">
        <f t="shared" ref="AE184:AP184" si="240">N316</f>
        <v>0</v>
      </c>
      <c r="AF184" s="209" t="b">
        <f t="shared" si="240"/>
        <v>0</v>
      </c>
      <c r="AG184" s="209" t="b">
        <f t="shared" si="240"/>
        <v>0</v>
      </c>
      <c r="AH184" s="209" t="b">
        <f t="shared" si="240"/>
        <v>0</v>
      </c>
      <c r="AI184" s="209" t="b">
        <f t="shared" si="240"/>
        <v>0</v>
      </c>
      <c r="AJ184" s="209" t="b">
        <f t="shared" si="240"/>
        <v>0</v>
      </c>
      <c r="AK184" s="209" t="b">
        <f t="shared" si="240"/>
        <v>0</v>
      </c>
      <c r="AL184" s="209" t="b">
        <f t="shared" si="240"/>
        <v>0</v>
      </c>
      <c r="AM184" s="209" t="b">
        <f t="shared" si="240"/>
        <v>0</v>
      </c>
      <c r="AN184" s="209" t="b">
        <f t="shared" si="240"/>
        <v>0</v>
      </c>
      <c r="AO184" s="209" t="b">
        <f t="shared" si="240"/>
        <v>0</v>
      </c>
      <c r="AP184" s="209">
        <f t="shared" si="240"/>
        <v>0</v>
      </c>
      <c r="AQ184" s="62">
        <f t="shared" si="200"/>
        <v>0</v>
      </c>
      <c r="AR184" s="390"/>
      <c r="AS184" s="90">
        <f t="shared" si="216"/>
        <v>1.6200000000000013E-8</v>
      </c>
      <c r="AT184" s="75" t="str">
        <f t="shared" si="201"/>
        <v>20_8</v>
      </c>
      <c r="AU184" s="173" t="str">
        <f t="shared" si="157"/>
        <v>20cs</v>
      </c>
      <c r="AV184"/>
      <c r="AW184" s="76">
        <f t="shared" si="217"/>
        <v>20</v>
      </c>
      <c r="AX184" s="76" t="s">
        <v>43</v>
      </c>
      <c r="AY184" s="179" t="e">
        <f t="shared" si="218"/>
        <v>#N/A</v>
      </c>
      <c r="AZ184" s="179" t="e">
        <f t="shared" si="219"/>
        <v>#N/A</v>
      </c>
      <c r="BA184" s="179" t="e">
        <f t="shared" si="220"/>
        <v>#N/A</v>
      </c>
      <c r="BB184" t="e">
        <f t="shared" si="198"/>
        <v>#N/A</v>
      </c>
    </row>
    <row r="185" spans="1:54" ht="12.75" hidden="1" customHeight="1" thickTop="1" thickBot="1" x14ac:dyDescent="0.25">
      <c r="A185" s="407"/>
      <c r="B185" s="321" t="s">
        <v>6</v>
      </c>
      <c r="C185" s="322"/>
      <c r="D185" s="322"/>
      <c r="E185" s="322"/>
      <c r="F185" s="322"/>
      <c r="G185" s="322"/>
      <c r="H185" s="322"/>
      <c r="I185" s="322"/>
      <c r="J185" s="322"/>
      <c r="K185" s="322"/>
      <c r="L185" s="322"/>
      <c r="M185" s="322" t="s">
        <v>167</v>
      </c>
      <c r="N185" s="323" t="b">
        <f>'1 forduló'!$D177</f>
        <v>0</v>
      </c>
      <c r="O185" s="323" t="b">
        <f>'2 forduló'!$D177</f>
        <v>0</v>
      </c>
      <c r="P185" s="323" t="b">
        <f>'3 forduló'!$D177</f>
        <v>0</v>
      </c>
      <c r="Q185" s="323" t="b">
        <f>'4 forduló'!$D177</f>
        <v>0</v>
      </c>
      <c r="R185" s="323" t="b">
        <f>'5 forduló'!$D177</f>
        <v>0</v>
      </c>
      <c r="S185" s="323" t="b">
        <f>'6 forduló'!$D177</f>
        <v>0</v>
      </c>
      <c r="T185" s="323" t="b">
        <f>'7 forduló'!$D177</f>
        <v>0</v>
      </c>
      <c r="U185" s="323" t="b">
        <f>'8 forduló'!$D177</f>
        <v>0</v>
      </c>
      <c r="V185" s="323" t="b">
        <f>'9 forduló'!$D177</f>
        <v>0</v>
      </c>
      <c r="W185" s="323" t="b">
        <f>'10 forduló'!$D177</f>
        <v>0</v>
      </c>
      <c r="X185" s="323" t="b">
        <f>'11 forduló'!$D177</f>
        <v>0</v>
      </c>
      <c r="Y185" s="324"/>
      <c r="Z185" s="331">
        <f t="shared" si="237"/>
        <v>0</v>
      </c>
      <c r="AA185" s="404"/>
      <c r="AC185" s="207" t="s">
        <v>176</v>
      </c>
      <c r="AD185" s="209" t="b">
        <f>M13</f>
        <v>0</v>
      </c>
      <c r="AE185" s="209">
        <f t="shared" ref="AE185:AP185" si="241">N13</f>
        <v>0</v>
      </c>
      <c r="AF185" s="209">
        <f t="shared" si="241"/>
        <v>0</v>
      </c>
      <c r="AG185" s="209">
        <f t="shared" si="241"/>
        <v>1</v>
      </c>
      <c r="AH185" s="209">
        <f t="shared" si="241"/>
        <v>0</v>
      </c>
      <c r="AI185" s="209">
        <f t="shared" si="241"/>
        <v>0</v>
      </c>
      <c r="AJ185" s="209">
        <f t="shared" si="241"/>
        <v>0</v>
      </c>
      <c r="AK185" s="209">
        <f t="shared" si="241"/>
        <v>0</v>
      </c>
      <c r="AL185" s="209">
        <f t="shared" si="241"/>
        <v>0</v>
      </c>
      <c r="AM185" s="209">
        <f t="shared" si="241"/>
        <v>1</v>
      </c>
      <c r="AN185" s="209" t="b">
        <f t="shared" si="241"/>
        <v>0</v>
      </c>
      <c r="AO185" s="209" t="b">
        <f t="shared" si="241"/>
        <v>0</v>
      </c>
      <c r="AP185" s="209">
        <f t="shared" si="241"/>
        <v>0</v>
      </c>
      <c r="AQ185" s="62">
        <f t="shared" si="200"/>
        <v>2</v>
      </c>
      <c r="AR185" s="388" t="s">
        <v>176</v>
      </c>
      <c r="AS185" s="86">
        <f>AQ185+(AD3/10000)</f>
        <v>2.00300002</v>
      </c>
      <c r="AT185" s="54" t="b">
        <f t="shared" si="201"/>
        <v>0</v>
      </c>
      <c r="AU185" s="210" t="str">
        <f>AU165</f>
        <v>Nyírbátor SE</v>
      </c>
      <c r="AV185"/>
      <c r="AW185" s="76" t="e">
        <f>_xlfn.RANK.EQ(AS185,$AS$125:$AS$144,0)</f>
        <v>#N/A</v>
      </c>
      <c r="AX185" s="76" t="s">
        <v>13</v>
      </c>
      <c r="AY185" s="179" t="e">
        <f>IF($AW$185=(AL3+1),$AT$185,IF($AW$186=(AL3+1),$AT$186,IF($AW$187=(AL3+1),$AT$187,IF($AW$188=(AL3+1),$AT$188,IF($AW$189=(AL3+1),$AT$189,IF($AW$190=(AL3+1),$AT$190,IF($AW$191=(AL3+1),$AT$191,IF($AW$192=(AL3+1),$AT$192,IF($AW$193=(AL3+1),$AT$193,IF($AW$194=(AL3+1),$AT$194,IF($AW$195=(AL3+1),$AT$195,IF($AW$196=(AL3+1),$AT$196,IF($AW$197=(AL3+1),$AT$197,IF($AW$198=(AL3+1),$AT$198,IF($AW$199=(AL3+1),$AT$199,IF($AW$200=(AL3+1),$AT$200,IF($AW$201=(AL3+1),$AT$201,IF($AW$202=(AL3+1),$AT$202,IF($AW$203=(AL3+1),$AT$203,IF($AW$204=(AL3+1),$AT$204))))))))))))))))))))</f>
        <v>#N/A</v>
      </c>
      <c r="AZ185" s="179" t="e">
        <f>IF($AW$185=(AP3+1),$AS$185,IF($AW$186=(AP3+1),$AS$186,IF($AW$187=(AP3+1),$AS$187,IF($AW$188=(AP3+1),$AS$188,IF($AW$189=(AP3+1),$AS$189,IF($AW$190=(AP3+1),$AS$190,IF($AW$191=(AP3+1),$AS$191,IF($AW$192=(AP3+1),$AS$192,IF($AW$193=(AP3+1),$AS$193,IF($AW$194=(AP3+1),$AS$194,IF($AW$195=(AL3+1),$AS$195,IF($AW$196=(AL3+1),$AS$196,IF($AW$197=(AL3+1),$AS$197,IF($AW$198=(AL3+1),$AS$198,IF($AW$199=(AL3+1),$AS$199,IF($AW$200=(AL3+1),$AS$200,IF($AW$201=(AL3+1),$AS$201,IF($AW$202=(AL3+1),$AS$202,IF($AW$203=(AL3+1),$AS$203,IF($AW$204=(AL3+1),$AS$204))))))))))))))))))))</f>
        <v>#N/A</v>
      </c>
      <c r="BA185" s="179" t="e">
        <f>IF($AW$185=(AP3+1),$AU$185,IF($AW$186=(AP3+1),$AU$186,IF($AW$187=(AP3+1),$AU$187,IF($AW$188=(AP3+1),$AU$188,IF($AW$189=(AP3+1),$AU$189,IF($AW$190=(AP3+1),$AU$190,IF($AW$191=(AP3+1),$AU$191,IF($AW$192=(AP3+1),$AU$192,IF($AW$193=(AP3+1),$AU$193,IF($AW$194=(AP3+1),$AU$194,IF($AW$195=(AP3+1),$AU$195,IF($AW$196=(AP3+1),$AU$196,IF($AW$197=(AP3+1),$AU$197,IF($AW$198=(AP3+1),$AU$198,IF($AW$199=(AP3+1),$AU$199,IF($AW$200=(AP3+1),$AU$200,IF($AW$201=(AP3+1),$AU$201,IF($AW$202=(AP3+1),$AU$202,IF($AW$203=(AP3+1),$AU$203,IF($AW$204=(AP3+1),$AU$204))))))))))))))))))))</f>
        <v>#N/A</v>
      </c>
      <c r="BB185" t="e">
        <f t="shared" si="198"/>
        <v>#N/A</v>
      </c>
    </row>
    <row r="186" spans="1:54" ht="13.5" hidden="1" customHeight="1" thickTop="1" thickBot="1" x14ac:dyDescent="0.25">
      <c r="A186" s="407"/>
      <c r="B186" s="321" t="s">
        <v>7</v>
      </c>
      <c r="C186" s="322"/>
      <c r="D186" s="322"/>
      <c r="E186" s="322"/>
      <c r="F186" s="322"/>
      <c r="G186" s="322"/>
      <c r="H186" s="322"/>
      <c r="I186" s="322"/>
      <c r="J186" s="322"/>
      <c r="K186" s="322"/>
      <c r="L186" s="322"/>
      <c r="M186" s="322" t="s">
        <v>168</v>
      </c>
      <c r="N186" s="323" t="b">
        <f>'1 forduló'!$D178</f>
        <v>0</v>
      </c>
      <c r="O186" s="323" t="b">
        <f>'2 forduló'!$D178</f>
        <v>0</v>
      </c>
      <c r="P186" s="323" t="b">
        <f>'3 forduló'!$D178</f>
        <v>0</v>
      </c>
      <c r="Q186" s="323" t="b">
        <f>'4 forduló'!$D178</f>
        <v>0</v>
      </c>
      <c r="R186" s="323" t="b">
        <f>'5 forduló'!$D178</f>
        <v>0</v>
      </c>
      <c r="S186" s="323" t="b">
        <f>'6 forduló'!$D178</f>
        <v>0</v>
      </c>
      <c r="T186" s="323" t="b">
        <f>'7 forduló'!$D178</f>
        <v>0</v>
      </c>
      <c r="U186" s="323" t="b">
        <f>'8 forduló'!$D178</f>
        <v>0</v>
      </c>
      <c r="V186" s="323" t="b">
        <f>'9 forduló'!$D178</f>
        <v>0</v>
      </c>
      <c r="W186" s="323" t="b">
        <f>'10 forduló'!$D178</f>
        <v>0</v>
      </c>
      <c r="X186" s="323" t="b">
        <f>'11 forduló'!$D178</f>
        <v>0</v>
      </c>
      <c r="Y186" s="324"/>
      <c r="Z186" s="331">
        <f t="shared" si="237"/>
        <v>0</v>
      </c>
      <c r="AA186" s="404"/>
      <c r="AC186" s="207"/>
      <c r="AD186" s="209" t="b">
        <f>M29</f>
        <v>0</v>
      </c>
      <c r="AE186" s="209">
        <f t="shared" ref="AE186:AP186" si="242">N29</f>
        <v>1</v>
      </c>
      <c r="AF186" s="209">
        <f t="shared" si="242"/>
        <v>1</v>
      </c>
      <c r="AG186" s="209">
        <f t="shared" si="242"/>
        <v>0</v>
      </c>
      <c r="AH186" s="209">
        <f t="shared" si="242"/>
        <v>1</v>
      </c>
      <c r="AI186" s="209">
        <f t="shared" si="242"/>
        <v>0</v>
      </c>
      <c r="AJ186" s="209">
        <f t="shared" si="242"/>
        <v>0</v>
      </c>
      <c r="AK186" s="209">
        <f t="shared" si="242"/>
        <v>0.5</v>
      </c>
      <c r="AL186" s="209">
        <f t="shared" si="242"/>
        <v>0</v>
      </c>
      <c r="AM186" s="209">
        <f t="shared" si="242"/>
        <v>1</v>
      </c>
      <c r="AN186" s="209" t="b">
        <f t="shared" si="242"/>
        <v>0</v>
      </c>
      <c r="AO186" s="209" t="b">
        <f t="shared" si="242"/>
        <v>0</v>
      </c>
      <c r="AP186" s="209">
        <f t="shared" si="242"/>
        <v>0</v>
      </c>
      <c r="AQ186" s="62">
        <f t="shared" si="200"/>
        <v>4.5</v>
      </c>
      <c r="AR186" s="389"/>
      <c r="AS186" s="86">
        <f t="shared" ref="AS186:AS204" si="243">AQ186+(AD4/10000)</f>
        <v>4.5066000197999996</v>
      </c>
      <c r="AT186" s="55" t="b">
        <f t="shared" si="201"/>
        <v>0</v>
      </c>
      <c r="AU186" s="210" t="str">
        <f t="shared" si="157"/>
        <v>Refi SC</v>
      </c>
      <c r="AV186"/>
      <c r="AW186" s="76" t="e">
        <f t="shared" ref="AW186:AW204" si="244">_xlfn.RANK.EQ(AS186,$AS$125:$AS$144,0)</f>
        <v>#N/A</v>
      </c>
      <c r="AX186" s="76" t="s">
        <v>14</v>
      </c>
      <c r="AY186" s="179" t="e">
        <f t="shared" ref="AY186:AY204" si="245">IF($AW$185=(AL4+1),$AT$185,IF($AW$186=(AL4+1),$AT$186,IF($AW$187=(AL4+1),$AT$187,IF($AW$188=(AL4+1),$AT$188,IF($AW$189=(AL4+1),$AT$189,IF($AW$190=(AL4+1),$AT$190,IF($AW$191=(AL4+1),$AT$191,IF($AW$192=(AL4+1),$AT$192,IF($AW$193=(AL4+1),$AT$193,IF($AW$194=(AL4+1),$AT$194,IF($AW$195=(AL4+1),$AT$195,IF($AW$196=(AL4+1),$AT$196,IF($AW$197=(AL4+1),$AT$197,IF($AW$198=(AL4+1),$AT$198,IF($AW$199=(AL4+1),$AT$199,IF($AW$200=(AL4+1),$AT$200,IF($AW$201=(AL4+1),$AT$201,IF($AW$202=(AL4+1),$AT$202,IF($AW$203=(AL4+1),$AT$203,IF($AW$204=(AL4+1),$AT$204))))))))))))))))))))</f>
        <v>#N/A</v>
      </c>
      <c r="AZ186" s="179" t="e">
        <f t="shared" ref="AZ186:AZ204" si="246">IF($AW$185=(AP4+1),$AS$185,IF($AW$186=(AP4+1),$AS$186,IF($AW$187=(AP4+1),$AS$187,IF($AW$188=(AP4+1),$AS$188,IF($AW$189=(AP4+1),$AS$189,IF($AW$190=(AP4+1),$AS$190,IF($AW$191=(AP4+1),$AS$191,IF($AW$192=(AP4+1),$AS$192,IF($AW$193=(AP4+1),$AS$193,IF($AW$194=(AP4+1),$AS$194,IF($AW$195=(AL4+1),$AS$195,IF($AW$196=(AL4+1),$AS$196,IF($AW$197=(AL4+1),$AS$197,IF($AW$198=(AL4+1),$AS$198,IF($AW$199=(AL4+1),$AS$199,IF($AW$200=(AL4+1),$AS$200,IF($AW$201=(AL4+1),$AS$201,IF($AW$202=(AL4+1),$AS$202,IF($AW$203=(AL4+1),$AS$203,IF($AW$204=(AL4+1),$AS$204))))))))))))))))))))</f>
        <v>#N/A</v>
      </c>
      <c r="BA186" s="179" t="e">
        <f t="shared" ref="BA186:BA204" si="247">IF($AW$185=(AP4+1),$AU$185,IF($AW$186=(AP4+1),$AU$186,IF($AW$187=(AP4+1),$AU$187,IF($AW$188=(AP4+1),$AU$188,IF($AW$189=(AP4+1),$AU$189,IF($AW$190=(AP4+1),$AU$190,IF($AW$191=(AP4+1),$AU$191,IF($AW$192=(AP4+1),$AU$192,IF($AW$193=(AP4+1),$AU$193,IF($AW$194=(AP4+1),$AU$194,IF($AW$195=(AP4+1),$AU$195,IF($AW$196=(AP4+1),$AU$196,IF($AW$197=(AP4+1),$AU$197,IF($AW$198=(AP4+1),$AU$198,IF($AW$199=(AP4+1),$AU$199,IF($AW$200=(AP4+1),$AU$200,IF($AW$201=(AP4+1),$AU$201,IF($AW$202=(AP4+1),$AU$202,IF($AW$203=(AP4+1),$AU$203,IF($AW$204=(AP4+1),$AU$204))))))))))))))))))))</f>
        <v>#N/A</v>
      </c>
      <c r="BB186" t="e">
        <f t="shared" si="198"/>
        <v>#N/A</v>
      </c>
    </row>
    <row r="187" spans="1:54" ht="14.25" hidden="1" customHeight="1" thickTop="1" thickBot="1" x14ac:dyDescent="0.25">
      <c r="A187" s="407"/>
      <c r="B187" s="321" t="s">
        <v>79</v>
      </c>
      <c r="C187" s="322"/>
      <c r="D187" s="322"/>
      <c r="E187" s="322"/>
      <c r="F187" s="322"/>
      <c r="G187" s="322"/>
      <c r="H187" s="322"/>
      <c r="I187" s="322"/>
      <c r="J187" s="322"/>
      <c r="K187" s="322"/>
      <c r="L187" s="322"/>
      <c r="M187" s="322" t="s">
        <v>169</v>
      </c>
      <c r="N187" s="323" t="b">
        <f>'1 forduló'!$D179</f>
        <v>0</v>
      </c>
      <c r="O187" s="323" t="b">
        <f>'2 forduló'!$D179</f>
        <v>0</v>
      </c>
      <c r="P187" s="323" t="b">
        <f>'3 forduló'!$D179</f>
        <v>0</v>
      </c>
      <c r="Q187" s="323" t="b">
        <f>'4 forduló'!$D179</f>
        <v>0</v>
      </c>
      <c r="R187" s="323" t="b">
        <f>'5 forduló'!$D179</f>
        <v>0</v>
      </c>
      <c r="S187" s="323" t="b">
        <f>'6 forduló'!$D179</f>
        <v>0</v>
      </c>
      <c r="T187" s="323" t="b">
        <f>'7 forduló'!$D179</f>
        <v>0</v>
      </c>
      <c r="U187" s="323" t="b">
        <f>'8 forduló'!$D179</f>
        <v>0</v>
      </c>
      <c r="V187" s="323" t="b">
        <f>'9 forduló'!$D179</f>
        <v>0</v>
      </c>
      <c r="W187" s="323" t="b">
        <f>'10 forduló'!$D179</f>
        <v>0</v>
      </c>
      <c r="X187" s="323" t="b">
        <f>'11 forduló'!$D179</f>
        <v>0</v>
      </c>
      <c r="Y187" s="324"/>
      <c r="Z187" s="331">
        <f t="shared" si="237"/>
        <v>0</v>
      </c>
      <c r="AA187" s="404"/>
      <c r="AC187" s="207"/>
      <c r="AD187" s="209" t="b">
        <f>M45</f>
        <v>0</v>
      </c>
      <c r="AE187" s="209">
        <f t="shared" ref="AE187:AP187" si="248">N45</f>
        <v>0</v>
      </c>
      <c r="AF187" s="209">
        <f t="shared" si="248"/>
        <v>0</v>
      </c>
      <c r="AG187" s="209">
        <f t="shared" si="248"/>
        <v>0</v>
      </c>
      <c r="AH187" s="209">
        <f t="shared" si="248"/>
        <v>0</v>
      </c>
      <c r="AI187" s="209">
        <f t="shared" si="248"/>
        <v>0</v>
      </c>
      <c r="AJ187" s="209">
        <f t="shared" si="248"/>
        <v>0</v>
      </c>
      <c r="AK187" s="209">
        <f t="shared" si="248"/>
        <v>0.5</v>
      </c>
      <c r="AL187" s="209">
        <f t="shared" si="248"/>
        <v>0</v>
      </c>
      <c r="AM187" s="209">
        <f t="shared" si="248"/>
        <v>1</v>
      </c>
      <c r="AN187" s="209" t="b">
        <f t="shared" si="248"/>
        <v>0</v>
      </c>
      <c r="AO187" s="209" t="b">
        <f t="shared" si="248"/>
        <v>0</v>
      </c>
      <c r="AP187" s="209">
        <f t="shared" si="248"/>
        <v>0</v>
      </c>
      <c r="AQ187" s="62">
        <f t="shared" si="200"/>
        <v>1.5</v>
      </c>
      <c r="AR187" s="389"/>
      <c r="AS187" s="86">
        <f t="shared" si="243"/>
        <v>1.5044500195999999</v>
      </c>
      <c r="AT187" s="55" t="b">
        <f t="shared" si="201"/>
        <v>0</v>
      </c>
      <c r="AU187" s="210" t="str">
        <f t="shared" si="157"/>
        <v>Fehérgyarmat SE</v>
      </c>
      <c r="AV187"/>
      <c r="AW187" s="76" t="e">
        <f t="shared" si="244"/>
        <v>#N/A</v>
      </c>
      <c r="AX187" s="76" t="s">
        <v>15</v>
      </c>
      <c r="AY187" s="179" t="e">
        <f t="shared" si="245"/>
        <v>#N/A</v>
      </c>
      <c r="AZ187" s="179" t="e">
        <f t="shared" si="246"/>
        <v>#N/A</v>
      </c>
      <c r="BA187" s="179" t="e">
        <f t="shared" si="247"/>
        <v>#N/A</v>
      </c>
      <c r="BB187" t="e">
        <f t="shared" si="198"/>
        <v>#N/A</v>
      </c>
    </row>
    <row r="188" spans="1:54" ht="14.25" hidden="1" customHeight="1" thickTop="1" thickBot="1" x14ac:dyDescent="0.25">
      <c r="A188" s="407"/>
      <c r="B188" s="321" t="s">
        <v>80</v>
      </c>
      <c r="C188" s="322"/>
      <c r="D188" s="322"/>
      <c r="E188" s="322"/>
      <c r="F188" s="322"/>
      <c r="G188" s="322"/>
      <c r="H188" s="322"/>
      <c r="I188" s="322"/>
      <c r="J188" s="322"/>
      <c r="K188" s="322"/>
      <c r="L188" s="322"/>
      <c r="M188" s="322" t="s">
        <v>170</v>
      </c>
      <c r="N188" s="323" t="b">
        <f>'1 forduló'!$D180</f>
        <v>0</v>
      </c>
      <c r="O188" s="323" t="b">
        <f>'2 forduló'!$D180</f>
        <v>0</v>
      </c>
      <c r="P188" s="323" t="b">
        <f>'3 forduló'!$D180</f>
        <v>0</v>
      </c>
      <c r="Q188" s="323" t="b">
        <f>'4 forduló'!$D180</f>
        <v>0</v>
      </c>
      <c r="R188" s="323" t="b">
        <f>'5 forduló'!$D180</f>
        <v>0</v>
      </c>
      <c r="S188" s="323" t="b">
        <f>'6 forduló'!$D180</f>
        <v>0</v>
      </c>
      <c r="T188" s="323" t="b">
        <f>'7 forduló'!$D180</f>
        <v>0</v>
      </c>
      <c r="U188" s="323" t="b">
        <f>'8 forduló'!$D180</f>
        <v>0</v>
      </c>
      <c r="V188" s="323" t="b">
        <f>'9 forduló'!$D180</f>
        <v>0</v>
      </c>
      <c r="W188" s="323" t="b">
        <f>'10 forduló'!$D180</f>
        <v>0</v>
      </c>
      <c r="X188" s="323" t="b">
        <f>'11 forduló'!$D180</f>
        <v>0</v>
      </c>
      <c r="Y188" s="324"/>
      <c r="Z188" s="331">
        <f t="shared" si="237"/>
        <v>0</v>
      </c>
      <c r="AA188" s="404"/>
      <c r="AC188" s="207"/>
      <c r="AD188" s="209" t="b">
        <f>M61</f>
        <v>0</v>
      </c>
      <c r="AE188" s="209">
        <f t="shared" ref="AE188:AP188" si="249">N61</f>
        <v>1</v>
      </c>
      <c r="AF188" s="209">
        <f t="shared" si="249"/>
        <v>0</v>
      </c>
      <c r="AG188" s="209">
        <f t="shared" si="249"/>
        <v>0</v>
      </c>
      <c r="AH188" s="209">
        <f t="shared" si="249"/>
        <v>1</v>
      </c>
      <c r="AI188" s="209">
        <f t="shared" si="249"/>
        <v>1</v>
      </c>
      <c r="AJ188" s="209">
        <f t="shared" si="249"/>
        <v>1</v>
      </c>
      <c r="AK188" s="209">
        <f t="shared" si="249"/>
        <v>0</v>
      </c>
      <c r="AL188" s="209">
        <f t="shared" si="249"/>
        <v>1</v>
      </c>
      <c r="AM188" s="209">
        <f t="shared" si="249"/>
        <v>0</v>
      </c>
      <c r="AN188" s="209" t="b">
        <f t="shared" si="249"/>
        <v>0</v>
      </c>
      <c r="AO188" s="209" t="b">
        <f t="shared" si="249"/>
        <v>0</v>
      </c>
      <c r="AP188" s="209">
        <f t="shared" si="249"/>
        <v>0</v>
      </c>
      <c r="AQ188" s="62">
        <f t="shared" si="200"/>
        <v>5</v>
      </c>
      <c r="AR188" s="389"/>
      <c r="AS188" s="86">
        <f t="shared" si="243"/>
        <v>5.0047500194000003</v>
      </c>
      <c r="AT188" s="55" t="b">
        <f t="shared" si="201"/>
        <v>0</v>
      </c>
      <c r="AU188" s="210" t="str">
        <f t="shared" si="157"/>
        <v>Dávid SC</v>
      </c>
      <c r="AV188"/>
      <c r="AW188" s="76" t="e">
        <f t="shared" si="244"/>
        <v>#N/A</v>
      </c>
      <c r="AX188" s="76" t="s">
        <v>17</v>
      </c>
      <c r="AY188" s="179" t="e">
        <f t="shared" si="245"/>
        <v>#N/A</v>
      </c>
      <c r="AZ188" s="179" t="e">
        <f t="shared" si="246"/>
        <v>#N/A</v>
      </c>
      <c r="BA188" s="179" t="e">
        <f t="shared" si="247"/>
        <v>#N/A</v>
      </c>
      <c r="BB188" t="e">
        <f t="shared" si="198"/>
        <v>#N/A</v>
      </c>
    </row>
    <row r="189" spans="1:54" ht="14.25" hidden="1" customHeight="1" thickTop="1" thickBot="1" x14ac:dyDescent="0.25">
      <c r="A189" s="407"/>
      <c r="B189" s="321" t="s">
        <v>81</v>
      </c>
      <c r="C189" s="322"/>
      <c r="D189" s="322"/>
      <c r="E189" s="322"/>
      <c r="F189" s="322"/>
      <c r="G189" s="322"/>
      <c r="H189" s="322"/>
      <c r="I189" s="322"/>
      <c r="J189" s="322"/>
      <c r="K189" s="322"/>
      <c r="L189" s="322"/>
      <c r="M189" s="322" t="s">
        <v>171</v>
      </c>
      <c r="N189" s="323" t="b">
        <f>'1 forduló'!$D181</f>
        <v>0</v>
      </c>
      <c r="O189" s="323" t="b">
        <f>'2 forduló'!$D181</f>
        <v>0</v>
      </c>
      <c r="P189" s="323" t="b">
        <f>'3 forduló'!$D181</f>
        <v>0</v>
      </c>
      <c r="Q189" s="323" t="b">
        <f>'4 forduló'!$D181</f>
        <v>0</v>
      </c>
      <c r="R189" s="323" t="b">
        <f>'5 forduló'!$D181</f>
        <v>0</v>
      </c>
      <c r="S189" s="323" t="b">
        <f>'6 forduló'!$D181</f>
        <v>0</v>
      </c>
      <c r="T189" s="323" t="b">
        <f>'7 forduló'!$D181</f>
        <v>0</v>
      </c>
      <c r="U189" s="323" t="b">
        <f>'8 forduló'!$D181</f>
        <v>0</v>
      </c>
      <c r="V189" s="323" t="b">
        <f>'9 forduló'!$D181</f>
        <v>0</v>
      </c>
      <c r="W189" s="323" t="b">
        <f>'10 forduló'!$D181</f>
        <v>0</v>
      </c>
      <c r="X189" s="323" t="b">
        <f>'11 forduló'!$D181</f>
        <v>0</v>
      </c>
      <c r="Y189" s="324"/>
      <c r="Z189" s="331">
        <f t="shared" si="237"/>
        <v>0</v>
      </c>
      <c r="AA189" s="404"/>
      <c r="AC189" s="207"/>
      <c r="AD189" s="209" t="b">
        <f>M77</f>
        <v>0</v>
      </c>
      <c r="AE189" s="209">
        <f t="shared" ref="AE189:AP189" si="250">N77</f>
        <v>0</v>
      </c>
      <c r="AF189" s="209">
        <f t="shared" si="250"/>
        <v>0.5</v>
      </c>
      <c r="AG189" s="209">
        <f t="shared" si="250"/>
        <v>1</v>
      </c>
      <c r="AH189" s="209">
        <f t="shared" si="250"/>
        <v>0</v>
      </c>
      <c r="AI189" s="209">
        <f t="shared" si="250"/>
        <v>1</v>
      </c>
      <c r="AJ189" s="209">
        <f t="shared" si="250"/>
        <v>1</v>
      </c>
      <c r="AK189" s="209">
        <f t="shared" si="250"/>
        <v>0.5</v>
      </c>
      <c r="AL189" s="209">
        <f t="shared" si="250"/>
        <v>0</v>
      </c>
      <c r="AM189" s="209">
        <f t="shared" si="250"/>
        <v>0</v>
      </c>
      <c r="AN189" s="209" t="b">
        <f t="shared" si="250"/>
        <v>0</v>
      </c>
      <c r="AO189" s="209" t="b">
        <f t="shared" si="250"/>
        <v>0</v>
      </c>
      <c r="AP189" s="209">
        <f t="shared" si="250"/>
        <v>0</v>
      </c>
      <c r="AQ189" s="62">
        <f t="shared" si="200"/>
        <v>4</v>
      </c>
      <c r="AR189" s="389"/>
      <c r="AS189" s="86">
        <f t="shared" si="243"/>
        <v>4.0053000191999999</v>
      </c>
      <c r="AT189" s="55" t="b">
        <f t="shared" si="201"/>
        <v>0</v>
      </c>
      <c r="AU189" s="210" t="str">
        <f t="shared" si="157"/>
        <v>Fetivíz SE</v>
      </c>
      <c r="AV189"/>
      <c r="AW189" s="76">
        <f t="shared" si="244"/>
        <v>6</v>
      </c>
      <c r="AX189" s="76" t="s">
        <v>18</v>
      </c>
      <c r="AY189" s="179" t="e">
        <f t="shared" si="245"/>
        <v>#N/A</v>
      </c>
      <c r="AZ189" s="179" t="e">
        <f t="shared" si="246"/>
        <v>#N/A</v>
      </c>
      <c r="BA189" s="179" t="e">
        <f t="shared" si="247"/>
        <v>#N/A</v>
      </c>
      <c r="BB189" t="e">
        <f t="shared" si="198"/>
        <v>#N/A</v>
      </c>
    </row>
    <row r="190" spans="1:54" ht="16.5" hidden="1" customHeight="1" thickTop="1" thickBot="1" x14ac:dyDescent="0.25">
      <c r="A190" s="407"/>
      <c r="B190" s="321" t="s">
        <v>82</v>
      </c>
      <c r="C190" s="322"/>
      <c r="D190" s="322"/>
      <c r="E190" s="322"/>
      <c r="F190" s="322"/>
      <c r="G190" s="322"/>
      <c r="H190" s="322"/>
      <c r="I190" s="322"/>
      <c r="J190" s="322"/>
      <c r="K190" s="322"/>
      <c r="L190" s="322"/>
      <c r="M190" s="322" t="s">
        <v>172</v>
      </c>
      <c r="N190" s="323" t="b">
        <f>'1 forduló'!$D182</f>
        <v>0</v>
      </c>
      <c r="O190" s="323" t="b">
        <f>'2 forduló'!$D182</f>
        <v>0</v>
      </c>
      <c r="P190" s="323" t="b">
        <f>'3 forduló'!$D182</f>
        <v>0</v>
      </c>
      <c r="Q190" s="323" t="b">
        <f>'4 forduló'!$D182</f>
        <v>0</v>
      </c>
      <c r="R190" s="323" t="b">
        <f>'5 forduló'!$D182</f>
        <v>0</v>
      </c>
      <c r="S190" s="323" t="b">
        <f>'6 forduló'!$D182</f>
        <v>0</v>
      </c>
      <c r="T190" s="323" t="b">
        <f>'7 forduló'!$D182</f>
        <v>0</v>
      </c>
      <c r="U190" s="323" t="b">
        <f>'8 forduló'!$D182</f>
        <v>0</v>
      </c>
      <c r="V190" s="323" t="b">
        <f>'9 forduló'!$D182</f>
        <v>0</v>
      </c>
      <c r="W190" s="323" t="b">
        <f>'10 forduló'!$D182</f>
        <v>0</v>
      </c>
      <c r="X190" s="323" t="b">
        <f>'11 forduló'!$D182</f>
        <v>0</v>
      </c>
      <c r="Y190" s="324"/>
      <c r="Z190" s="331">
        <f t="shared" si="237"/>
        <v>0</v>
      </c>
      <c r="AA190" s="404"/>
      <c r="AC190" s="207"/>
      <c r="AD190" s="209" t="b">
        <f>M93</f>
        <v>0</v>
      </c>
      <c r="AE190" s="209">
        <f t="shared" ref="AE190:AP190" si="251">N93</f>
        <v>1</v>
      </c>
      <c r="AF190" s="209">
        <f t="shared" si="251"/>
        <v>1</v>
      </c>
      <c r="AG190" s="209">
        <f t="shared" si="251"/>
        <v>0.5</v>
      </c>
      <c r="AH190" s="209">
        <f t="shared" si="251"/>
        <v>1</v>
      </c>
      <c r="AI190" s="209">
        <f t="shared" si="251"/>
        <v>0</v>
      </c>
      <c r="AJ190" s="209">
        <f t="shared" si="251"/>
        <v>1</v>
      </c>
      <c r="AK190" s="209">
        <f t="shared" si="251"/>
        <v>0.5</v>
      </c>
      <c r="AL190" s="209">
        <f t="shared" si="251"/>
        <v>1</v>
      </c>
      <c r="AM190" s="209">
        <f t="shared" si="251"/>
        <v>1</v>
      </c>
      <c r="AN190" s="209" t="b">
        <f t="shared" si="251"/>
        <v>0</v>
      </c>
      <c r="AO190" s="209" t="b">
        <f t="shared" si="251"/>
        <v>0</v>
      </c>
      <c r="AP190" s="209">
        <f t="shared" si="251"/>
        <v>0</v>
      </c>
      <c r="AQ190" s="62">
        <f t="shared" si="200"/>
        <v>7</v>
      </c>
      <c r="AR190" s="389"/>
      <c r="AS190" s="86">
        <f t="shared" si="243"/>
        <v>7.0059000190000003</v>
      </c>
      <c r="AT190" s="55" t="b">
        <f t="shared" si="201"/>
        <v>0</v>
      </c>
      <c r="AU190" s="210" t="str">
        <f t="shared" ref="AU190:AU224" si="252">AU170</f>
        <v>Piremon SE</v>
      </c>
      <c r="AV190"/>
      <c r="AW190" s="76" t="e">
        <f t="shared" si="244"/>
        <v>#N/A</v>
      </c>
      <c r="AX190" s="76" t="s">
        <v>21</v>
      </c>
      <c r="AY190" s="179" t="e">
        <f t="shared" si="245"/>
        <v>#N/A</v>
      </c>
      <c r="AZ190" s="179" t="e">
        <f t="shared" si="246"/>
        <v>#N/A</v>
      </c>
      <c r="BA190" s="179" t="e">
        <f t="shared" si="247"/>
        <v>#N/A</v>
      </c>
      <c r="BB190" t="e">
        <f t="shared" si="198"/>
        <v>#N/A</v>
      </c>
    </row>
    <row r="191" spans="1:54" ht="13.5" hidden="1" customHeight="1" thickTop="1" thickBot="1" x14ac:dyDescent="0.25">
      <c r="A191" s="408"/>
      <c r="B191" s="325" t="s">
        <v>85</v>
      </c>
      <c r="C191" s="326"/>
      <c r="D191" s="322"/>
      <c r="E191" s="326"/>
      <c r="F191" s="326"/>
      <c r="G191" s="326"/>
      <c r="H191" s="326"/>
      <c r="I191" s="326"/>
      <c r="J191" s="326"/>
      <c r="K191" s="326"/>
      <c r="L191" s="326"/>
      <c r="M191" s="326" t="s">
        <v>173</v>
      </c>
      <c r="N191" s="327"/>
      <c r="O191" s="327"/>
      <c r="P191" s="327"/>
      <c r="Q191" s="327"/>
      <c r="R191" s="327"/>
      <c r="S191" s="327"/>
      <c r="T191" s="327"/>
      <c r="U191" s="327"/>
      <c r="V191" s="327"/>
      <c r="W191" s="327"/>
      <c r="X191" s="327"/>
      <c r="Y191" s="328"/>
      <c r="Z191" s="332">
        <f>SUM(N191:Y191)</f>
        <v>0</v>
      </c>
      <c r="AA191" s="405"/>
      <c r="AC191" s="207"/>
      <c r="AD191" s="209" t="b">
        <f>M109</f>
        <v>0</v>
      </c>
      <c r="AE191" s="209">
        <f t="shared" ref="AE191:AP191" si="253">N109</f>
        <v>0</v>
      </c>
      <c r="AF191" s="209">
        <f t="shared" si="253"/>
        <v>0.5</v>
      </c>
      <c r="AG191" s="209">
        <f t="shared" si="253"/>
        <v>0.5</v>
      </c>
      <c r="AH191" s="209">
        <f t="shared" si="253"/>
        <v>1</v>
      </c>
      <c r="AI191" s="209">
        <f t="shared" si="253"/>
        <v>0.5</v>
      </c>
      <c r="AJ191" s="209">
        <f t="shared" si="253"/>
        <v>0</v>
      </c>
      <c r="AK191" s="209">
        <f t="shared" si="253"/>
        <v>1</v>
      </c>
      <c r="AL191" s="209">
        <f t="shared" si="253"/>
        <v>1</v>
      </c>
      <c r="AM191" s="209">
        <f t="shared" si="253"/>
        <v>0</v>
      </c>
      <c r="AN191" s="209" t="b">
        <f t="shared" si="253"/>
        <v>0</v>
      </c>
      <c r="AO191" s="209" t="b">
        <f t="shared" si="253"/>
        <v>0</v>
      </c>
      <c r="AP191" s="209">
        <f t="shared" si="253"/>
        <v>0</v>
      </c>
      <c r="AQ191" s="62">
        <f t="shared" si="200"/>
        <v>4.5</v>
      </c>
      <c r="AR191" s="389"/>
      <c r="AS191" s="86">
        <f t="shared" si="243"/>
        <v>4.5029500188</v>
      </c>
      <c r="AT191" s="55" t="b">
        <f t="shared" si="201"/>
        <v>0</v>
      </c>
      <c r="AU191" s="210" t="str">
        <f t="shared" si="252"/>
        <v>Balkány SE</v>
      </c>
      <c r="AV191"/>
      <c r="AW191" s="76" t="e">
        <f t="shared" si="244"/>
        <v>#N/A</v>
      </c>
      <c r="AX191" s="76" t="s">
        <v>22</v>
      </c>
      <c r="AY191" s="179" t="e">
        <f t="shared" si="245"/>
        <v>#N/A</v>
      </c>
      <c r="AZ191" s="179" t="e">
        <f t="shared" si="246"/>
        <v>#N/A</v>
      </c>
      <c r="BA191" s="179" t="e">
        <f t="shared" si="247"/>
        <v>#N/A</v>
      </c>
      <c r="BB191" t="e">
        <f t="shared" si="198"/>
        <v>#N/A</v>
      </c>
    </row>
    <row r="192" spans="1:54" ht="12.75" hidden="1" customHeight="1" thickTop="1" thickBot="1" x14ac:dyDescent="0.25">
      <c r="A192" s="280"/>
      <c r="B192" s="280"/>
      <c r="C192" s="280"/>
      <c r="D192" s="280"/>
      <c r="E192" s="280"/>
      <c r="F192" s="280"/>
      <c r="G192" s="280"/>
      <c r="H192" s="280"/>
      <c r="I192" s="280"/>
      <c r="J192" s="280"/>
      <c r="K192" s="280"/>
      <c r="L192" s="280"/>
      <c r="M192" s="333"/>
      <c r="N192" s="335">
        <f t="shared" ref="N192:X192" si="254">SUM(N181:N191)</f>
        <v>0</v>
      </c>
      <c r="O192" s="335">
        <f t="shared" si="254"/>
        <v>0</v>
      </c>
      <c r="P192" s="335">
        <f t="shared" si="254"/>
        <v>0</v>
      </c>
      <c r="Q192" s="335">
        <f t="shared" si="254"/>
        <v>0</v>
      </c>
      <c r="R192" s="335">
        <f t="shared" si="254"/>
        <v>0</v>
      </c>
      <c r="S192" s="335">
        <f t="shared" si="254"/>
        <v>0</v>
      </c>
      <c r="T192" s="335">
        <f t="shared" si="254"/>
        <v>0</v>
      </c>
      <c r="U192" s="335">
        <f t="shared" si="254"/>
        <v>0</v>
      </c>
      <c r="V192" s="335">
        <f t="shared" si="254"/>
        <v>0</v>
      </c>
      <c r="W192" s="335">
        <f t="shared" si="254"/>
        <v>0</v>
      </c>
      <c r="X192" s="335">
        <f t="shared" si="254"/>
        <v>0</v>
      </c>
      <c r="Y192" s="252"/>
      <c r="Z192" s="280"/>
      <c r="AA192" s="280"/>
      <c r="AC192" s="207"/>
      <c r="AD192" s="209" t="b">
        <f>M125</f>
        <v>0</v>
      </c>
      <c r="AE192" s="209">
        <f t="shared" ref="AE192:AP192" si="255">N125</f>
        <v>1</v>
      </c>
      <c r="AF192" s="209">
        <f t="shared" si="255"/>
        <v>1</v>
      </c>
      <c r="AG192" s="209">
        <f t="shared" si="255"/>
        <v>0</v>
      </c>
      <c r="AH192" s="209">
        <f t="shared" si="255"/>
        <v>0</v>
      </c>
      <c r="AI192" s="209">
        <f t="shared" si="255"/>
        <v>0.5</v>
      </c>
      <c r="AJ192" s="209">
        <f t="shared" si="255"/>
        <v>0.5</v>
      </c>
      <c r="AK192" s="209">
        <f t="shared" si="255"/>
        <v>0</v>
      </c>
      <c r="AL192" s="209">
        <f t="shared" si="255"/>
        <v>1</v>
      </c>
      <c r="AM192" s="209">
        <f t="shared" si="255"/>
        <v>0</v>
      </c>
      <c r="AN192" s="209" t="b">
        <f t="shared" si="255"/>
        <v>0</v>
      </c>
      <c r="AO192" s="209" t="b">
        <f t="shared" si="255"/>
        <v>0</v>
      </c>
      <c r="AP192" s="209">
        <f t="shared" si="255"/>
        <v>0</v>
      </c>
      <c r="AQ192" s="62">
        <f t="shared" si="200"/>
        <v>4</v>
      </c>
      <c r="AR192" s="389"/>
      <c r="AS192" s="86">
        <f t="shared" si="243"/>
        <v>4.0039000186000004</v>
      </c>
      <c r="AT192" s="55" t="b">
        <f t="shared" si="201"/>
        <v>0</v>
      </c>
      <c r="AU192" s="210" t="str">
        <f t="shared" si="252"/>
        <v>II. Rákóczi SE Vaja</v>
      </c>
      <c r="AV192"/>
      <c r="AW192" s="76" t="e">
        <f t="shared" si="244"/>
        <v>#N/A</v>
      </c>
      <c r="AX192" s="76" t="s">
        <v>25</v>
      </c>
      <c r="AY192" s="179" t="e">
        <f t="shared" si="245"/>
        <v>#N/A</v>
      </c>
      <c r="AZ192" s="179" t="e">
        <f t="shared" si="246"/>
        <v>#N/A</v>
      </c>
      <c r="BA192" s="179" t="e">
        <f t="shared" si="247"/>
        <v>#N/A</v>
      </c>
      <c r="BB192" t="e">
        <f t="shared" si="198"/>
        <v>#N/A</v>
      </c>
    </row>
    <row r="193" spans="1:54" ht="12.75" hidden="1" customHeight="1" thickTop="1" thickBot="1" x14ac:dyDescent="0.25">
      <c r="A193" s="280"/>
      <c r="B193" s="280"/>
      <c r="C193" s="280"/>
      <c r="D193" s="280"/>
      <c r="E193" s="280"/>
      <c r="F193" s="280"/>
      <c r="G193" s="280"/>
      <c r="H193" s="280"/>
      <c r="I193" s="280"/>
      <c r="J193" s="280"/>
      <c r="K193" s="280"/>
      <c r="L193" s="280"/>
      <c r="M193" s="333"/>
      <c r="N193" s="334"/>
      <c r="O193" s="334"/>
      <c r="P193" s="334"/>
      <c r="Q193" s="334"/>
      <c r="R193" s="334"/>
      <c r="S193" s="334"/>
      <c r="T193" s="334"/>
      <c r="U193" s="334"/>
      <c r="V193" s="334"/>
      <c r="W193" s="334"/>
      <c r="X193" s="334"/>
      <c r="Y193" s="334"/>
      <c r="Z193" s="280"/>
      <c r="AA193" s="280"/>
      <c r="AC193" s="207"/>
      <c r="AD193" s="209" t="b">
        <f>M141</f>
        <v>0</v>
      </c>
      <c r="AE193" s="209">
        <f t="shared" ref="AE193:AP193" si="256">N141</f>
        <v>0</v>
      </c>
      <c r="AF193" s="209">
        <f t="shared" si="256"/>
        <v>1</v>
      </c>
      <c r="AG193" s="209">
        <f t="shared" si="256"/>
        <v>1</v>
      </c>
      <c r="AH193" s="209">
        <f t="shared" si="256"/>
        <v>1</v>
      </c>
      <c r="AI193" s="209">
        <f t="shared" si="256"/>
        <v>1</v>
      </c>
      <c r="AJ193" s="209">
        <f t="shared" si="256"/>
        <v>1</v>
      </c>
      <c r="AK193" s="209">
        <f t="shared" si="256"/>
        <v>1</v>
      </c>
      <c r="AL193" s="209">
        <f t="shared" si="256"/>
        <v>1</v>
      </c>
      <c r="AM193" s="209">
        <f t="shared" si="256"/>
        <v>0</v>
      </c>
      <c r="AN193" s="209" t="b">
        <f t="shared" si="256"/>
        <v>0</v>
      </c>
      <c r="AO193" s="209" t="b">
        <f t="shared" si="256"/>
        <v>0</v>
      </c>
      <c r="AP193" s="209">
        <f t="shared" si="256"/>
        <v>0</v>
      </c>
      <c r="AQ193" s="62">
        <f t="shared" si="200"/>
        <v>7</v>
      </c>
      <c r="AR193" s="389"/>
      <c r="AS193" s="86">
        <f t="shared" si="243"/>
        <v>7.0054000183999996</v>
      </c>
      <c r="AT193" s="55" t="b">
        <f t="shared" si="201"/>
        <v>0</v>
      </c>
      <c r="AU193" s="210" t="str">
        <f t="shared" si="252"/>
        <v>Nyh. Sakkiskola SE</v>
      </c>
      <c r="AV193"/>
      <c r="AW193" s="76" t="e">
        <f t="shared" si="244"/>
        <v>#N/A</v>
      </c>
      <c r="AX193" s="76" t="s">
        <v>26</v>
      </c>
      <c r="AY193" s="179" t="e">
        <f t="shared" si="245"/>
        <v>#N/A</v>
      </c>
      <c r="AZ193" s="179" t="e">
        <f t="shared" si="246"/>
        <v>#N/A</v>
      </c>
      <c r="BA193" s="179" t="e">
        <f t="shared" si="247"/>
        <v>#N/A</v>
      </c>
      <c r="BB193" t="e">
        <f t="shared" si="198"/>
        <v>#N/A</v>
      </c>
    </row>
    <row r="194" spans="1:54" ht="12.75" hidden="1" customHeight="1" thickTop="1" thickBot="1" x14ac:dyDescent="0.25">
      <c r="A194" s="280"/>
      <c r="B194" s="280"/>
      <c r="C194" s="280"/>
      <c r="D194" s="280"/>
      <c r="E194" s="280"/>
      <c r="F194" s="280"/>
      <c r="G194" s="280"/>
      <c r="H194" s="280"/>
      <c r="I194" s="280"/>
      <c r="J194" s="280"/>
      <c r="K194" s="280"/>
      <c r="L194" s="280"/>
      <c r="M194" s="333"/>
      <c r="N194" s="280"/>
      <c r="O194" s="280"/>
      <c r="P194" s="280"/>
      <c r="Q194" s="280"/>
      <c r="R194" s="280"/>
      <c r="S194" s="280"/>
      <c r="T194" s="280"/>
      <c r="U194" s="280"/>
      <c r="V194" s="280"/>
      <c r="W194" s="280"/>
      <c r="X194" s="280"/>
      <c r="Y194" s="280"/>
      <c r="Z194" s="280"/>
      <c r="AA194" s="280"/>
      <c r="AC194" s="207"/>
      <c r="AD194" s="209" t="b">
        <f>M157</f>
        <v>0</v>
      </c>
      <c r="AE194" s="209">
        <f t="shared" ref="AE194:AP194" si="257">N157</f>
        <v>1</v>
      </c>
      <c r="AF194" s="209">
        <f t="shared" si="257"/>
        <v>0</v>
      </c>
      <c r="AG194" s="209">
        <f t="shared" si="257"/>
        <v>1</v>
      </c>
      <c r="AH194" s="209">
        <f t="shared" si="257"/>
        <v>0</v>
      </c>
      <c r="AI194" s="209">
        <f t="shared" si="257"/>
        <v>1</v>
      </c>
      <c r="AJ194" s="209">
        <f t="shared" si="257"/>
        <v>0.5</v>
      </c>
      <c r="AK194" s="209">
        <f t="shared" si="257"/>
        <v>1</v>
      </c>
      <c r="AL194" s="209">
        <f t="shared" si="257"/>
        <v>0</v>
      </c>
      <c r="AM194" s="209">
        <f t="shared" si="257"/>
        <v>1</v>
      </c>
      <c r="AN194" s="209" t="b">
        <f t="shared" si="257"/>
        <v>0</v>
      </c>
      <c r="AO194" s="209" t="b">
        <f t="shared" si="257"/>
        <v>0</v>
      </c>
      <c r="AP194" s="209">
        <f t="shared" si="257"/>
        <v>0</v>
      </c>
      <c r="AQ194" s="62">
        <f t="shared" si="200"/>
        <v>5.5</v>
      </c>
      <c r="AR194" s="389"/>
      <c r="AS194" s="86">
        <f t="shared" si="243"/>
        <v>5.5027500182000004</v>
      </c>
      <c r="AT194" s="55" t="b">
        <f t="shared" si="201"/>
        <v>0</v>
      </c>
      <c r="AU194" s="210" t="str">
        <f t="shared" si="252"/>
        <v>Nagyhalász SE</v>
      </c>
      <c r="AV194"/>
      <c r="AW194" s="76" t="e">
        <f t="shared" si="244"/>
        <v>#N/A</v>
      </c>
      <c r="AX194" s="76" t="s">
        <v>33</v>
      </c>
      <c r="AY194" s="179" t="e">
        <f t="shared" si="245"/>
        <v>#N/A</v>
      </c>
      <c r="AZ194" s="179" t="e">
        <f t="shared" si="246"/>
        <v>#N/A</v>
      </c>
      <c r="BA194" s="179" t="e">
        <f t="shared" si="247"/>
        <v>#N/A</v>
      </c>
      <c r="BB194" t="e">
        <f t="shared" si="198"/>
        <v>#N/A</v>
      </c>
    </row>
    <row r="195" spans="1:54" ht="12.75" hidden="1" customHeight="1" thickTop="1" thickBot="1" x14ac:dyDescent="0.35">
      <c r="A195" s="398" t="s">
        <v>0</v>
      </c>
      <c r="B195" s="399"/>
      <c r="C195" s="311"/>
      <c r="D195" s="312"/>
      <c r="E195" s="313"/>
      <c r="F195" s="314"/>
      <c r="G195" s="314"/>
      <c r="H195" s="314"/>
      <c r="I195" s="314"/>
      <c r="J195" s="314"/>
      <c r="K195" s="314"/>
      <c r="L195" s="314"/>
      <c r="M195" s="315" t="s">
        <v>54</v>
      </c>
      <c r="N195" s="400" t="s">
        <v>12</v>
      </c>
      <c r="O195" s="401"/>
      <c r="P195" s="402"/>
      <c r="Q195" s="402"/>
      <c r="R195" s="402"/>
      <c r="S195" s="402"/>
      <c r="T195" s="402"/>
      <c r="U195" s="402"/>
      <c r="V195" s="402"/>
      <c r="W195" s="402"/>
      <c r="X195" s="402"/>
      <c r="Y195" s="402"/>
      <c r="Z195" s="329" t="s">
        <v>16</v>
      </c>
      <c r="AA195" s="403">
        <f>SUM(N208:Y208)</f>
        <v>0</v>
      </c>
      <c r="AC195" s="207"/>
      <c r="AD195" s="209" t="b">
        <f>M173</f>
        <v>0</v>
      </c>
      <c r="AE195" s="209" t="b">
        <f t="shared" ref="AE195:AP195" si="258">N173</f>
        <v>0</v>
      </c>
      <c r="AF195" s="209" t="b">
        <f t="shared" si="258"/>
        <v>0</v>
      </c>
      <c r="AG195" s="209" t="b">
        <f t="shared" si="258"/>
        <v>0</v>
      </c>
      <c r="AH195" s="209" t="b">
        <f t="shared" si="258"/>
        <v>0</v>
      </c>
      <c r="AI195" s="209" t="b">
        <f t="shared" si="258"/>
        <v>0</v>
      </c>
      <c r="AJ195" s="209" t="b">
        <f t="shared" si="258"/>
        <v>0</v>
      </c>
      <c r="AK195" s="209" t="b">
        <f t="shared" si="258"/>
        <v>0</v>
      </c>
      <c r="AL195" s="209" t="b">
        <f t="shared" si="258"/>
        <v>0</v>
      </c>
      <c r="AM195" s="209" t="b">
        <f t="shared" si="258"/>
        <v>0</v>
      </c>
      <c r="AN195" s="209" t="b">
        <f t="shared" si="258"/>
        <v>0</v>
      </c>
      <c r="AO195" s="209" t="b">
        <f t="shared" si="258"/>
        <v>0</v>
      </c>
      <c r="AP195" s="209">
        <f t="shared" si="258"/>
        <v>0</v>
      </c>
      <c r="AQ195" s="62">
        <f t="shared" si="200"/>
        <v>0</v>
      </c>
      <c r="AR195" s="389"/>
      <c r="AS195" s="86">
        <f t="shared" si="243"/>
        <v>1.8000000000000006E-8</v>
      </c>
      <c r="AT195" s="55" t="b">
        <f t="shared" si="201"/>
        <v>0</v>
      </c>
      <c r="AU195" s="210" t="str">
        <f t="shared" si="252"/>
        <v>Nyírbátor</v>
      </c>
      <c r="AV195"/>
      <c r="AW195" s="76">
        <f t="shared" si="244"/>
        <v>11</v>
      </c>
      <c r="AX195" s="76" t="s">
        <v>34</v>
      </c>
      <c r="AY195" s="179" t="e">
        <f t="shared" si="245"/>
        <v>#N/A</v>
      </c>
      <c r="AZ195" s="179" t="e">
        <f t="shared" si="246"/>
        <v>#N/A</v>
      </c>
      <c r="BA195" s="179" t="e">
        <f t="shared" si="247"/>
        <v>#N/A</v>
      </c>
      <c r="BB195" t="e">
        <f t="shared" si="198"/>
        <v>#N/A</v>
      </c>
    </row>
    <row r="196" spans="1:54" ht="12.75" hidden="1" customHeight="1" thickTop="1" thickBot="1" x14ac:dyDescent="0.25">
      <c r="A196" s="406">
        <v>13</v>
      </c>
      <c r="B196" s="316"/>
      <c r="C196" s="317"/>
      <c r="D196" s="317"/>
      <c r="E196" s="317"/>
      <c r="F196" s="317"/>
      <c r="G196" s="317"/>
      <c r="H196" s="317"/>
      <c r="I196" s="317"/>
      <c r="J196" s="317"/>
      <c r="K196" s="317"/>
      <c r="L196" s="317"/>
      <c r="M196" s="318" t="s">
        <v>1</v>
      </c>
      <c r="N196" s="319" t="s">
        <v>13</v>
      </c>
      <c r="O196" s="320" t="s">
        <v>14</v>
      </c>
      <c r="P196" s="320" t="s">
        <v>15</v>
      </c>
      <c r="Q196" s="320" t="s">
        <v>17</v>
      </c>
      <c r="R196" s="320" t="s">
        <v>18</v>
      </c>
      <c r="S196" s="320" t="s">
        <v>21</v>
      </c>
      <c r="T196" s="320" t="s">
        <v>22</v>
      </c>
      <c r="U196" s="320" t="s">
        <v>25</v>
      </c>
      <c r="V196" s="320" t="s">
        <v>26</v>
      </c>
      <c r="W196" s="320" t="s">
        <v>33</v>
      </c>
      <c r="X196" s="320" t="s">
        <v>34</v>
      </c>
      <c r="Y196" s="320" t="s">
        <v>35</v>
      </c>
      <c r="Z196" s="330"/>
      <c r="AA196" s="404"/>
      <c r="AC196" s="207"/>
      <c r="AD196" s="209" t="str">
        <f>M189</f>
        <v>12_9</v>
      </c>
      <c r="AE196" s="209" t="b">
        <f t="shared" ref="AE196:AP196" si="259">N189</f>
        <v>0</v>
      </c>
      <c r="AF196" s="209" t="b">
        <f t="shared" si="259"/>
        <v>0</v>
      </c>
      <c r="AG196" s="209" t="b">
        <f t="shared" si="259"/>
        <v>0</v>
      </c>
      <c r="AH196" s="209" t="b">
        <f t="shared" si="259"/>
        <v>0</v>
      </c>
      <c r="AI196" s="209" t="b">
        <f t="shared" si="259"/>
        <v>0</v>
      </c>
      <c r="AJ196" s="209" t="b">
        <f t="shared" si="259"/>
        <v>0</v>
      </c>
      <c r="AK196" s="209" t="b">
        <f t="shared" si="259"/>
        <v>0</v>
      </c>
      <c r="AL196" s="209" t="b">
        <f t="shared" si="259"/>
        <v>0</v>
      </c>
      <c r="AM196" s="209" t="b">
        <f t="shared" si="259"/>
        <v>0</v>
      </c>
      <c r="AN196" s="209" t="b">
        <f t="shared" si="259"/>
        <v>0</v>
      </c>
      <c r="AO196" s="209" t="b">
        <f t="shared" si="259"/>
        <v>0</v>
      </c>
      <c r="AP196" s="209">
        <f t="shared" si="259"/>
        <v>0</v>
      </c>
      <c r="AQ196" s="62">
        <f t="shared" si="200"/>
        <v>0</v>
      </c>
      <c r="AR196" s="389"/>
      <c r="AS196" s="86">
        <f t="shared" si="243"/>
        <v>1.7800000000000007E-8</v>
      </c>
      <c r="AT196" s="55" t="str">
        <f t="shared" si="201"/>
        <v>12_9</v>
      </c>
      <c r="AU196" s="210" t="str">
        <f t="shared" si="252"/>
        <v>Pihenőnap</v>
      </c>
      <c r="AV196"/>
      <c r="AW196" s="76">
        <f t="shared" si="244"/>
        <v>12</v>
      </c>
      <c r="AX196" s="76" t="s">
        <v>35</v>
      </c>
      <c r="AY196" s="179" t="e">
        <f t="shared" si="245"/>
        <v>#N/A</v>
      </c>
      <c r="AZ196" s="179" t="e">
        <f t="shared" si="246"/>
        <v>#N/A</v>
      </c>
      <c r="BA196" s="179" t="e">
        <f t="shared" si="247"/>
        <v>#N/A</v>
      </c>
      <c r="BB196" t="e">
        <f t="shared" si="198"/>
        <v>#N/A</v>
      </c>
    </row>
    <row r="197" spans="1:54" ht="13.5" hidden="1" customHeight="1" thickTop="1" thickBot="1" x14ac:dyDescent="0.25">
      <c r="A197" s="407"/>
      <c r="B197" s="321" t="s">
        <v>2</v>
      </c>
      <c r="C197" s="322"/>
      <c r="D197" s="322"/>
      <c r="E197" s="322"/>
      <c r="F197" s="322"/>
      <c r="G197" s="322"/>
      <c r="H197" s="322"/>
      <c r="I197" s="322"/>
      <c r="J197" s="322"/>
      <c r="K197" s="322"/>
      <c r="L197" s="322"/>
      <c r="M197" s="322" t="s">
        <v>86</v>
      </c>
      <c r="N197" s="323" t="b">
        <f>'1 forduló'!$D$188</f>
        <v>0</v>
      </c>
      <c r="O197" s="323" t="b">
        <f>'1 forduló'!$D$188</f>
        <v>0</v>
      </c>
      <c r="P197" s="323" t="b">
        <f>'1 forduló'!$D$188</f>
        <v>0</v>
      </c>
      <c r="Q197" s="323" t="b">
        <f>'1 forduló'!$D$188</f>
        <v>0</v>
      </c>
      <c r="R197" s="323" t="b">
        <f>'1 forduló'!$D$188</f>
        <v>0</v>
      </c>
      <c r="S197" s="323" t="b">
        <f>'1 forduló'!$D$188</f>
        <v>0</v>
      </c>
      <c r="T197" s="323" t="b">
        <f>'1 forduló'!$D$188</f>
        <v>0</v>
      </c>
      <c r="U197" s="323" t="b">
        <f>'1 forduló'!$D$188</f>
        <v>0</v>
      </c>
      <c r="V197" s="323" t="b">
        <f>'1 forduló'!$D$188</f>
        <v>0</v>
      </c>
      <c r="W197" s="323" t="b">
        <f>'1 forduló'!$D$188</f>
        <v>0</v>
      </c>
      <c r="X197" s="323" t="b">
        <f>'1 forduló'!$D$188</f>
        <v>0</v>
      </c>
      <c r="Y197" s="324"/>
      <c r="Z197" s="331">
        <f>SUM(N197:Y197)</f>
        <v>0</v>
      </c>
      <c r="AA197" s="404"/>
      <c r="AC197" s="207"/>
      <c r="AD197" s="209" t="str">
        <f>M205</f>
        <v>13_9</v>
      </c>
      <c r="AE197" s="209" t="b">
        <f t="shared" ref="AE197:AP197" si="260">N205</f>
        <v>0</v>
      </c>
      <c r="AF197" s="209" t="b">
        <f t="shared" si="260"/>
        <v>0</v>
      </c>
      <c r="AG197" s="209" t="b">
        <f t="shared" si="260"/>
        <v>0</v>
      </c>
      <c r="AH197" s="209" t="b">
        <f t="shared" si="260"/>
        <v>0</v>
      </c>
      <c r="AI197" s="209" t="b">
        <f t="shared" si="260"/>
        <v>0</v>
      </c>
      <c r="AJ197" s="209" t="b">
        <f t="shared" si="260"/>
        <v>0</v>
      </c>
      <c r="AK197" s="209" t="b">
        <f t="shared" si="260"/>
        <v>0</v>
      </c>
      <c r="AL197" s="209" t="b">
        <f t="shared" si="260"/>
        <v>0</v>
      </c>
      <c r="AM197" s="209" t="b">
        <f t="shared" si="260"/>
        <v>0</v>
      </c>
      <c r="AN197" s="209" t="b">
        <f t="shared" si="260"/>
        <v>0</v>
      </c>
      <c r="AO197" s="209" t="b">
        <f t="shared" si="260"/>
        <v>0</v>
      </c>
      <c r="AP197" s="209">
        <f t="shared" si="260"/>
        <v>0</v>
      </c>
      <c r="AQ197" s="62">
        <f t="shared" si="200"/>
        <v>0</v>
      </c>
      <c r="AR197" s="389"/>
      <c r="AS197" s="86">
        <f t="shared" si="243"/>
        <v>1.7600000000000009E-8</v>
      </c>
      <c r="AT197" s="55" t="str">
        <f t="shared" si="201"/>
        <v>13_9</v>
      </c>
      <c r="AU197" s="210" t="str">
        <f t="shared" si="252"/>
        <v>13cs</v>
      </c>
      <c r="AV197"/>
      <c r="AW197" s="76">
        <f t="shared" si="244"/>
        <v>13</v>
      </c>
      <c r="AX197" s="76" t="s">
        <v>36</v>
      </c>
      <c r="AY197" s="179" t="e">
        <f t="shared" si="245"/>
        <v>#N/A</v>
      </c>
      <c r="AZ197" s="179" t="e">
        <f t="shared" si="246"/>
        <v>#N/A</v>
      </c>
      <c r="BA197" s="179" t="e">
        <f t="shared" si="247"/>
        <v>#N/A</v>
      </c>
      <c r="BB197" t="e">
        <f t="shared" si="198"/>
        <v>#N/A</v>
      </c>
    </row>
    <row r="198" spans="1:54" ht="14.25" hidden="1" customHeight="1" thickTop="1" thickBot="1" x14ac:dyDescent="0.25">
      <c r="A198" s="407"/>
      <c r="B198" s="321" t="s">
        <v>3</v>
      </c>
      <c r="C198" s="322"/>
      <c r="D198" s="322"/>
      <c r="E198" s="322"/>
      <c r="F198" s="322"/>
      <c r="G198" s="322"/>
      <c r="H198" s="322"/>
      <c r="I198" s="322"/>
      <c r="J198" s="322"/>
      <c r="K198" s="322"/>
      <c r="L198" s="322"/>
      <c r="M198" s="322" t="s">
        <v>87</v>
      </c>
      <c r="N198" s="323" t="b">
        <f>'1 forduló'!$D$188</f>
        <v>0</v>
      </c>
      <c r="O198" s="323" t="b">
        <f>'1 forduló'!$D$188</f>
        <v>0</v>
      </c>
      <c r="P198" s="323" t="b">
        <f>'1 forduló'!$D$188</f>
        <v>0</v>
      </c>
      <c r="Q198" s="323" t="b">
        <f>'1 forduló'!$D$188</f>
        <v>0</v>
      </c>
      <c r="R198" s="323" t="b">
        <f>'1 forduló'!$D$188</f>
        <v>0</v>
      </c>
      <c r="S198" s="323" t="b">
        <f>'1 forduló'!$D$188</f>
        <v>0</v>
      </c>
      <c r="T198" s="323" t="b">
        <f>'1 forduló'!$D$188</f>
        <v>0</v>
      </c>
      <c r="U198" s="323" t="b">
        <f>'1 forduló'!$D$188</f>
        <v>0</v>
      </c>
      <c r="V198" s="323" t="b">
        <f>'1 forduló'!$D$188</f>
        <v>0</v>
      </c>
      <c r="W198" s="323" t="b">
        <f>'1 forduló'!$D$188</f>
        <v>0</v>
      </c>
      <c r="X198" s="323" t="b">
        <f>'1 forduló'!$D$188</f>
        <v>0</v>
      </c>
      <c r="Y198" s="324"/>
      <c r="Z198" s="331">
        <f t="shared" ref="Z198:Z207" si="261">SUM(N198:Y198)</f>
        <v>0</v>
      </c>
      <c r="AA198" s="404"/>
      <c r="AC198" s="207"/>
      <c r="AD198" s="209" t="str">
        <f>M221</f>
        <v>14_9</v>
      </c>
      <c r="AE198" s="209" t="b">
        <f t="shared" ref="AE198:AP198" si="262">N221</f>
        <v>0</v>
      </c>
      <c r="AF198" s="209" t="b">
        <f t="shared" si="262"/>
        <v>0</v>
      </c>
      <c r="AG198" s="209" t="b">
        <f t="shared" si="262"/>
        <v>0</v>
      </c>
      <c r="AH198" s="209" t="b">
        <f t="shared" si="262"/>
        <v>0</v>
      </c>
      <c r="AI198" s="209" t="b">
        <f t="shared" si="262"/>
        <v>0</v>
      </c>
      <c r="AJ198" s="209" t="b">
        <f t="shared" si="262"/>
        <v>0</v>
      </c>
      <c r="AK198" s="209" t="b">
        <f t="shared" si="262"/>
        <v>0</v>
      </c>
      <c r="AL198" s="209" t="b">
        <f t="shared" si="262"/>
        <v>0</v>
      </c>
      <c r="AM198" s="209" t="b">
        <f t="shared" si="262"/>
        <v>0</v>
      </c>
      <c r="AN198" s="209" t="b">
        <f t="shared" si="262"/>
        <v>0</v>
      </c>
      <c r="AO198" s="209" t="b">
        <f t="shared" si="262"/>
        <v>0</v>
      </c>
      <c r="AP198" s="209">
        <f t="shared" si="262"/>
        <v>0</v>
      </c>
      <c r="AQ198" s="62">
        <f t="shared" si="200"/>
        <v>0</v>
      </c>
      <c r="AR198" s="389"/>
      <c r="AS198" s="86">
        <f t="shared" si="243"/>
        <v>1.7400000000000007E-8</v>
      </c>
      <c r="AT198" s="55" t="str">
        <f t="shared" si="201"/>
        <v>14_9</v>
      </c>
      <c r="AU198" s="210" t="str">
        <f t="shared" si="252"/>
        <v>14cs</v>
      </c>
      <c r="AV198"/>
      <c r="AW198" s="76">
        <f t="shared" si="244"/>
        <v>14</v>
      </c>
      <c r="AX198" s="76" t="s">
        <v>37</v>
      </c>
      <c r="AY198" s="179" t="e">
        <f t="shared" si="245"/>
        <v>#N/A</v>
      </c>
      <c r="AZ198" s="179" t="e">
        <f t="shared" si="246"/>
        <v>#N/A</v>
      </c>
      <c r="BA198" s="179" t="e">
        <f t="shared" si="247"/>
        <v>#N/A</v>
      </c>
      <c r="BB198" t="e">
        <f t="shared" si="198"/>
        <v>#N/A</v>
      </c>
    </row>
    <row r="199" spans="1:54" ht="14.25" hidden="1" customHeight="1" thickTop="1" thickBot="1" x14ac:dyDescent="0.25">
      <c r="A199" s="407"/>
      <c r="B199" s="321" t="s">
        <v>84</v>
      </c>
      <c r="C199" s="322"/>
      <c r="D199" s="322"/>
      <c r="E199" s="322"/>
      <c r="F199" s="322"/>
      <c r="G199" s="322"/>
      <c r="H199" s="322"/>
      <c r="I199" s="322"/>
      <c r="J199" s="322"/>
      <c r="K199" s="322"/>
      <c r="L199" s="322"/>
      <c r="M199" s="322" t="s">
        <v>88</v>
      </c>
      <c r="N199" s="323" t="b">
        <f>'1 forduló'!$D$188</f>
        <v>0</v>
      </c>
      <c r="O199" s="323" t="b">
        <f>'1 forduló'!$D$188</f>
        <v>0</v>
      </c>
      <c r="P199" s="323" t="b">
        <f>'1 forduló'!$D$188</f>
        <v>0</v>
      </c>
      <c r="Q199" s="323" t="b">
        <f>'1 forduló'!$D$188</f>
        <v>0</v>
      </c>
      <c r="R199" s="323" t="b">
        <f>'1 forduló'!$D$188</f>
        <v>0</v>
      </c>
      <c r="S199" s="323" t="b">
        <f>'1 forduló'!$D$188</f>
        <v>0</v>
      </c>
      <c r="T199" s="323" t="b">
        <f>'1 forduló'!$D$188</f>
        <v>0</v>
      </c>
      <c r="U199" s="323" t="b">
        <f>'1 forduló'!$D$188</f>
        <v>0</v>
      </c>
      <c r="V199" s="323" t="b">
        <f>'1 forduló'!$D$188</f>
        <v>0</v>
      </c>
      <c r="W199" s="323" t="b">
        <f>'1 forduló'!$D$188</f>
        <v>0</v>
      </c>
      <c r="X199" s="323" t="b">
        <f>'1 forduló'!$D$188</f>
        <v>0</v>
      </c>
      <c r="Y199" s="324"/>
      <c r="Z199" s="331">
        <f t="shared" si="261"/>
        <v>0</v>
      </c>
      <c r="AA199" s="404"/>
      <c r="AC199" s="207"/>
      <c r="AD199" s="209" t="str">
        <f>M237</f>
        <v>15_9</v>
      </c>
      <c r="AE199" s="209" t="b">
        <f t="shared" ref="AE199:AP199" si="263">N237</f>
        <v>0</v>
      </c>
      <c r="AF199" s="209" t="b">
        <f t="shared" si="263"/>
        <v>0</v>
      </c>
      <c r="AG199" s="209" t="b">
        <f t="shared" si="263"/>
        <v>0</v>
      </c>
      <c r="AH199" s="209" t="b">
        <f t="shared" si="263"/>
        <v>0</v>
      </c>
      <c r="AI199" s="209" t="b">
        <f t="shared" si="263"/>
        <v>0</v>
      </c>
      <c r="AJ199" s="209" t="b">
        <f t="shared" si="263"/>
        <v>0</v>
      </c>
      <c r="AK199" s="209" t="b">
        <f t="shared" si="263"/>
        <v>0</v>
      </c>
      <c r="AL199" s="209" t="b">
        <f t="shared" si="263"/>
        <v>0</v>
      </c>
      <c r="AM199" s="209" t="b">
        <f t="shared" si="263"/>
        <v>0</v>
      </c>
      <c r="AN199" s="209" t="b">
        <f t="shared" si="263"/>
        <v>0</v>
      </c>
      <c r="AO199" s="209" t="b">
        <f t="shared" si="263"/>
        <v>0</v>
      </c>
      <c r="AP199" s="209">
        <f t="shared" si="263"/>
        <v>0</v>
      </c>
      <c r="AQ199" s="62">
        <f t="shared" si="200"/>
        <v>0</v>
      </c>
      <c r="AR199" s="389"/>
      <c r="AS199" s="86">
        <f t="shared" si="243"/>
        <v>1.7200000000000008E-8</v>
      </c>
      <c r="AT199" s="55" t="str">
        <f t="shared" si="201"/>
        <v>15_9</v>
      </c>
      <c r="AU199" s="210" t="str">
        <f t="shared" si="252"/>
        <v>15cs</v>
      </c>
      <c r="AV199"/>
      <c r="AW199" s="76">
        <f t="shared" si="244"/>
        <v>15</v>
      </c>
      <c r="AX199" s="76" t="s">
        <v>38</v>
      </c>
      <c r="AY199" s="179" t="e">
        <f t="shared" si="245"/>
        <v>#N/A</v>
      </c>
      <c r="AZ199" s="179" t="e">
        <f t="shared" si="246"/>
        <v>#N/A</v>
      </c>
      <c r="BA199" s="179" t="e">
        <f t="shared" si="247"/>
        <v>#N/A</v>
      </c>
      <c r="BB199" t="e">
        <f t="shared" si="198"/>
        <v>#N/A</v>
      </c>
    </row>
    <row r="200" spans="1:54" ht="14.25" hidden="1" customHeight="1" thickTop="1" thickBot="1" x14ac:dyDescent="0.25">
      <c r="A200" s="407"/>
      <c r="B200" s="321" t="s">
        <v>5</v>
      </c>
      <c r="C200" s="322"/>
      <c r="D200" s="322"/>
      <c r="E200" s="322"/>
      <c r="F200" s="322"/>
      <c r="G200" s="322"/>
      <c r="H200" s="322"/>
      <c r="I200" s="322"/>
      <c r="J200" s="322"/>
      <c r="K200" s="322"/>
      <c r="L200" s="322"/>
      <c r="M200" s="322" t="s">
        <v>89</v>
      </c>
      <c r="N200" s="323" t="b">
        <f>'1 forduló'!$D$188</f>
        <v>0</v>
      </c>
      <c r="O200" s="323" t="b">
        <f>'1 forduló'!$D$188</f>
        <v>0</v>
      </c>
      <c r="P200" s="323" t="b">
        <f>'1 forduló'!$D$188</f>
        <v>0</v>
      </c>
      <c r="Q200" s="323" t="b">
        <f>'1 forduló'!$D$188</f>
        <v>0</v>
      </c>
      <c r="R200" s="323" t="b">
        <f>'1 forduló'!$D$188</f>
        <v>0</v>
      </c>
      <c r="S200" s="323" t="b">
        <f>'1 forduló'!$D$188</f>
        <v>0</v>
      </c>
      <c r="T200" s="323" t="b">
        <f>'1 forduló'!$D$188</f>
        <v>0</v>
      </c>
      <c r="U200" s="323" t="b">
        <f>'1 forduló'!$D$188</f>
        <v>0</v>
      </c>
      <c r="V200" s="323" t="b">
        <f>'1 forduló'!$D$188</f>
        <v>0</v>
      </c>
      <c r="W200" s="323" t="b">
        <f>'1 forduló'!$D$188</f>
        <v>0</v>
      </c>
      <c r="X200" s="323" t="b">
        <f>'1 forduló'!$D$188</f>
        <v>0</v>
      </c>
      <c r="Y200" s="324"/>
      <c r="Z200" s="331">
        <f t="shared" si="261"/>
        <v>0</v>
      </c>
      <c r="AA200" s="404"/>
      <c r="AC200" s="207"/>
      <c r="AD200" s="209" t="str">
        <f>M253</f>
        <v>16_9</v>
      </c>
      <c r="AE200" s="209" t="b">
        <f t="shared" ref="AE200:AP200" si="264">N253</f>
        <v>0</v>
      </c>
      <c r="AF200" s="209" t="b">
        <f t="shared" si="264"/>
        <v>0</v>
      </c>
      <c r="AG200" s="209" t="b">
        <f t="shared" si="264"/>
        <v>0</v>
      </c>
      <c r="AH200" s="209" t="b">
        <f t="shared" si="264"/>
        <v>0</v>
      </c>
      <c r="AI200" s="209" t="b">
        <f t="shared" si="264"/>
        <v>0</v>
      </c>
      <c r="AJ200" s="209" t="b">
        <f t="shared" si="264"/>
        <v>0</v>
      </c>
      <c r="AK200" s="209" t="b">
        <f t="shared" si="264"/>
        <v>0</v>
      </c>
      <c r="AL200" s="209" t="b">
        <f t="shared" si="264"/>
        <v>0</v>
      </c>
      <c r="AM200" s="209" t="b">
        <f t="shared" si="264"/>
        <v>0</v>
      </c>
      <c r="AN200" s="209" t="b">
        <f t="shared" si="264"/>
        <v>0</v>
      </c>
      <c r="AO200" s="209" t="b">
        <f t="shared" si="264"/>
        <v>0</v>
      </c>
      <c r="AP200" s="209">
        <f t="shared" si="264"/>
        <v>0</v>
      </c>
      <c r="AQ200" s="62">
        <f t="shared" si="200"/>
        <v>0</v>
      </c>
      <c r="AR200" s="389"/>
      <c r="AS200" s="86">
        <f t="shared" si="243"/>
        <v>1.700000000000001E-8</v>
      </c>
      <c r="AT200" s="55" t="str">
        <f t="shared" si="201"/>
        <v>16_9</v>
      </c>
      <c r="AU200" s="210" t="str">
        <f t="shared" si="252"/>
        <v>16cs</v>
      </c>
      <c r="AV200"/>
      <c r="AW200" s="76">
        <f t="shared" si="244"/>
        <v>16</v>
      </c>
      <c r="AX200" s="76" t="s">
        <v>39</v>
      </c>
      <c r="AY200" s="179" t="e">
        <f t="shared" si="245"/>
        <v>#N/A</v>
      </c>
      <c r="AZ200" s="179" t="e">
        <f t="shared" si="246"/>
        <v>#N/A</v>
      </c>
      <c r="BA200" s="179" t="e">
        <f t="shared" si="247"/>
        <v>#N/A</v>
      </c>
      <c r="BB200" t="e">
        <f t="shared" si="198"/>
        <v>#N/A</v>
      </c>
    </row>
    <row r="201" spans="1:54" ht="16.5" hidden="1" customHeight="1" thickTop="1" thickBot="1" x14ac:dyDescent="0.25">
      <c r="A201" s="407"/>
      <c r="B201" s="321" t="s">
        <v>6</v>
      </c>
      <c r="C201" s="322"/>
      <c r="D201" s="322"/>
      <c r="E201" s="322"/>
      <c r="F201" s="322"/>
      <c r="G201" s="322"/>
      <c r="H201" s="322"/>
      <c r="I201" s="322"/>
      <c r="J201" s="322"/>
      <c r="K201" s="322"/>
      <c r="L201" s="322"/>
      <c r="M201" s="322" t="s">
        <v>90</v>
      </c>
      <c r="N201" s="323" t="b">
        <f>'1 forduló'!$D$188</f>
        <v>0</v>
      </c>
      <c r="O201" s="323" t="b">
        <f>'1 forduló'!$D$188</f>
        <v>0</v>
      </c>
      <c r="P201" s="323" t="b">
        <f>'1 forduló'!$D$188</f>
        <v>0</v>
      </c>
      <c r="Q201" s="323" t="b">
        <f>'1 forduló'!$D$188</f>
        <v>0</v>
      </c>
      <c r="R201" s="323" t="b">
        <f>'1 forduló'!$D$188</f>
        <v>0</v>
      </c>
      <c r="S201" s="323" t="b">
        <f>'1 forduló'!$D$188</f>
        <v>0</v>
      </c>
      <c r="T201" s="323" t="b">
        <f>'1 forduló'!$D$188</f>
        <v>0</v>
      </c>
      <c r="U201" s="323" t="b">
        <f>'1 forduló'!$D$188</f>
        <v>0</v>
      </c>
      <c r="V201" s="323" t="b">
        <f>'1 forduló'!$D$188</f>
        <v>0</v>
      </c>
      <c r="W201" s="323" t="b">
        <f>'1 forduló'!$D$188</f>
        <v>0</v>
      </c>
      <c r="X201" s="323" t="b">
        <f>'1 forduló'!$D$188</f>
        <v>0</v>
      </c>
      <c r="Y201" s="324"/>
      <c r="Z201" s="331">
        <f t="shared" si="261"/>
        <v>0</v>
      </c>
      <c r="AA201" s="404"/>
      <c r="AC201" s="207"/>
      <c r="AD201" s="209" t="str">
        <f>M269</f>
        <v>17_9</v>
      </c>
      <c r="AE201" s="209" t="b">
        <f t="shared" ref="AE201:AP201" si="265">N269</f>
        <v>0</v>
      </c>
      <c r="AF201" s="209" t="b">
        <f t="shared" si="265"/>
        <v>0</v>
      </c>
      <c r="AG201" s="209" t="b">
        <f t="shared" si="265"/>
        <v>0</v>
      </c>
      <c r="AH201" s="209" t="b">
        <f t="shared" si="265"/>
        <v>0</v>
      </c>
      <c r="AI201" s="209" t="b">
        <f t="shared" si="265"/>
        <v>0</v>
      </c>
      <c r="AJ201" s="209" t="b">
        <f t="shared" si="265"/>
        <v>0</v>
      </c>
      <c r="AK201" s="209" t="b">
        <f t="shared" si="265"/>
        <v>0</v>
      </c>
      <c r="AL201" s="209" t="b">
        <f t="shared" si="265"/>
        <v>0</v>
      </c>
      <c r="AM201" s="209" t="b">
        <f t="shared" si="265"/>
        <v>0</v>
      </c>
      <c r="AN201" s="209" t="b">
        <f t="shared" si="265"/>
        <v>0</v>
      </c>
      <c r="AO201" s="209" t="b">
        <f t="shared" si="265"/>
        <v>0</v>
      </c>
      <c r="AP201" s="209">
        <f t="shared" si="265"/>
        <v>0</v>
      </c>
      <c r="AQ201" s="62">
        <f t="shared" si="200"/>
        <v>0</v>
      </c>
      <c r="AR201" s="389"/>
      <c r="AS201" s="86">
        <f t="shared" si="243"/>
        <v>1.6800000000000011E-8</v>
      </c>
      <c r="AT201" s="55" t="str">
        <f t="shared" si="201"/>
        <v>17_9</v>
      </c>
      <c r="AU201" s="210" t="str">
        <f t="shared" si="252"/>
        <v>17cs</v>
      </c>
      <c r="AV201"/>
      <c r="AW201" s="76">
        <f t="shared" si="244"/>
        <v>17</v>
      </c>
      <c r="AX201" s="76" t="s">
        <v>40</v>
      </c>
      <c r="AY201" s="179" t="e">
        <f t="shared" si="245"/>
        <v>#N/A</v>
      </c>
      <c r="AZ201" s="179" t="e">
        <f t="shared" si="246"/>
        <v>#N/A</v>
      </c>
      <c r="BA201" s="179" t="e">
        <f t="shared" si="247"/>
        <v>#N/A</v>
      </c>
      <c r="BB201" t="e">
        <f t="shared" si="198"/>
        <v>#N/A</v>
      </c>
    </row>
    <row r="202" spans="1:54" ht="13.5" hidden="1" customHeight="1" thickTop="1" thickBot="1" x14ac:dyDescent="0.25">
      <c r="A202" s="407"/>
      <c r="B202" s="321" t="s">
        <v>7</v>
      </c>
      <c r="C202" s="322"/>
      <c r="D202" s="322"/>
      <c r="E202" s="322"/>
      <c r="F202" s="322"/>
      <c r="G202" s="322"/>
      <c r="H202" s="322"/>
      <c r="I202" s="322"/>
      <c r="J202" s="322"/>
      <c r="K202" s="322"/>
      <c r="L202" s="322"/>
      <c r="M202" s="322" t="s">
        <v>91</v>
      </c>
      <c r="N202" s="323" t="b">
        <f>'1 forduló'!$D$188</f>
        <v>0</v>
      </c>
      <c r="O202" s="323" t="b">
        <f>'1 forduló'!$D$188</f>
        <v>0</v>
      </c>
      <c r="P202" s="323" t="b">
        <f>'1 forduló'!$D$188</f>
        <v>0</v>
      </c>
      <c r="Q202" s="323" t="b">
        <f>'1 forduló'!$D$188</f>
        <v>0</v>
      </c>
      <c r="R202" s="323" t="b">
        <f>'1 forduló'!$D$188</f>
        <v>0</v>
      </c>
      <c r="S202" s="323" t="b">
        <f>'1 forduló'!$D$188</f>
        <v>0</v>
      </c>
      <c r="T202" s="323" t="b">
        <f>'1 forduló'!$D$188</f>
        <v>0</v>
      </c>
      <c r="U202" s="323" t="b">
        <f>'1 forduló'!$D$188</f>
        <v>0</v>
      </c>
      <c r="V202" s="323" t="b">
        <f>'1 forduló'!$D$188</f>
        <v>0</v>
      </c>
      <c r="W202" s="323" t="b">
        <f>'1 forduló'!$D$188</f>
        <v>0</v>
      </c>
      <c r="X202" s="323" t="b">
        <f>'1 forduló'!$D$188</f>
        <v>0</v>
      </c>
      <c r="Y202" s="324"/>
      <c r="Z202" s="331">
        <f t="shared" si="261"/>
        <v>0</v>
      </c>
      <c r="AA202" s="404"/>
      <c r="AC202" s="207"/>
      <c r="AD202" s="209" t="str">
        <f>M285</f>
        <v>18_9</v>
      </c>
      <c r="AE202" s="209" t="b">
        <f t="shared" ref="AE202:AP202" si="266">N285</f>
        <v>0</v>
      </c>
      <c r="AF202" s="209" t="b">
        <f t="shared" si="266"/>
        <v>0</v>
      </c>
      <c r="AG202" s="209" t="b">
        <f t="shared" si="266"/>
        <v>0</v>
      </c>
      <c r="AH202" s="209" t="b">
        <f t="shared" si="266"/>
        <v>0</v>
      </c>
      <c r="AI202" s="209" t="b">
        <f t="shared" si="266"/>
        <v>0</v>
      </c>
      <c r="AJ202" s="209" t="b">
        <f t="shared" si="266"/>
        <v>0</v>
      </c>
      <c r="AK202" s="209" t="b">
        <f t="shared" si="266"/>
        <v>0</v>
      </c>
      <c r="AL202" s="209" t="b">
        <f t="shared" si="266"/>
        <v>0</v>
      </c>
      <c r="AM202" s="209" t="b">
        <f t="shared" si="266"/>
        <v>0</v>
      </c>
      <c r="AN202" s="209" t="b">
        <f t="shared" si="266"/>
        <v>0</v>
      </c>
      <c r="AO202" s="209" t="b">
        <f t="shared" si="266"/>
        <v>0</v>
      </c>
      <c r="AP202" s="209">
        <f t="shared" si="266"/>
        <v>0</v>
      </c>
      <c r="AQ202" s="62">
        <f t="shared" si="200"/>
        <v>0</v>
      </c>
      <c r="AR202" s="389"/>
      <c r="AS202" s="86">
        <f t="shared" si="243"/>
        <v>1.660000000000001E-8</v>
      </c>
      <c r="AT202" s="55" t="str">
        <f t="shared" si="201"/>
        <v>18_9</v>
      </c>
      <c r="AU202" s="210" t="str">
        <f t="shared" si="252"/>
        <v>18cs</v>
      </c>
      <c r="AV202"/>
      <c r="AW202" s="76">
        <f t="shared" si="244"/>
        <v>18</v>
      </c>
      <c r="AX202" s="76" t="s">
        <v>41</v>
      </c>
      <c r="AY202" s="179" t="e">
        <f t="shared" si="245"/>
        <v>#N/A</v>
      </c>
      <c r="AZ202" s="179" t="e">
        <f t="shared" si="246"/>
        <v>#N/A</v>
      </c>
      <c r="BA202" s="179" t="e">
        <f t="shared" si="247"/>
        <v>#N/A</v>
      </c>
      <c r="BB202" t="e">
        <f t="shared" si="198"/>
        <v>#N/A</v>
      </c>
    </row>
    <row r="203" spans="1:54" ht="12.75" hidden="1" customHeight="1" thickTop="1" thickBot="1" x14ac:dyDescent="0.25">
      <c r="A203" s="407"/>
      <c r="B203" s="321" t="s">
        <v>79</v>
      </c>
      <c r="C203" s="322"/>
      <c r="D203" s="322"/>
      <c r="E203" s="322"/>
      <c r="F203" s="322"/>
      <c r="G203" s="322"/>
      <c r="H203" s="322"/>
      <c r="I203" s="322"/>
      <c r="J203" s="322"/>
      <c r="K203" s="322"/>
      <c r="L203" s="322"/>
      <c r="M203" s="322" t="s">
        <v>92</v>
      </c>
      <c r="N203" s="323" t="b">
        <f>'1 forduló'!$D$188</f>
        <v>0</v>
      </c>
      <c r="O203" s="323" t="b">
        <f>'1 forduló'!$D$188</f>
        <v>0</v>
      </c>
      <c r="P203" s="323" t="b">
        <f>'1 forduló'!$D$188</f>
        <v>0</v>
      </c>
      <c r="Q203" s="323" t="b">
        <f>'1 forduló'!$D$188</f>
        <v>0</v>
      </c>
      <c r="R203" s="323" t="b">
        <f>'1 forduló'!$D$188</f>
        <v>0</v>
      </c>
      <c r="S203" s="323" t="b">
        <f>'1 forduló'!$D$188</f>
        <v>0</v>
      </c>
      <c r="T203" s="323" t="b">
        <f>'1 forduló'!$D$188</f>
        <v>0</v>
      </c>
      <c r="U203" s="323" t="b">
        <f>'1 forduló'!$D$188</f>
        <v>0</v>
      </c>
      <c r="V203" s="323" t="b">
        <f>'1 forduló'!$D$188</f>
        <v>0</v>
      </c>
      <c r="W203" s="323" t="b">
        <f>'1 forduló'!$D$188</f>
        <v>0</v>
      </c>
      <c r="X203" s="323" t="b">
        <f>'1 forduló'!$D$188</f>
        <v>0</v>
      </c>
      <c r="Y203" s="324"/>
      <c r="Z203" s="331">
        <f t="shared" si="261"/>
        <v>0</v>
      </c>
      <c r="AA203" s="404"/>
      <c r="AC203" s="207"/>
      <c r="AD203" s="209" t="str">
        <f>M301</f>
        <v>19_9</v>
      </c>
      <c r="AE203" s="209" t="b">
        <f t="shared" ref="AE203:AP203" si="267">N301</f>
        <v>0</v>
      </c>
      <c r="AF203" s="209" t="b">
        <f t="shared" si="267"/>
        <v>0</v>
      </c>
      <c r="AG203" s="209" t="b">
        <f t="shared" si="267"/>
        <v>0</v>
      </c>
      <c r="AH203" s="209" t="b">
        <f t="shared" si="267"/>
        <v>0</v>
      </c>
      <c r="AI203" s="209" t="b">
        <f t="shared" si="267"/>
        <v>0</v>
      </c>
      <c r="AJ203" s="209" t="b">
        <f t="shared" si="267"/>
        <v>0</v>
      </c>
      <c r="AK203" s="209" t="b">
        <f t="shared" si="267"/>
        <v>0</v>
      </c>
      <c r="AL203" s="209" t="b">
        <f t="shared" si="267"/>
        <v>0</v>
      </c>
      <c r="AM203" s="209" t="b">
        <f t="shared" si="267"/>
        <v>0</v>
      </c>
      <c r="AN203" s="209" t="b">
        <f t="shared" si="267"/>
        <v>0</v>
      </c>
      <c r="AO203" s="209" t="b">
        <f t="shared" si="267"/>
        <v>0</v>
      </c>
      <c r="AP203" s="209">
        <f t="shared" si="267"/>
        <v>0</v>
      </c>
      <c r="AQ203" s="62">
        <f t="shared" si="200"/>
        <v>0</v>
      </c>
      <c r="AR203" s="389"/>
      <c r="AS203" s="86">
        <f t="shared" si="243"/>
        <v>1.6400000000000011E-8</v>
      </c>
      <c r="AT203" s="55" t="str">
        <f t="shared" si="201"/>
        <v>19_9</v>
      </c>
      <c r="AU203" s="210" t="str">
        <f t="shared" si="252"/>
        <v>19cs</v>
      </c>
      <c r="AV203"/>
      <c r="AW203" s="76">
        <f t="shared" si="244"/>
        <v>19</v>
      </c>
      <c r="AX203" s="76" t="s">
        <v>42</v>
      </c>
      <c r="AY203" s="179" t="e">
        <f t="shared" si="245"/>
        <v>#N/A</v>
      </c>
      <c r="AZ203" s="179" t="e">
        <f t="shared" si="246"/>
        <v>#N/A</v>
      </c>
      <c r="BA203" s="179" t="e">
        <f t="shared" si="247"/>
        <v>#N/A</v>
      </c>
      <c r="BB203" t="e">
        <f t="shared" si="198"/>
        <v>#N/A</v>
      </c>
    </row>
    <row r="204" spans="1:54" ht="12.75" hidden="1" customHeight="1" thickTop="1" thickBot="1" x14ac:dyDescent="0.25">
      <c r="A204" s="407"/>
      <c r="B204" s="321" t="s">
        <v>80</v>
      </c>
      <c r="C204" s="322"/>
      <c r="D204" s="322"/>
      <c r="E204" s="322"/>
      <c r="F204" s="322"/>
      <c r="G204" s="322"/>
      <c r="H204" s="322"/>
      <c r="I204" s="322"/>
      <c r="J204" s="322"/>
      <c r="K204" s="322"/>
      <c r="L204" s="322"/>
      <c r="M204" s="322" t="s">
        <v>93</v>
      </c>
      <c r="N204" s="323" t="b">
        <f>'1 forduló'!$D$188</f>
        <v>0</v>
      </c>
      <c r="O204" s="323" t="b">
        <f>'1 forduló'!$D$188</f>
        <v>0</v>
      </c>
      <c r="P204" s="323" t="b">
        <f>'1 forduló'!$D$188</f>
        <v>0</v>
      </c>
      <c r="Q204" s="323" t="b">
        <f>'1 forduló'!$D$188</f>
        <v>0</v>
      </c>
      <c r="R204" s="323" t="b">
        <f>'1 forduló'!$D$188</f>
        <v>0</v>
      </c>
      <c r="S204" s="323" t="b">
        <f>'1 forduló'!$D$188</f>
        <v>0</v>
      </c>
      <c r="T204" s="323" t="b">
        <f>'1 forduló'!$D$188</f>
        <v>0</v>
      </c>
      <c r="U204" s="323" t="b">
        <f>'1 forduló'!$D$188</f>
        <v>0</v>
      </c>
      <c r="V204" s="323" t="b">
        <f>'1 forduló'!$D$188</f>
        <v>0</v>
      </c>
      <c r="W204" s="323" t="b">
        <f>'1 forduló'!$D$188</f>
        <v>0</v>
      </c>
      <c r="X204" s="323" t="b">
        <f>'1 forduló'!$D$188</f>
        <v>0</v>
      </c>
      <c r="Y204" s="324"/>
      <c r="Z204" s="331">
        <f t="shared" si="261"/>
        <v>0</v>
      </c>
      <c r="AA204" s="404"/>
      <c r="AC204" s="207"/>
      <c r="AD204" s="209" t="str">
        <f>M317</f>
        <v>20_9</v>
      </c>
      <c r="AE204" s="209" t="b">
        <f t="shared" ref="AE204:AP204" si="268">N317</f>
        <v>0</v>
      </c>
      <c r="AF204" s="209" t="b">
        <f t="shared" si="268"/>
        <v>0</v>
      </c>
      <c r="AG204" s="209" t="b">
        <f t="shared" si="268"/>
        <v>0</v>
      </c>
      <c r="AH204" s="209" t="b">
        <f t="shared" si="268"/>
        <v>0</v>
      </c>
      <c r="AI204" s="209" t="b">
        <f t="shared" si="268"/>
        <v>0</v>
      </c>
      <c r="AJ204" s="209" t="b">
        <f t="shared" si="268"/>
        <v>0</v>
      </c>
      <c r="AK204" s="209" t="b">
        <f t="shared" si="268"/>
        <v>0</v>
      </c>
      <c r="AL204" s="209" t="b">
        <f t="shared" si="268"/>
        <v>0</v>
      </c>
      <c r="AM204" s="209" t="b">
        <f t="shared" si="268"/>
        <v>0</v>
      </c>
      <c r="AN204" s="209" t="b">
        <f t="shared" si="268"/>
        <v>0</v>
      </c>
      <c r="AO204" s="209" t="b">
        <f t="shared" si="268"/>
        <v>0</v>
      </c>
      <c r="AP204" s="209">
        <f t="shared" si="268"/>
        <v>0</v>
      </c>
      <c r="AQ204" s="62">
        <f t="shared" si="200"/>
        <v>0</v>
      </c>
      <c r="AR204" s="390"/>
      <c r="AS204" s="86">
        <f t="shared" si="243"/>
        <v>1.6200000000000013E-8</v>
      </c>
      <c r="AT204" s="67" t="str">
        <f t="shared" si="201"/>
        <v>20_9</v>
      </c>
      <c r="AU204" s="210" t="str">
        <f t="shared" si="252"/>
        <v>20cs</v>
      </c>
      <c r="AV204"/>
      <c r="AW204" s="76">
        <f t="shared" si="244"/>
        <v>20</v>
      </c>
      <c r="AX204" s="76" t="s">
        <v>43</v>
      </c>
      <c r="AY204" s="179" t="e">
        <f t="shared" si="245"/>
        <v>#N/A</v>
      </c>
      <c r="AZ204" s="179" t="e">
        <f t="shared" si="246"/>
        <v>#N/A</v>
      </c>
      <c r="BA204" s="179" t="e">
        <f t="shared" si="247"/>
        <v>#N/A</v>
      </c>
      <c r="BB204" t="e">
        <f t="shared" si="198"/>
        <v>#N/A</v>
      </c>
    </row>
    <row r="205" spans="1:54" ht="12.75" hidden="1" customHeight="1" thickTop="1" thickBot="1" x14ac:dyDescent="0.25">
      <c r="A205" s="407"/>
      <c r="B205" s="321" t="s">
        <v>81</v>
      </c>
      <c r="C205" s="322"/>
      <c r="D205" s="322"/>
      <c r="E205" s="322"/>
      <c r="F205" s="322"/>
      <c r="G205" s="322"/>
      <c r="H205" s="322"/>
      <c r="I205" s="322"/>
      <c r="J205" s="322"/>
      <c r="K205" s="322"/>
      <c r="L205" s="322"/>
      <c r="M205" s="322" t="s">
        <v>94</v>
      </c>
      <c r="N205" s="323" t="b">
        <f>'1 forduló'!$D$188</f>
        <v>0</v>
      </c>
      <c r="O205" s="323" t="b">
        <f>'1 forduló'!$D$188</f>
        <v>0</v>
      </c>
      <c r="P205" s="323" t="b">
        <f>'1 forduló'!$D$188</f>
        <v>0</v>
      </c>
      <c r="Q205" s="323" t="b">
        <f>'1 forduló'!$D$188</f>
        <v>0</v>
      </c>
      <c r="R205" s="323" t="b">
        <f>'1 forduló'!$D$188</f>
        <v>0</v>
      </c>
      <c r="S205" s="323" t="b">
        <f>'1 forduló'!$D$188</f>
        <v>0</v>
      </c>
      <c r="T205" s="323" t="b">
        <f>'1 forduló'!$D$188</f>
        <v>0</v>
      </c>
      <c r="U205" s="323" t="b">
        <f>'1 forduló'!$D$188</f>
        <v>0</v>
      </c>
      <c r="V205" s="323" t="b">
        <f>'1 forduló'!$D$188</f>
        <v>0</v>
      </c>
      <c r="W205" s="323" t="b">
        <f>'1 forduló'!$D$188</f>
        <v>0</v>
      </c>
      <c r="X205" s="323" t="b">
        <f>'1 forduló'!$D$188</f>
        <v>0</v>
      </c>
      <c r="Y205" s="324"/>
      <c r="Z205" s="331">
        <f t="shared" si="261"/>
        <v>0</v>
      </c>
      <c r="AA205" s="404"/>
      <c r="AC205" s="207" t="s">
        <v>177</v>
      </c>
      <c r="AD205" s="209" t="b">
        <f>M14</f>
        <v>0</v>
      </c>
      <c r="AE205" s="209">
        <f t="shared" ref="AE205:AP205" si="269">N14</f>
        <v>0</v>
      </c>
      <c r="AF205" s="209">
        <f t="shared" si="269"/>
        <v>0</v>
      </c>
      <c r="AG205" s="209">
        <f t="shared" si="269"/>
        <v>0</v>
      </c>
      <c r="AH205" s="209">
        <f t="shared" si="269"/>
        <v>0</v>
      </c>
      <c r="AI205" s="209">
        <f t="shared" si="269"/>
        <v>0</v>
      </c>
      <c r="AJ205" s="209">
        <f t="shared" si="269"/>
        <v>0</v>
      </c>
      <c r="AK205" s="209">
        <f t="shared" si="269"/>
        <v>0</v>
      </c>
      <c r="AL205" s="209">
        <f t="shared" si="269"/>
        <v>0</v>
      </c>
      <c r="AM205" s="209">
        <f t="shared" si="269"/>
        <v>0</v>
      </c>
      <c r="AN205" s="209" t="b">
        <f t="shared" si="269"/>
        <v>0</v>
      </c>
      <c r="AO205" s="209" t="b">
        <f t="shared" si="269"/>
        <v>0</v>
      </c>
      <c r="AP205" s="209">
        <f t="shared" si="269"/>
        <v>0</v>
      </c>
      <c r="AQ205" s="62">
        <f t="shared" si="200"/>
        <v>0</v>
      </c>
      <c r="AR205" s="388" t="s">
        <v>177</v>
      </c>
      <c r="AS205" s="90">
        <f>AQ205+(AD3/10000)</f>
        <v>3.0000199999999999E-3</v>
      </c>
      <c r="AT205" s="73" t="b">
        <f t="shared" si="201"/>
        <v>0</v>
      </c>
      <c r="AU205" s="173" t="str">
        <f>AU185</f>
        <v>Nyírbátor SE</v>
      </c>
      <c r="AV205"/>
      <c r="AW205" s="76" t="e">
        <f>_xlfn.RANK.EQ(AS205,$AS$125:$AS$144,0)</f>
        <v>#N/A</v>
      </c>
      <c r="AX205" s="76" t="s">
        <v>13</v>
      </c>
      <c r="AY205" s="179" t="e">
        <f>IF($AW$205=(AL3+1),$AT$205,IF($AW$206=(AL3+1),$AT$206,IF($AW$207=(AL3+1),$AT$207,IF($AW$208=(AL3+1),$AT$208,IF($AW$209=(AL3+1),$AT$209,IF($AW$210=(AL3+1),$AT$210,IF($AW$211=(AL3+1),$AT$211,IF($AW$212=(AL3+1),$AT$212,IF($AW$213=(AL3+1),$AT$213,IF($AW$214=(AL3+1),$AT$214,IF($AW$215=(AL3+1),$AT$215,IF($AW$216=(AL3+1),$AT$216,IF($AW$217=(AL3+1),$AT$217,IF($AW$218=(AL3+1),$AT$218,IF($AW$219=(AL3+1),$AT$219,IF($AW$220=(AL3+1),$AT$220,IF($AW$221=(AL3+1),$AT$221,IF($AW$222=(AL3+1),$AT$222,IF($AW$223=(AL3+1),$AT$223,IF($AW$224=(AL3+1),$AT$224))))))))))))))))))))</f>
        <v>#N/A</v>
      </c>
      <c r="AZ205" s="179" t="e">
        <f>IF($AW$205=(AP3+1),$AS$205,IF($AW$206=(AP3+1),$AS$206,IF($AW$207=(AP3+1),$AS$207,IF($AW$208=(AP3+1),$AS$208,IF($AW$209=(AP3+1),$AS$209,IF($AW$210=(AP3+1),$AS$210,IF($AW$211=(AP3+1),$AS$211,IF($AW$212=(AP3+1),$AS$212,IF($AW$213=(AP3+1),$AS$213,IF($AW$214=(AP3+1),$AS$214,IF($AW$215=(AL3+1),$AS$215,IF($AW$216=(AL3+1),$AS$216,IF($AW$217=(AL3+1),$AS$217,IF($AW$218=(AL3+1),$AS$218,IF($AW$219=(AL3+1),$AS$219,IF($AW$220=(AL3+1),$AS$220,IF($AW$221=(AL3+1),$AS$221,IF($AW$222=(AL3+1),$AS$222,IF($AW$223=(AL3+1),$AS$223,IF($AW$224=(AL3+1),$AS$224))))))))))))))))))))</f>
        <v>#N/A</v>
      </c>
      <c r="BA205" s="179" t="e">
        <f>IF($AW$205=(AP3+1),$AU$205,IF($AW$206=(AP3+1),$AU$206,IF($AW$207=(AP3+1),$AU$207,IF($AW$208=(AP3+1),$AU$208,IF($AW$209=(AP3+1),$AU$209,IF($AW$210=(AP3+1),$AU$210,IF($AW$211=(AP3+1),$AU$211,IF($AW$212=(AP3+1),$AU$212,IF($AW$213=(AP3+1),$AU$213,IF($AW$214=(AP3+1),$AU$214,IF($AW$215=(AP3+1),$AU$215,IF($AW$216=(AP3+1),$AU$216,IF($AW$217=(AP3+1),$AU$217,IF($AW$218=(AP3+1),$AU$218,IF($AW$219=(AP3+1),$AU$219,IF($AW$220=(AP3+1),$AU$220,IF($AW$221=(AP3+1),$AU$221,IF($AW$222=(AP3+1),$AU$222,IF($AW$223=(AP3+1),$AU$223,IF($AW$224=(AP3+1),$AU$224))))))))))))))))))))</f>
        <v>#N/A</v>
      </c>
      <c r="BB205" t="e">
        <f t="shared" si="198"/>
        <v>#N/A</v>
      </c>
    </row>
    <row r="206" spans="1:54" ht="12.75" hidden="1" customHeight="1" thickTop="1" thickBot="1" x14ac:dyDescent="0.25">
      <c r="A206" s="407"/>
      <c r="B206" s="321" t="s">
        <v>82</v>
      </c>
      <c r="C206" s="322"/>
      <c r="D206" s="322"/>
      <c r="E206" s="322"/>
      <c r="F206" s="322"/>
      <c r="G206" s="322"/>
      <c r="H206" s="322"/>
      <c r="I206" s="322"/>
      <c r="J206" s="322"/>
      <c r="K206" s="322"/>
      <c r="L206" s="322"/>
      <c r="M206" s="322" t="s">
        <v>95</v>
      </c>
      <c r="N206" s="323" t="b">
        <f>'1 forduló'!$D$188</f>
        <v>0</v>
      </c>
      <c r="O206" s="323" t="b">
        <f>'1 forduló'!$D$188</f>
        <v>0</v>
      </c>
      <c r="P206" s="323" t="b">
        <f>'1 forduló'!$D$188</f>
        <v>0</v>
      </c>
      <c r="Q206" s="323" t="b">
        <f>'1 forduló'!$D$188</f>
        <v>0</v>
      </c>
      <c r="R206" s="323" t="b">
        <f>'1 forduló'!$D$188</f>
        <v>0</v>
      </c>
      <c r="S206" s="323" t="b">
        <f>'1 forduló'!$D$188</f>
        <v>0</v>
      </c>
      <c r="T206" s="323" t="b">
        <f>'1 forduló'!$D$188</f>
        <v>0</v>
      </c>
      <c r="U206" s="323" t="b">
        <f>'1 forduló'!$D$188</f>
        <v>0</v>
      </c>
      <c r="V206" s="323" t="b">
        <f>'1 forduló'!$D$188</f>
        <v>0</v>
      </c>
      <c r="W206" s="323" t="b">
        <f>'1 forduló'!$D$188</f>
        <v>0</v>
      </c>
      <c r="X206" s="323" t="b">
        <f>'1 forduló'!$D$188</f>
        <v>0</v>
      </c>
      <c r="Y206" s="324"/>
      <c r="Z206" s="331">
        <f t="shared" si="261"/>
        <v>0</v>
      </c>
      <c r="AA206" s="404"/>
      <c r="AC206" s="207"/>
      <c r="AD206" s="209" t="b">
        <f>M30</f>
        <v>0</v>
      </c>
      <c r="AE206" s="209">
        <f t="shared" ref="AE206:AP206" si="270">N30</f>
        <v>0.5</v>
      </c>
      <c r="AF206" s="209">
        <f t="shared" si="270"/>
        <v>1</v>
      </c>
      <c r="AG206" s="209">
        <f t="shared" si="270"/>
        <v>1</v>
      </c>
      <c r="AH206" s="209">
        <f t="shared" si="270"/>
        <v>1</v>
      </c>
      <c r="AI206" s="209">
        <f t="shared" si="270"/>
        <v>1</v>
      </c>
      <c r="AJ206" s="209">
        <f t="shared" si="270"/>
        <v>0.5</v>
      </c>
      <c r="AK206" s="209">
        <f t="shared" si="270"/>
        <v>0.5</v>
      </c>
      <c r="AL206" s="209">
        <f t="shared" si="270"/>
        <v>1</v>
      </c>
      <c r="AM206" s="209">
        <f t="shared" si="270"/>
        <v>1</v>
      </c>
      <c r="AN206" s="209" t="b">
        <f t="shared" si="270"/>
        <v>0</v>
      </c>
      <c r="AO206" s="209" t="b">
        <f t="shared" si="270"/>
        <v>0</v>
      </c>
      <c r="AP206" s="209">
        <f t="shared" si="270"/>
        <v>0</v>
      </c>
      <c r="AQ206" s="62">
        <f t="shared" si="200"/>
        <v>7.5</v>
      </c>
      <c r="AR206" s="389"/>
      <c r="AS206" s="90">
        <f t="shared" ref="AS206:AS224" si="271">AQ206+(AD4/10000)</f>
        <v>7.5066000197999996</v>
      </c>
      <c r="AT206" s="60" t="b">
        <f t="shared" si="201"/>
        <v>0</v>
      </c>
      <c r="AU206" s="173" t="str">
        <f t="shared" si="252"/>
        <v>Refi SC</v>
      </c>
      <c r="AV206"/>
      <c r="AW206" s="76" t="e">
        <f t="shared" ref="AW206:AW224" si="272">_xlfn.RANK.EQ(AS206,$AS$125:$AS$144,0)</f>
        <v>#N/A</v>
      </c>
      <c r="AX206" s="76" t="s">
        <v>14</v>
      </c>
      <c r="AY206" s="179" t="e">
        <f t="shared" ref="AY206:AY224" si="273">IF($AW$205=(AL4+1),$AT$205,IF($AW$206=(AL4+1),$AT$206,IF($AW$207=(AL4+1),$AT$207,IF($AW$208=(AL4+1),$AT$208,IF($AW$209=(AL4+1),$AT$209,IF($AW$210=(AL4+1),$AT$210,IF($AW$211=(AL4+1),$AT$211,IF($AW$212=(AL4+1),$AT$212,IF($AW$213=(AL4+1),$AT$213,IF($AW$214=(AL4+1),$AT$214,IF($AW$215=(AL4+1),$AT$215,IF($AW$216=(AL4+1),$AT$216,IF($AW$217=(AL4+1),$AT$217,IF($AW$218=(AL4+1),$AT$218,IF($AW$219=(AL4+1),$AT$219,IF($AW$220=(AL4+1),$AT$220,IF($AW$221=(AL4+1),$AT$221,IF($AW$222=(AL4+1),$AT$222,IF($AW$223=(AL4+1),$AT$223,IF($AW$224=(AL4+1),$AT$224))))))))))))))))))))</f>
        <v>#N/A</v>
      </c>
      <c r="AZ206" s="179" t="e">
        <f t="shared" ref="AZ206:AZ224" si="274">IF($AW$205=(AP4+1),$AS$205,IF($AW$206=(AP4+1),$AS$206,IF($AW$207=(AP4+1),$AS$207,IF($AW$208=(AP4+1),$AS$208,IF($AW$209=(AP4+1),$AS$209,IF($AW$210=(AP4+1),$AS$210,IF($AW$211=(AP4+1),$AS$211,IF($AW$212=(AP4+1),$AS$212,IF($AW$213=(AP4+1),$AS$213,IF($AW$214=(AP4+1),$AS$214,IF($AW$215=(AL4+1),$AS$215,IF($AW$216=(AL4+1),$AS$216,IF($AW$217=(AL4+1),$AS$217,IF($AW$218=(AL4+1),$AS$218,IF($AW$219=(AL4+1),$AS$219,IF($AW$220=(AL4+1),$AS$220,IF($AW$221=(AL4+1),$AS$221,IF($AW$222=(AL4+1),$AS$222,IF($AW$223=(AL4+1),$AS$223,IF($AW$224=(AL4+1),$AS$224))))))))))))))))))))</f>
        <v>#N/A</v>
      </c>
      <c r="BA206" s="179" t="e">
        <f t="shared" ref="BA206:BA224" si="275">IF($AW$205=(AP4+1),$AU$205,IF($AW$206=(AP4+1),$AU$206,IF($AW$207=(AP4+1),$AU$207,IF($AW$208=(AP4+1),$AU$208,IF($AW$209=(AP4+1),$AU$209,IF($AW$210=(AP4+1),$AU$210,IF($AW$211=(AP4+1),$AU$211,IF($AW$212=(AP4+1),$AU$212,IF($AW$213=(AP4+1),$AU$213,IF($AW$214=(AP4+1),$AU$214,IF($AW$215=(AP4+1),$AU$215,IF($AW$216=(AP4+1),$AU$216,IF($AW$217=(AP4+1),$AU$217,IF($AW$218=(AP4+1),$AU$218,IF($AW$219=(AP4+1),$AU$219,IF($AW$220=(AP4+1),$AU$220,IF($AW$221=(AP4+1),$AU$221,IF($AW$222=(AP4+1),$AU$222,IF($AW$223=(AP4+1),$AU$223,IF($AW$224=(AP4+1),$AU$224))))))))))))))))))))</f>
        <v>#N/A</v>
      </c>
      <c r="BB206" t="e">
        <f t="shared" si="198"/>
        <v>#N/A</v>
      </c>
    </row>
    <row r="207" spans="1:54" ht="12.75" hidden="1" customHeight="1" thickTop="1" thickBot="1" x14ac:dyDescent="0.25">
      <c r="A207" s="408"/>
      <c r="B207" s="325" t="s">
        <v>85</v>
      </c>
      <c r="C207" s="326"/>
      <c r="D207" s="322"/>
      <c r="E207" s="326"/>
      <c r="F207" s="326"/>
      <c r="G207" s="326"/>
      <c r="H207" s="326"/>
      <c r="I207" s="326"/>
      <c r="J207" s="326"/>
      <c r="K207" s="326"/>
      <c r="L207" s="326"/>
      <c r="M207" s="326" t="s">
        <v>96</v>
      </c>
      <c r="N207" s="327"/>
      <c r="O207" s="327"/>
      <c r="P207" s="327"/>
      <c r="Q207" s="327"/>
      <c r="R207" s="327"/>
      <c r="S207" s="327"/>
      <c r="T207" s="327"/>
      <c r="U207" s="327"/>
      <c r="V207" s="327"/>
      <c r="W207" s="327"/>
      <c r="X207" s="327"/>
      <c r="Y207" s="328"/>
      <c r="Z207" s="332">
        <f t="shared" si="261"/>
        <v>0</v>
      </c>
      <c r="AA207" s="405"/>
      <c r="AC207" s="207"/>
      <c r="AD207" s="209" t="b">
        <f>M46</f>
        <v>0</v>
      </c>
      <c r="AE207" s="209">
        <f t="shared" ref="AE207:AP207" si="276">N46</f>
        <v>0</v>
      </c>
      <c r="AF207" s="209">
        <f t="shared" si="276"/>
        <v>0</v>
      </c>
      <c r="AG207" s="209">
        <f t="shared" si="276"/>
        <v>1</v>
      </c>
      <c r="AH207" s="209">
        <f t="shared" si="276"/>
        <v>0</v>
      </c>
      <c r="AI207" s="209">
        <f t="shared" si="276"/>
        <v>1</v>
      </c>
      <c r="AJ207" s="209">
        <f t="shared" si="276"/>
        <v>0</v>
      </c>
      <c r="AK207" s="209">
        <f t="shared" si="276"/>
        <v>0</v>
      </c>
      <c r="AL207" s="209">
        <f t="shared" si="276"/>
        <v>0</v>
      </c>
      <c r="AM207" s="209">
        <f t="shared" si="276"/>
        <v>1</v>
      </c>
      <c r="AN207" s="209" t="b">
        <f t="shared" si="276"/>
        <v>0</v>
      </c>
      <c r="AO207" s="209" t="b">
        <f t="shared" si="276"/>
        <v>0</v>
      </c>
      <c r="AP207" s="209">
        <f t="shared" si="276"/>
        <v>0</v>
      </c>
      <c r="AQ207" s="62">
        <f t="shared" si="200"/>
        <v>3</v>
      </c>
      <c r="AR207" s="389"/>
      <c r="AS207" s="90">
        <f t="shared" si="271"/>
        <v>3.0044500196000001</v>
      </c>
      <c r="AT207" s="60" t="b">
        <f t="shared" si="201"/>
        <v>0</v>
      </c>
      <c r="AU207" s="173" t="str">
        <f t="shared" si="252"/>
        <v>Fehérgyarmat SE</v>
      </c>
      <c r="AV207"/>
      <c r="AW207" s="76" t="e">
        <f t="shared" si="272"/>
        <v>#N/A</v>
      </c>
      <c r="AX207" s="76" t="s">
        <v>15</v>
      </c>
      <c r="AY207" s="179" t="e">
        <f t="shared" si="273"/>
        <v>#N/A</v>
      </c>
      <c r="AZ207" s="179" t="e">
        <f t="shared" si="274"/>
        <v>#N/A</v>
      </c>
      <c r="BA207" s="179" t="e">
        <f t="shared" si="275"/>
        <v>#N/A</v>
      </c>
      <c r="BB207" t="e">
        <f t="shared" si="198"/>
        <v>#N/A</v>
      </c>
    </row>
    <row r="208" spans="1:54" ht="13.5" hidden="1" customHeight="1" thickTop="1" thickBot="1" x14ac:dyDescent="0.25">
      <c r="A208" s="280"/>
      <c r="B208" s="280"/>
      <c r="C208" s="280"/>
      <c r="D208" s="280"/>
      <c r="E208" s="280"/>
      <c r="F208" s="280"/>
      <c r="G208" s="280"/>
      <c r="H208" s="280"/>
      <c r="I208" s="280"/>
      <c r="J208" s="280"/>
      <c r="K208" s="280"/>
      <c r="L208" s="280"/>
      <c r="M208" s="333"/>
      <c r="N208" s="335">
        <f t="shared" ref="N208:X208" si="277">SUM(N197:N207)</f>
        <v>0</v>
      </c>
      <c r="O208" s="335">
        <f t="shared" si="277"/>
        <v>0</v>
      </c>
      <c r="P208" s="335">
        <f t="shared" si="277"/>
        <v>0</v>
      </c>
      <c r="Q208" s="335">
        <f t="shared" si="277"/>
        <v>0</v>
      </c>
      <c r="R208" s="335">
        <f t="shared" si="277"/>
        <v>0</v>
      </c>
      <c r="S208" s="335">
        <f t="shared" si="277"/>
        <v>0</v>
      </c>
      <c r="T208" s="335">
        <f t="shared" si="277"/>
        <v>0</v>
      </c>
      <c r="U208" s="335">
        <f t="shared" si="277"/>
        <v>0</v>
      </c>
      <c r="V208" s="335">
        <f t="shared" si="277"/>
        <v>0</v>
      </c>
      <c r="W208" s="335">
        <f t="shared" si="277"/>
        <v>0</v>
      </c>
      <c r="X208" s="335">
        <f t="shared" si="277"/>
        <v>0</v>
      </c>
      <c r="Y208" s="252"/>
      <c r="Z208" s="280"/>
      <c r="AA208" s="280"/>
      <c r="AC208" s="207"/>
      <c r="AD208" s="209" t="b">
        <f>M62</f>
        <v>0</v>
      </c>
      <c r="AE208" s="209">
        <f t="shared" ref="AE208:AP208" si="278">N62</f>
        <v>1</v>
      </c>
      <c r="AF208" s="209">
        <f t="shared" si="278"/>
        <v>1</v>
      </c>
      <c r="AG208" s="209">
        <f t="shared" si="278"/>
        <v>1</v>
      </c>
      <c r="AH208" s="209">
        <f t="shared" si="278"/>
        <v>1</v>
      </c>
      <c r="AI208" s="209">
        <f t="shared" si="278"/>
        <v>0</v>
      </c>
      <c r="AJ208" s="209">
        <f t="shared" si="278"/>
        <v>1</v>
      </c>
      <c r="AK208" s="209">
        <f t="shared" si="278"/>
        <v>1</v>
      </c>
      <c r="AL208" s="209">
        <f t="shared" si="278"/>
        <v>1</v>
      </c>
      <c r="AM208" s="209">
        <f t="shared" si="278"/>
        <v>1</v>
      </c>
      <c r="AN208" s="209" t="b">
        <f t="shared" si="278"/>
        <v>0</v>
      </c>
      <c r="AO208" s="209" t="b">
        <f t="shared" si="278"/>
        <v>0</v>
      </c>
      <c r="AP208" s="209">
        <f t="shared" si="278"/>
        <v>0</v>
      </c>
      <c r="AQ208" s="62">
        <f t="shared" si="200"/>
        <v>8</v>
      </c>
      <c r="AR208" s="389"/>
      <c r="AS208" s="90">
        <f t="shared" si="271"/>
        <v>8.0047500193999994</v>
      </c>
      <c r="AT208" s="60" t="b">
        <f t="shared" si="201"/>
        <v>0</v>
      </c>
      <c r="AU208" s="173" t="str">
        <f t="shared" si="252"/>
        <v>Dávid SC</v>
      </c>
      <c r="AV208"/>
      <c r="AW208" s="76" t="e">
        <f t="shared" si="272"/>
        <v>#N/A</v>
      </c>
      <c r="AX208" s="76" t="s">
        <v>17</v>
      </c>
      <c r="AY208" s="179" t="e">
        <f t="shared" si="273"/>
        <v>#N/A</v>
      </c>
      <c r="AZ208" s="179" t="e">
        <f t="shared" si="274"/>
        <v>#N/A</v>
      </c>
      <c r="BA208" s="179" t="e">
        <f t="shared" si="275"/>
        <v>#N/A</v>
      </c>
      <c r="BB208" t="e">
        <f t="shared" si="198"/>
        <v>#N/A</v>
      </c>
    </row>
    <row r="209" spans="1:54" ht="14.25" hidden="1" customHeight="1" thickTop="1" thickBot="1" x14ac:dyDescent="0.25">
      <c r="A209" s="280"/>
      <c r="B209" s="280"/>
      <c r="C209" s="280"/>
      <c r="D209" s="280"/>
      <c r="E209" s="280"/>
      <c r="F209" s="280"/>
      <c r="G209" s="280"/>
      <c r="H209" s="280"/>
      <c r="I209" s="280"/>
      <c r="J209" s="280"/>
      <c r="K209" s="280"/>
      <c r="L209" s="280"/>
      <c r="M209" s="333"/>
      <c r="N209" s="334"/>
      <c r="O209" s="334"/>
      <c r="P209" s="334"/>
      <c r="Q209" s="334"/>
      <c r="R209" s="334"/>
      <c r="S209" s="334"/>
      <c r="T209" s="334"/>
      <c r="U209" s="334"/>
      <c r="V209" s="334"/>
      <c r="W209" s="334"/>
      <c r="X209" s="334"/>
      <c r="Y209" s="334"/>
      <c r="Z209" s="280"/>
      <c r="AA209" s="280"/>
      <c r="AC209" s="207"/>
      <c r="AD209" s="209" t="b">
        <f>M78</f>
        <v>0</v>
      </c>
      <c r="AE209" s="209">
        <f t="shared" ref="AE209:AP209" si="279">N78</f>
        <v>0</v>
      </c>
      <c r="AF209" s="209">
        <f t="shared" si="279"/>
        <v>0.5</v>
      </c>
      <c r="AG209" s="209">
        <f t="shared" si="279"/>
        <v>1</v>
      </c>
      <c r="AH209" s="209">
        <f t="shared" si="279"/>
        <v>1</v>
      </c>
      <c r="AI209" s="209">
        <f t="shared" si="279"/>
        <v>1</v>
      </c>
      <c r="AJ209" s="209">
        <f t="shared" si="279"/>
        <v>0.5</v>
      </c>
      <c r="AK209" s="209">
        <f t="shared" si="279"/>
        <v>1</v>
      </c>
      <c r="AL209" s="209">
        <f t="shared" si="279"/>
        <v>0</v>
      </c>
      <c r="AM209" s="209">
        <f t="shared" si="279"/>
        <v>1</v>
      </c>
      <c r="AN209" s="209" t="b">
        <f t="shared" si="279"/>
        <v>0</v>
      </c>
      <c r="AO209" s="209" t="b">
        <f t="shared" si="279"/>
        <v>0</v>
      </c>
      <c r="AP209" s="209">
        <f t="shared" si="279"/>
        <v>0</v>
      </c>
      <c r="AQ209" s="62">
        <f t="shared" si="200"/>
        <v>6</v>
      </c>
      <c r="AR209" s="389"/>
      <c r="AS209" s="90">
        <f t="shared" si="271"/>
        <v>6.0053000191999999</v>
      </c>
      <c r="AT209" s="60" t="b">
        <f t="shared" si="201"/>
        <v>0</v>
      </c>
      <c r="AU209" s="173" t="str">
        <f t="shared" si="252"/>
        <v>Fetivíz SE</v>
      </c>
      <c r="AV209"/>
      <c r="AW209" s="76" t="e">
        <f t="shared" si="272"/>
        <v>#N/A</v>
      </c>
      <c r="AX209" s="76" t="s">
        <v>18</v>
      </c>
      <c r="AY209" s="179" t="e">
        <f t="shared" si="273"/>
        <v>#N/A</v>
      </c>
      <c r="AZ209" s="179" t="e">
        <f t="shared" si="274"/>
        <v>#N/A</v>
      </c>
      <c r="BA209" s="179" t="e">
        <f t="shared" si="275"/>
        <v>#N/A</v>
      </c>
      <c r="BB209" t="e">
        <f t="shared" si="198"/>
        <v>#N/A</v>
      </c>
    </row>
    <row r="210" spans="1:54" ht="14.25" hidden="1" customHeight="1" thickTop="1" thickBot="1" x14ac:dyDescent="0.25">
      <c r="A210" s="280"/>
      <c r="B210" s="280"/>
      <c r="C210" s="280"/>
      <c r="D210" s="280"/>
      <c r="E210" s="280"/>
      <c r="F210" s="280"/>
      <c r="G210" s="280"/>
      <c r="H210" s="280"/>
      <c r="I210" s="280"/>
      <c r="J210" s="280"/>
      <c r="K210" s="280"/>
      <c r="L210" s="280"/>
      <c r="M210" s="333"/>
      <c r="N210" s="280"/>
      <c r="O210" s="280"/>
      <c r="P210" s="280"/>
      <c r="Q210" s="280"/>
      <c r="R210" s="280"/>
      <c r="S210" s="280"/>
      <c r="T210" s="280"/>
      <c r="U210" s="280"/>
      <c r="V210" s="280"/>
      <c r="W210" s="280"/>
      <c r="X210" s="280"/>
      <c r="Y210" s="280"/>
      <c r="Z210" s="280"/>
      <c r="AA210" s="280"/>
      <c r="AC210" s="207"/>
      <c r="AD210" s="209" t="b">
        <f>M94</f>
        <v>0</v>
      </c>
      <c r="AE210" s="209">
        <f t="shared" ref="AE210:AP210" si="280">N94</f>
        <v>1</v>
      </c>
      <c r="AF210" s="209">
        <f t="shared" si="280"/>
        <v>1</v>
      </c>
      <c r="AG210" s="209">
        <f t="shared" si="280"/>
        <v>1</v>
      </c>
      <c r="AH210" s="209">
        <f t="shared" si="280"/>
        <v>1</v>
      </c>
      <c r="AI210" s="209">
        <f t="shared" si="280"/>
        <v>0</v>
      </c>
      <c r="AJ210" s="209">
        <f t="shared" si="280"/>
        <v>1</v>
      </c>
      <c r="AK210" s="209">
        <f t="shared" si="280"/>
        <v>0.5</v>
      </c>
      <c r="AL210" s="209">
        <f t="shared" si="280"/>
        <v>1</v>
      </c>
      <c r="AM210" s="209">
        <f t="shared" si="280"/>
        <v>0</v>
      </c>
      <c r="AN210" s="209" t="b">
        <f t="shared" si="280"/>
        <v>0</v>
      </c>
      <c r="AO210" s="209" t="b">
        <f t="shared" si="280"/>
        <v>0</v>
      </c>
      <c r="AP210" s="209">
        <f t="shared" si="280"/>
        <v>0</v>
      </c>
      <c r="AQ210" s="62">
        <f t="shared" si="200"/>
        <v>6.5</v>
      </c>
      <c r="AR210" s="389"/>
      <c r="AS210" s="90">
        <f t="shared" si="271"/>
        <v>6.5059000190000003</v>
      </c>
      <c r="AT210" s="60" t="b">
        <f t="shared" si="201"/>
        <v>0</v>
      </c>
      <c r="AU210" s="173" t="str">
        <f t="shared" si="252"/>
        <v>Piremon SE</v>
      </c>
      <c r="AV210"/>
      <c r="AW210" s="76">
        <f t="shared" si="272"/>
        <v>2</v>
      </c>
      <c r="AX210" s="76" t="s">
        <v>21</v>
      </c>
      <c r="AY210" s="179" t="e">
        <f t="shared" si="273"/>
        <v>#N/A</v>
      </c>
      <c r="AZ210" s="179" t="e">
        <f t="shared" si="274"/>
        <v>#N/A</v>
      </c>
      <c r="BA210" s="179" t="e">
        <f t="shared" si="275"/>
        <v>#N/A</v>
      </c>
      <c r="BB210" t="e">
        <f t="shared" si="198"/>
        <v>#N/A</v>
      </c>
    </row>
    <row r="211" spans="1:54" ht="17.25" hidden="1" customHeight="1" thickTop="1" thickBot="1" x14ac:dyDescent="0.35">
      <c r="A211" s="398" t="s">
        <v>0</v>
      </c>
      <c r="B211" s="399"/>
      <c r="C211" s="311"/>
      <c r="D211" s="312"/>
      <c r="E211" s="313"/>
      <c r="F211" s="314"/>
      <c r="G211" s="314"/>
      <c r="H211" s="314"/>
      <c r="I211" s="314"/>
      <c r="J211" s="314"/>
      <c r="K211" s="314"/>
      <c r="L211" s="314"/>
      <c r="M211" s="315" t="s">
        <v>53</v>
      </c>
      <c r="N211" s="400" t="s">
        <v>12</v>
      </c>
      <c r="O211" s="401"/>
      <c r="P211" s="402"/>
      <c r="Q211" s="402"/>
      <c r="R211" s="402"/>
      <c r="S211" s="402"/>
      <c r="T211" s="402"/>
      <c r="U211" s="402"/>
      <c r="V211" s="402"/>
      <c r="W211" s="402"/>
      <c r="X211" s="402"/>
      <c r="Y211" s="402"/>
      <c r="Z211" s="329" t="s">
        <v>16</v>
      </c>
      <c r="AA211" s="403">
        <f>SUM(N224:Y224)</f>
        <v>0</v>
      </c>
      <c r="AC211" s="207"/>
      <c r="AD211" s="209" t="b">
        <f>M110</f>
        <v>0</v>
      </c>
      <c r="AE211" s="209">
        <f t="shared" ref="AE211:AP211" si="281">N110</f>
        <v>0</v>
      </c>
      <c r="AF211" s="209">
        <f t="shared" si="281"/>
        <v>0.5</v>
      </c>
      <c r="AG211" s="209">
        <f t="shared" si="281"/>
        <v>0</v>
      </c>
      <c r="AH211" s="209">
        <f t="shared" si="281"/>
        <v>0</v>
      </c>
      <c r="AI211" s="209">
        <f t="shared" si="281"/>
        <v>1</v>
      </c>
      <c r="AJ211" s="209">
        <f t="shared" si="281"/>
        <v>0</v>
      </c>
      <c r="AK211" s="209">
        <f t="shared" si="281"/>
        <v>1</v>
      </c>
      <c r="AL211" s="209">
        <f t="shared" si="281"/>
        <v>0</v>
      </c>
      <c r="AM211" s="209">
        <f t="shared" si="281"/>
        <v>0</v>
      </c>
      <c r="AN211" s="209" t="b">
        <f t="shared" si="281"/>
        <v>0</v>
      </c>
      <c r="AO211" s="209" t="b">
        <f t="shared" si="281"/>
        <v>0</v>
      </c>
      <c r="AP211" s="209">
        <f t="shared" si="281"/>
        <v>0</v>
      </c>
      <c r="AQ211" s="62">
        <f t="shared" si="200"/>
        <v>2.5</v>
      </c>
      <c r="AR211" s="389"/>
      <c r="AS211" s="90">
        <f t="shared" si="271"/>
        <v>2.5029500188</v>
      </c>
      <c r="AT211" s="60" t="b">
        <f t="shared" si="201"/>
        <v>0</v>
      </c>
      <c r="AU211" s="173" t="str">
        <f t="shared" si="252"/>
        <v>Balkány SE</v>
      </c>
      <c r="AV211"/>
      <c r="AW211" s="76" t="e">
        <f t="shared" si="272"/>
        <v>#N/A</v>
      </c>
      <c r="AX211" s="76" t="s">
        <v>22</v>
      </c>
      <c r="AY211" s="179" t="e">
        <f t="shared" si="273"/>
        <v>#N/A</v>
      </c>
      <c r="AZ211" s="179" t="e">
        <f t="shared" si="274"/>
        <v>#N/A</v>
      </c>
      <c r="BA211" s="179" t="e">
        <f t="shared" si="275"/>
        <v>#N/A</v>
      </c>
      <c r="BB211" t="e">
        <f t="shared" si="198"/>
        <v>#N/A</v>
      </c>
    </row>
    <row r="212" spans="1:54" ht="16.5" hidden="1" customHeight="1" thickTop="1" thickBot="1" x14ac:dyDescent="0.25">
      <c r="A212" s="406">
        <v>14</v>
      </c>
      <c r="B212" s="316"/>
      <c r="C212" s="317"/>
      <c r="D212" s="317"/>
      <c r="E212" s="317"/>
      <c r="F212" s="317"/>
      <c r="G212" s="317"/>
      <c r="H212" s="317"/>
      <c r="I212" s="317"/>
      <c r="J212" s="317"/>
      <c r="K212" s="317"/>
      <c r="L212" s="317"/>
      <c r="M212" s="318" t="s">
        <v>1</v>
      </c>
      <c r="N212" s="319" t="s">
        <v>13</v>
      </c>
      <c r="O212" s="320" t="s">
        <v>14</v>
      </c>
      <c r="P212" s="320" t="s">
        <v>15</v>
      </c>
      <c r="Q212" s="320" t="s">
        <v>17</v>
      </c>
      <c r="R212" s="320" t="s">
        <v>18</v>
      </c>
      <c r="S212" s="320" t="s">
        <v>21</v>
      </c>
      <c r="T212" s="320" t="s">
        <v>22</v>
      </c>
      <c r="U212" s="320" t="s">
        <v>25</v>
      </c>
      <c r="V212" s="320" t="s">
        <v>26</v>
      </c>
      <c r="W212" s="320" t="s">
        <v>33</v>
      </c>
      <c r="X212" s="320" t="s">
        <v>34</v>
      </c>
      <c r="Y212" s="320" t="s">
        <v>35</v>
      </c>
      <c r="Z212" s="330"/>
      <c r="AA212" s="404"/>
      <c r="AC212" s="207"/>
      <c r="AD212" s="209" t="b">
        <f>M126</f>
        <v>0</v>
      </c>
      <c r="AE212" s="209">
        <f t="shared" ref="AE212:AP212" si="282">N126</f>
        <v>1</v>
      </c>
      <c r="AF212" s="209">
        <f t="shared" si="282"/>
        <v>0</v>
      </c>
      <c r="AG212" s="209">
        <f t="shared" si="282"/>
        <v>0</v>
      </c>
      <c r="AH212" s="209">
        <f t="shared" si="282"/>
        <v>0</v>
      </c>
      <c r="AI212" s="209">
        <f t="shared" si="282"/>
        <v>0</v>
      </c>
      <c r="AJ212" s="209">
        <f t="shared" si="282"/>
        <v>1</v>
      </c>
      <c r="AK212" s="209">
        <f t="shared" si="282"/>
        <v>0</v>
      </c>
      <c r="AL212" s="209">
        <f t="shared" si="282"/>
        <v>1</v>
      </c>
      <c r="AM212" s="209">
        <f t="shared" si="282"/>
        <v>0</v>
      </c>
      <c r="AN212" s="209" t="b">
        <f t="shared" si="282"/>
        <v>0</v>
      </c>
      <c r="AO212" s="209" t="b">
        <f t="shared" si="282"/>
        <v>0</v>
      </c>
      <c r="AP212" s="209">
        <f t="shared" si="282"/>
        <v>0</v>
      </c>
      <c r="AQ212" s="62">
        <f t="shared" si="200"/>
        <v>3</v>
      </c>
      <c r="AR212" s="389"/>
      <c r="AS212" s="90">
        <f t="shared" si="271"/>
        <v>3.0039000186</v>
      </c>
      <c r="AT212" s="60" t="b">
        <f t="shared" si="201"/>
        <v>0</v>
      </c>
      <c r="AU212" s="173" t="str">
        <f t="shared" si="252"/>
        <v>II. Rákóczi SE Vaja</v>
      </c>
      <c r="AV212"/>
      <c r="AW212" s="76" t="e">
        <f t="shared" si="272"/>
        <v>#N/A</v>
      </c>
      <c r="AX212" s="76" t="s">
        <v>25</v>
      </c>
      <c r="AY212" s="179" t="e">
        <f t="shared" si="273"/>
        <v>#N/A</v>
      </c>
      <c r="AZ212" s="179" t="e">
        <f t="shared" si="274"/>
        <v>#N/A</v>
      </c>
      <c r="BA212" s="179" t="e">
        <f t="shared" si="275"/>
        <v>#N/A</v>
      </c>
      <c r="BB212" t="e">
        <f t="shared" si="198"/>
        <v>#N/A</v>
      </c>
    </row>
    <row r="213" spans="1:54" ht="13.5" hidden="1" customHeight="1" thickTop="1" thickBot="1" x14ac:dyDescent="0.25">
      <c r="A213" s="407"/>
      <c r="B213" s="321" t="s">
        <v>2</v>
      </c>
      <c r="C213" s="322"/>
      <c r="D213" s="322"/>
      <c r="E213" s="322"/>
      <c r="F213" s="322"/>
      <c r="G213" s="322"/>
      <c r="H213" s="322"/>
      <c r="I213" s="322"/>
      <c r="J213" s="322"/>
      <c r="K213" s="322"/>
      <c r="L213" s="322"/>
      <c r="M213" s="322" t="s">
        <v>97</v>
      </c>
      <c r="N213" s="323" t="b">
        <f>'1 forduló'!$D$203</f>
        <v>0</v>
      </c>
      <c r="O213" s="323" t="b">
        <f>'1 forduló'!$D$203</f>
        <v>0</v>
      </c>
      <c r="P213" s="323" t="b">
        <f>'1 forduló'!$D$203</f>
        <v>0</v>
      </c>
      <c r="Q213" s="323" t="b">
        <f>'1 forduló'!$D$203</f>
        <v>0</v>
      </c>
      <c r="R213" s="323" t="b">
        <f>'1 forduló'!$D$203</f>
        <v>0</v>
      </c>
      <c r="S213" s="323" t="b">
        <f>'1 forduló'!$D$203</f>
        <v>0</v>
      </c>
      <c r="T213" s="323" t="b">
        <f>'1 forduló'!$D$203</f>
        <v>0</v>
      </c>
      <c r="U213" s="323" t="b">
        <f>'1 forduló'!$D$203</f>
        <v>0</v>
      </c>
      <c r="V213" s="323" t="b">
        <f>'1 forduló'!$D$203</f>
        <v>0</v>
      </c>
      <c r="W213" s="323" t="b">
        <f>'1 forduló'!$D$203</f>
        <v>0</v>
      </c>
      <c r="X213" s="323" t="b">
        <f>'1 forduló'!$D$203</f>
        <v>0</v>
      </c>
      <c r="Y213" s="324"/>
      <c r="Z213" s="331">
        <f>SUM(N213:Y213)</f>
        <v>0</v>
      </c>
      <c r="AA213" s="404"/>
      <c r="AC213" s="207"/>
      <c r="AD213" s="209" t="b">
        <f>M142</f>
        <v>0</v>
      </c>
      <c r="AE213" s="209">
        <f t="shared" ref="AE213:AP213" si="283">N142</f>
        <v>0.5</v>
      </c>
      <c r="AF213" s="209">
        <f t="shared" si="283"/>
        <v>1</v>
      </c>
      <c r="AG213" s="209">
        <f t="shared" si="283"/>
        <v>0</v>
      </c>
      <c r="AH213" s="209">
        <f t="shared" si="283"/>
        <v>0</v>
      </c>
      <c r="AI213" s="209">
        <f t="shared" si="283"/>
        <v>1</v>
      </c>
      <c r="AJ213" s="209">
        <f t="shared" si="283"/>
        <v>1</v>
      </c>
      <c r="AK213" s="209">
        <f t="shared" si="283"/>
        <v>1</v>
      </c>
      <c r="AL213" s="209">
        <f t="shared" si="283"/>
        <v>0</v>
      </c>
      <c r="AM213" s="209">
        <f t="shared" si="283"/>
        <v>1</v>
      </c>
      <c r="AN213" s="209" t="b">
        <f t="shared" si="283"/>
        <v>0</v>
      </c>
      <c r="AO213" s="209" t="b">
        <f t="shared" si="283"/>
        <v>0</v>
      </c>
      <c r="AP213" s="209">
        <f t="shared" si="283"/>
        <v>0</v>
      </c>
      <c r="AQ213" s="62">
        <f t="shared" si="200"/>
        <v>5.5</v>
      </c>
      <c r="AR213" s="389"/>
      <c r="AS213" s="90">
        <f t="shared" si="271"/>
        <v>5.5054000183999996</v>
      </c>
      <c r="AT213" s="60" t="b">
        <f t="shared" si="201"/>
        <v>0</v>
      </c>
      <c r="AU213" s="173" t="str">
        <f t="shared" si="252"/>
        <v>Nyh. Sakkiskola SE</v>
      </c>
      <c r="AV213"/>
      <c r="AW213" s="76" t="e">
        <f t="shared" si="272"/>
        <v>#N/A</v>
      </c>
      <c r="AX213" s="76" t="s">
        <v>26</v>
      </c>
      <c r="AY213" s="179" t="e">
        <f t="shared" si="273"/>
        <v>#N/A</v>
      </c>
      <c r="AZ213" s="179" t="e">
        <f t="shared" si="274"/>
        <v>#N/A</v>
      </c>
      <c r="BA213" s="179" t="e">
        <f t="shared" si="275"/>
        <v>#N/A</v>
      </c>
      <c r="BB213" t="e">
        <f t="shared" si="198"/>
        <v>#N/A</v>
      </c>
    </row>
    <row r="214" spans="1:54" ht="12.75" hidden="1" customHeight="1" thickTop="1" thickBot="1" x14ac:dyDescent="0.25">
      <c r="A214" s="407"/>
      <c r="B214" s="321" t="s">
        <v>3</v>
      </c>
      <c r="C214" s="322"/>
      <c r="D214" s="322"/>
      <c r="E214" s="322"/>
      <c r="F214" s="322"/>
      <c r="G214" s="322"/>
      <c r="H214" s="322"/>
      <c r="I214" s="322"/>
      <c r="J214" s="322"/>
      <c r="K214" s="322"/>
      <c r="L214" s="322"/>
      <c r="M214" s="322" t="s">
        <v>98</v>
      </c>
      <c r="N214" s="323" t="b">
        <f>'1 forduló'!$D$203</f>
        <v>0</v>
      </c>
      <c r="O214" s="323" t="b">
        <f>'1 forduló'!$D$203</f>
        <v>0</v>
      </c>
      <c r="P214" s="323" t="b">
        <f>'1 forduló'!$D$203</f>
        <v>0</v>
      </c>
      <c r="Q214" s="323" t="b">
        <f>'1 forduló'!$D$203</f>
        <v>0</v>
      </c>
      <c r="R214" s="323" t="b">
        <f>'1 forduló'!$D$203</f>
        <v>0</v>
      </c>
      <c r="S214" s="323" t="b">
        <f>'1 forduló'!$D$203</f>
        <v>0</v>
      </c>
      <c r="T214" s="323" t="b">
        <f>'1 forduló'!$D$203</f>
        <v>0</v>
      </c>
      <c r="U214" s="323" t="b">
        <f>'1 forduló'!$D$203</f>
        <v>0</v>
      </c>
      <c r="V214" s="323" t="b">
        <f>'1 forduló'!$D$203</f>
        <v>0</v>
      </c>
      <c r="W214" s="323" t="b">
        <f>'1 forduló'!$D$203</f>
        <v>0</v>
      </c>
      <c r="X214" s="323" t="b">
        <f>'1 forduló'!$D$203</f>
        <v>0</v>
      </c>
      <c r="Y214" s="324"/>
      <c r="Z214" s="331">
        <f t="shared" ref="Z214:Z223" si="284">SUM(N214:Y214)</f>
        <v>0</v>
      </c>
      <c r="AA214" s="404"/>
      <c r="AC214" s="207"/>
      <c r="AD214" s="209" t="b">
        <f>M158</f>
        <v>0</v>
      </c>
      <c r="AE214" s="209">
        <f t="shared" ref="AE214:AP214" si="285">N158</f>
        <v>1</v>
      </c>
      <c r="AF214" s="209">
        <f t="shared" si="285"/>
        <v>0</v>
      </c>
      <c r="AG214" s="209">
        <f t="shared" si="285"/>
        <v>0</v>
      </c>
      <c r="AH214" s="209">
        <f t="shared" si="285"/>
        <v>1</v>
      </c>
      <c r="AI214" s="209">
        <f t="shared" si="285"/>
        <v>0</v>
      </c>
      <c r="AJ214" s="209">
        <f t="shared" si="285"/>
        <v>0</v>
      </c>
      <c r="AK214" s="209">
        <f t="shared" si="285"/>
        <v>0</v>
      </c>
      <c r="AL214" s="209">
        <f t="shared" si="285"/>
        <v>1</v>
      </c>
      <c r="AM214" s="209">
        <f t="shared" si="285"/>
        <v>0</v>
      </c>
      <c r="AN214" s="209" t="b">
        <f t="shared" si="285"/>
        <v>0</v>
      </c>
      <c r="AO214" s="209" t="b">
        <f t="shared" si="285"/>
        <v>0</v>
      </c>
      <c r="AP214" s="209">
        <f t="shared" si="285"/>
        <v>0</v>
      </c>
      <c r="AQ214" s="62">
        <f t="shared" si="200"/>
        <v>3</v>
      </c>
      <c r="AR214" s="389"/>
      <c r="AS214" s="90">
        <f t="shared" si="271"/>
        <v>3.0027500182</v>
      </c>
      <c r="AT214" s="60" t="b">
        <f t="shared" si="201"/>
        <v>0</v>
      </c>
      <c r="AU214" s="173" t="str">
        <f t="shared" si="252"/>
        <v>Nagyhalász SE</v>
      </c>
      <c r="AV214"/>
      <c r="AW214" s="76" t="e">
        <f t="shared" si="272"/>
        <v>#N/A</v>
      </c>
      <c r="AX214" s="76" t="s">
        <v>33</v>
      </c>
      <c r="AY214" s="179" t="e">
        <f t="shared" si="273"/>
        <v>#N/A</v>
      </c>
      <c r="AZ214" s="179" t="e">
        <f t="shared" si="274"/>
        <v>#N/A</v>
      </c>
      <c r="BA214" s="179" t="e">
        <f t="shared" si="275"/>
        <v>#N/A</v>
      </c>
      <c r="BB214" t="e">
        <f t="shared" si="198"/>
        <v>#N/A</v>
      </c>
    </row>
    <row r="215" spans="1:54" ht="12.75" hidden="1" customHeight="1" thickTop="1" thickBot="1" x14ac:dyDescent="0.25">
      <c r="A215" s="407"/>
      <c r="B215" s="321" t="s">
        <v>84</v>
      </c>
      <c r="C215" s="322"/>
      <c r="D215" s="322"/>
      <c r="E215" s="322"/>
      <c r="F215" s="322"/>
      <c r="G215" s="322"/>
      <c r="H215" s="322"/>
      <c r="I215" s="322"/>
      <c r="J215" s="322"/>
      <c r="K215" s="322"/>
      <c r="L215" s="322"/>
      <c r="M215" s="322" t="s">
        <v>99</v>
      </c>
      <c r="N215" s="323" t="b">
        <f>'1 forduló'!$D$203</f>
        <v>0</v>
      </c>
      <c r="O215" s="323" t="b">
        <f>'1 forduló'!$D$203</f>
        <v>0</v>
      </c>
      <c r="P215" s="323" t="b">
        <f>'1 forduló'!$D$203</f>
        <v>0</v>
      </c>
      <c r="Q215" s="323" t="b">
        <f>'1 forduló'!$D$203</f>
        <v>0</v>
      </c>
      <c r="R215" s="323" t="b">
        <f>'1 forduló'!$D$203</f>
        <v>0</v>
      </c>
      <c r="S215" s="323" t="b">
        <f>'1 forduló'!$D$203</f>
        <v>0</v>
      </c>
      <c r="T215" s="323" t="b">
        <f>'1 forduló'!$D$203</f>
        <v>0</v>
      </c>
      <c r="U215" s="323" t="b">
        <f>'1 forduló'!$D$203</f>
        <v>0</v>
      </c>
      <c r="V215" s="323" t="b">
        <f>'1 forduló'!$D$203</f>
        <v>0</v>
      </c>
      <c r="W215" s="323" t="b">
        <f>'1 forduló'!$D$203</f>
        <v>0</v>
      </c>
      <c r="X215" s="323" t="b">
        <f>'1 forduló'!$D$203</f>
        <v>0</v>
      </c>
      <c r="Y215" s="324"/>
      <c r="Z215" s="331">
        <f t="shared" si="284"/>
        <v>0</v>
      </c>
      <c r="AA215" s="404"/>
      <c r="AC215" s="207"/>
      <c r="AD215" s="209" t="b">
        <f>M174</f>
        <v>0</v>
      </c>
      <c r="AE215" s="209" t="b">
        <f t="shared" ref="AE215:AP215" si="286">N174</f>
        <v>0</v>
      </c>
      <c r="AF215" s="209" t="b">
        <f t="shared" si="286"/>
        <v>0</v>
      </c>
      <c r="AG215" s="209" t="b">
        <f t="shared" si="286"/>
        <v>0</v>
      </c>
      <c r="AH215" s="209" t="b">
        <f t="shared" si="286"/>
        <v>0</v>
      </c>
      <c r="AI215" s="209" t="b">
        <f t="shared" si="286"/>
        <v>0</v>
      </c>
      <c r="AJ215" s="209" t="b">
        <f t="shared" si="286"/>
        <v>0</v>
      </c>
      <c r="AK215" s="209" t="b">
        <f t="shared" si="286"/>
        <v>0</v>
      </c>
      <c r="AL215" s="209" t="b">
        <f t="shared" si="286"/>
        <v>0</v>
      </c>
      <c r="AM215" s="209" t="b">
        <f t="shared" si="286"/>
        <v>0</v>
      </c>
      <c r="AN215" s="209" t="b">
        <f t="shared" si="286"/>
        <v>0</v>
      </c>
      <c r="AO215" s="209" t="b">
        <f t="shared" si="286"/>
        <v>0</v>
      </c>
      <c r="AP215" s="209">
        <f t="shared" si="286"/>
        <v>0</v>
      </c>
      <c r="AQ215" s="62">
        <f t="shared" si="200"/>
        <v>0</v>
      </c>
      <c r="AR215" s="389"/>
      <c r="AS215" s="90">
        <f t="shared" si="271"/>
        <v>1.8000000000000006E-8</v>
      </c>
      <c r="AT215" s="60" t="b">
        <f t="shared" si="201"/>
        <v>0</v>
      </c>
      <c r="AU215" s="173" t="str">
        <f t="shared" si="252"/>
        <v>Nyírbátor</v>
      </c>
      <c r="AV215"/>
      <c r="AW215" s="76">
        <f t="shared" si="272"/>
        <v>11</v>
      </c>
      <c r="AX215" s="76" t="s">
        <v>34</v>
      </c>
      <c r="AY215" s="179" t="e">
        <f t="shared" si="273"/>
        <v>#N/A</v>
      </c>
      <c r="AZ215" s="179" t="e">
        <f t="shared" si="274"/>
        <v>#N/A</v>
      </c>
      <c r="BA215" s="179" t="e">
        <f t="shared" si="275"/>
        <v>#N/A</v>
      </c>
      <c r="BB215" t="e">
        <f t="shared" si="198"/>
        <v>#N/A</v>
      </c>
    </row>
    <row r="216" spans="1:54" ht="12.75" hidden="1" customHeight="1" thickTop="1" thickBot="1" x14ac:dyDescent="0.25">
      <c r="A216" s="407"/>
      <c r="B216" s="321" t="s">
        <v>5</v>
      </c>
      <c r="C216" s="322"/>
      <c r="D216" s="322"/>
      <c r="E216" s="322"/>
      <c r="F216" s="322"/>
      <c r="G216" s="322"/>
      <c r="H216" s="322"/>
      <c r="I216" s="322"/>
      <c r="J216" s="322"/>
      <c r="K216" s="322"/>
      <c r="L216" s="322"/>
      <c r="M216" s="322" t="s">
        <v>100</v>
      </c>
      <c r="N216" s="323" t="b">
        <f>'1 forduló'!$D$203</f>
        <v>0</v>
      </c>
      <c r="O216" s="323" t="b">
        <f>'1 forduló'!$D$203</f>
        <v>0</v>
      </c>
      <c r="P216" s="323" t="b">
        <f>'1 forduló'!$D$203</f>
        <v>0</v>
      </c>
      <c r="Q216" s="323" t="b">
        <f>'1 forduló'!$D$203</f>
        <v>0</v>
      </c>
      <c r="R216" s="323" t="b">
        <f>'1 forduló'!$D$203</f>
        <v>0</v>
      </c>
      <c r="S216" s="323" t="b">
        <f>'1 forduló'!$D$203</f>
        <v>0</v>
      </c>
      <c r="T216" s="323" t="b">
        <f>'1 forduló'!$D$203</f>
        <v>0</v>
      </c>
      <c r="U216" s="323" t="b">
        <f>'1 forduló'!$D$203</f>
        <v>0</v>
      </c>
      <c r="V216" s="323" t="b">
        <f>'1 forduló'!$D$203</f>
        <v>0</v>
      </c>
      <c r="W216" s="323" t="b">
        <f>'1 forduló'!$D$203</f>
        <v>0</v>
      </c>
      <c r="X216" s="323" t="b">
        <f>'1 forduló'!$D$203</f>
        <v>0</v>
      </c>
      <c r="Y216" s="324"/>
      <c r="Z216" s="331">
        <f t="shared" si="284"/>
        <v>0</v>
      </c>
      <c r="AA216" s="404"/>
      <c r="AC216" s="207"/>
      <c r="AD216" s="209" t="str">
        <f>M190</f>
        <v>12_10</v>
      </c>
      <c r="AE216" s="209" t="b">
        <f t="shared" ref="AE216:AP216" si="287">N190</f>
        <v>0</v>
      </c>
      <c r="AF216" s="209" t="b">
        <f t="shared" si="287"/>
        <v>0</v>
      </c>
      <c r="AG216" s="209" t="b">
        <f t="shared" si="287"/>
        <v>0</v>
      </c>
      <c r="AH216" s="209" t="b">
        <f t="shared" si="287"/>
        <v>0</v>
      </c>
      <c r="AI216" s="209" t="b">
        <f t="shared" si="287"/>
        <v>0</v>
      </c>
      <c r="AJ216" s="209" t="b">
        <f t="shared" si="287"/>
        <v>0</v>
      </c>
      <c r="AK216" s="209" t="b">
        <f t="shared" si="287"/>
        <v>0</v>
      </c>
      <c r="AL216" s="209" t="b">
        <f t="shared" si="287"/>
        <v>0</v>
      </c>
      <c r="AM216" s="209" t="b">
        <f t="shared" si="287"/>
        <v>0</v>
      </c>
      <c r="AN216" s="209" t="b">
        <f t="shared" si="287"/>
        <v>0</v>
      </c>
      <c r="AO216" s="209" t="b">
        <f t="shared" si="287"/>
        <v>0</v>
      </c>
      <c r="AP216" s="209">
        <f t="shared" si="287"/>
        <v>0</v>
      </c>
      <c r="AQ216" s="62">
        <f t="shared" si="200"/>
        <v>0</v>
      </c>
      <c r="AR216" s="389"/>
      <c r="AS216" s="90">
        <f t="shared" si="271"/>
        <v>1.7800000000000007E-8</v>
      </c>
      <c r="AT216" s="60" t="str">
        <f t="shared" si="201"/>
        <v>12_10</v>
      </c>
      <c r="AU216" s="173" t="str">
        <f t="shared" si="252"/>
        <v>Pihenőnap</v>
      </c>
      <c r="AV216"/>
      <c r="AW216" s="76">
        <f t="shared" si="272"/>
        <v>12</v>
      </c>
      <c r="AX216" s="76" t="s">
        <v>35</v>
      </c>
      <c r="AY216" s="179" t="e">
        <f t="shared" si="273"/>
        <v>#N/A</v>
      </c>
      <c r="AZ216" s="179" t="e">
        <f t="shared" si="274"/>
        <v>#N/A</v>
      </c>
      <c r="BA216" s="179" t="e">
        <f t="shared" si="275"/>
        <v>#N/A</v>
      </c>
      <c r="BB216" t="e">
        <f t="shared" si="198"/>
        <v>#N/A</v>
      </c>
    </row>
    <row r="217" spans="1:54" ht="12.75" hidden="1" customHeight="1" thickTop="1" thickBot="1" x14ac:dyDescent="0.25">
      <c r="A217" s="407"/>
      <c r="B217" s="321" t="s">
        <v>6</v>
      </c>
      <c r="C217" s="322"/>
      <c r="D217" s="322"/>
      <c r="E217" s="322"/>
      <c r="F217" s="322"/>
      <c r="G217" s="322"/>
      <c r="H217" s="322"/>
      <c r="I217" s="322"/>
      <c r="J217" s="322"/>
      <c r="K217" s="322"/>
      <c r="L217" s="322"/>
      <c r="M217" s="322" t="s">
        <v>101</v>
      </c>
      <c r="N217" s="323" t="b">
        <f>'1 forduló'!$D$203</f>
        <v>0</v>
      </c>
      <c r="O217" s="323" t="b">
        <f>'1 forduló'!$D$203</f>
        <v>0</v>
      </c>
      <c r="P217" s="323" t="b">
        <f>'1 forduló'!$D$203</f>
        <v>0</v>
      </c>
      <c r="Q217" s="323" t="b">
        <f>'1 forduló'!$D$203</f>
        <v>0</v>
      </c>
      <c r="R217" s="323" t="b">
        <f>'1 forduló'!$D$203</f>
        <v>0</v>
      </c>
      <c r="S217" s="323" t="b">
        <f>'1 forduló'!$D$203</f>
        <v>0</v>
      </c>
      <c r="T217" s="323" t="b">
        <f>'1 forduló'!$D$203</f>
        <v>0</v>
      </c>
      <c r="U217" s="323" t="b">
        <f>'1 forduló'!$D$203</f>
        <v>0</v>
      </c>
      <c r="V217" s="323" t="b">
        <f>'1 forduló'!$D$203</f>
        <v>0</v>
      </c>
      <c r="W217" s="323" t="b">
        <f>'1 forduló'!$D$203</f>
        <v>0</v>
      </c>
      <c r="X217" s="323" t="b">
        <f>'1 forduló'!$D$203</f>
        <v>0</v>
      </c>
      <c r="Y217" s="324"/>
      <c r="Z217" s="331">
        <f t="shared" si="284"/>
        <v>0</v>
      </c>
      <c r="AA217" s="404"/>
      <c r="AC217" s="207"/>
      <c r="AD217" s="209" t="str">
        <f>M206</f>
        <v>13_10</v>
      </c>
      <c r="AE217" s="209" t="b">
        <f t="shared" ref="AE217:AP217" si="288">N206</f>
        <v>0</v>
      </c>
      <c r="AF217" s="209" t="b">
        <f t="shared" si="288"/>
        <v>0</v>
      </c>
      <c r="AG217" s="209" t="b">
        <f t="shared" si="288"/>
        <v>0</v>
      </c>
      <c r="AH217" s="209" t="b">
        <f t="shared" si="288"/>
        <v>0</v>
      </c>
      <c r="AI217" s="209" t="b">
        <f t="shared" si="288"/>
        <v>0</v>
      </c>
      <c r="AJ217" s="209" t="b">
        <f t="shared" si="288"/>
        <v>0</v>
      </c>
      <c r="AK217" s="209" t="b">
        <f t="shared" si="288"/>
        <v>0</v>
      </c>
      <c r="AL217" s="209" t="b">
        <f t="shared" si="288"/>
        <v>0</v>
      </c>
      <c r="AM217" s="209" t="b">
        <f t="shared" si="288"/>
        <v>0</v>
      </c>
      <c r="AN217" s="209" t="b">
        <f t="shared" si="288"/>
        <v>0</v>
      </c>
      <c r="AO217" s="209" t="b">
        <f t="shared" si="288"/>
        <v>0</v>
      </c>
      <c r="AP217" s="209">
        <f t="shared" si="288"/>
        <v>0</v>
      </c>
      <c r="AQ217" s="62">
        <f t="shared" si="200"/>
        <v>0</v>
      </c>
      <c r="AR217" s="389"/>
      <c r="AS217" s="90">
        <f t="shared" si="271"/>
        <v>1.7600000000000009E-8</v>
      </c>
      <c r="AT217" s="60" t="str">
        <f t="shared" si="201"/>
        <v>13_10</v>
      </c>
      <c r="AU217" s="173" t="str">
        <f t="shared" si="252"/>
        <v>13cs</v>
      </c>
      <c r="AV217"/>
      <c r="AW217" s="76">
        <f t="shared" si="272"/>
        <v>13</v>
      </c>
      <c r="AX217" s="76" t="s">
        <v>36</v>
      </c>
      <c r="AY217" s="179" t="e">
        <f t="shared" si="273"/>
        <v>#N/A</v>
      </c>
      <c r="AZ217" s="179" t="e">
        <f t="shared" si="274"/>
        <v>#N/A</v>
      </c>
      <c r="BA217" s="179" t="e">
        <f t="shared" si="275"/>
        <v>#N/A</v>
      </c>
      <c r="BB217" t="e">
        <f t="shared" ref="BB217:BB224" si="289">IF(AY217&lt;&gt;AY218,"0","Ellenőrizd le a sorrendet!!! De a gép hozzáadja a csapat eredményt")</f>
        <v>#N/A</v>
      </c>
    </row>
    <row r="218" spans="1:54" ht="12.75" hidden="1" customHeight="1" thickTop="1" thickBot="1" x14ac:dyDescent="0.25">
      <c r="A218" s="407"/>
      <c r="B218" s="321" t="s">
        <v>7</v>
      </c>
      <c r="C218" s="322"/>
      <c r="D218" s="322"/>
      <c r="E218" s="322"/>
      <c r="F218" s="322"/>
      <c r="G218" s="322"/>
      <c r="H218" s="322"/>
      <c r="I218" s="322"/>
      <c r="J218" s="322"/>
      <c r="K218" s="322"/>
      <c r="L218" s="322"/>
      <c r="M218" s="322" t="s">
        <v>102</v>
      </c>
      <c r="N218" s="323" t="b">
        <f>'1 forduló'!$D$203</f>
        <v>0</v>
      </c>
      <c r="O218" s="323" t="b">
        <f>'1 forduló'!$D$203</f>
        <v>0</v>
      </c>
      <c r="P218" s="323" t="b">
        <f>'1 forduló'!$D$203</f>
        <v>0</v>
      </c>
      <c r="Q218" s="323" t="b">
        <f>'1 forduló'!$D$203</f>
        <v>0</v>
      </c>
      <c r="R218" s="323" t="b">
        <f>'1 forduló'!$D$203</f>
        <v>0</v>
      </c>
      <c r="S218" s="323" t="b">
        <f>'1 forduló'!$D$203</f>
        <v>0</v>
      </c>
      <c r="T218" s="323" t="b">
        <f>'1 forduló'!$D$203</f>
        <v>0</v>
      </c>
      <c r="U218" s="323" t="b">
        <f>'1 forduló'!$D$203</f>
        <v>0</v>
      </c>
      <c r="V218" s="323" t="b">
        <f>'1 forduló'!$D$203</f>
        <v>0</v>
      </c>
      <c r="W218" s="323" t="b">
        <f>'1 forduló'!$D$203</f>
        <v>0</v>
      </c>
      <c r="X218" s="323" t="b">
        <f>'1 forduló'!$D$203</f>
        <v>0</v>
      </c>
      <c r="Y218" s="324"/>
      <c r="Z218" s="331">
        <f t="shared" si="284"/>
        <v>0</v>
      </c>
      <c r="AA218" s="404"/>
      <c r="AC218" s="207"/>
      <c r="AD218" s="209" t="str">
        <f>M222</f>
        <v>14_10</v>
      </c>
      <c r="AE218" s="209" t="b">
        <f t="shared" ref="AE218:AP218" si="290">N222</f>
        <v>0</v>
      </c>
      <c r="AF218" s="209" t="b">
        <f t="shared" si="290"/>
        <v>0</v>
      </c>
      <c r="AG218" s="209" t="b">
        <f t="shared" si="290"/>
        <v>0</v>
      </c>
      <c r="AH218" s="209" t="b">
        <f t="shared" si="290"/>
        <v>0</v>
      </c>
      <c r="AI218" s="209" t="b">
        <f t="shared" si="290"/>
        <v>0</v>
      </c>
      <c r="AJ218" s="209" t="b">
        <f t="shared" si="290"/>
        <v>0</v>
      </c>
      <c r="AK218" s="209" t="b">
        <f t="shared" si="290"/>
        <v>0</v>
      </c>
      <c r="AL218" s="209" t="b">
        <f t="shared" si="290"/>
        <v>0</v>
      </c>
      <c r="AM218" s="209" t="b">
        <f t="shared" si="290"/>
        <v>0</v>
      </c>
      <c r="AN218" s="209" t="b">
        <f t="shared" si="290"/>
        <v>0</v>
      </c>
      <c r="AO218" s="209" t="b">
        <f t="shared" si="290"/>
        <v>0</v>
      </c>
      <c r="AP218" s="209">
        <f t="shared" si="290"/>
        <v>0</v>
      </c>
      <c r="AQ218" s="62">
        <f t="shared" ref="AQ218:AQ224" si="291">SUM(AE218:AP218)</f>
        <v>0</v>
      </c>
      <c r="AR218" s="389"/>
      <c r="AS218" s="90">
        <f t="shared" si="271"/>
        <v>1.7400000000000007E-8</v>
      </c>
      <c r="AT218" s="60" t="str">
        <f t="shared" ref="AT218:AT224" si="292">AD218</f>
        <v>14_10</v>
      </c>
      <c r="AU218" s="173" t="str">
        <f t="shared" si="252"/>
        <v>14cs</v>
      </c>
      <c r="AV218"/>
      <c r="AW218" s="76">
        <f t="shared" si="272"/>
        <v>14</v>
      </c>
      <c r="AX218" s="76" t="s">
        <v>37</v>
      </c>
      <c r="AY218" s="179" t="e">
        <f t="shared" si="273"/>
        <v>#N/A</v>
      </c>
      <c r="AZ218" s="179" t="e">
        <f t="shared" si="274"/>
        <v>#N/A</v>
      </c>
      <c r="BA218" s="179" t="e">
        <f t="shared" si="275"/>
        <v>#N/A</v>
      </c>
      <c r="BB218" t="e">
        <f t="shared" si="289"/>
        <v>#N/A</v>
      </c>
    </row>
    <row r="219" spans="1:54" ht="13.5" hidden="1" customHeight="1" thickTop="1" thickBot="1" x14ac:dyDescent="0.25">
      <c r="A219" s="407"/>
      <c r="B219" s="321" t="s">
        <v>79</v>
      </c>
      <c r="C219" s="322"/>
      <c r="D219" s="322"/>
      <c r="E219" s="322"/>
      <c r="F219" s="322"/>
      <c r="G219" s="322"/>
      <c r="H219" s="322"/>
      <c r="I219" s="322"/>
      <c r="J219" s="322"/>
      <c r="K219" s="322"/>
      <c r="L219" s="322"/>
      <c r="M219" s="322" t="s">
        <v>103</v>
      </c>
      <c r="N219" s="323" t="b">
        <f>'1 forduló'!$D$203</f>
        <v>0</v>
      </c>
      <c r="O219" s="323" t="b">
        <f>'1 forduló'!$D$203</f>
        <v>0</v>
      </c>
      <c r="P219" s="323" t="b">
        <f>'1 forduló'!$D$203</f>
        <v>0</v>
      </c>
      <c r="Q219" s="323" t="b">
        <f>'1 forduló'!$D$203</f>
        <v>0</v>
      </c>
      <c r="R219" s="323" t="b">
        <f>'1 forduló'!$D$203</f>
        <v>0</v>
      </c>
      <c r="S219" s="323" t="b">
        <f>'1 forduló'!$D$203</f>
        <v>0</v>
      </c>
      <c r="T219" s="323" t="b">
        <f>'1 forduló'!$D$203</f>
        <v>0</v>
      </c>
      <c r="U219" s="323" t="b">
        <f>'1 forduló'!$D$203</f>
        <v>0</v>
      </c>
      <c r="V219" s="323" t="b">
        <f>'1 forduló'!$D$203</f>
        <v>0</v>
      </c>
      <c r="W219" s="323" t="b">
        <f>'1 forduló'!$D$203</f>
        <v>0</v>
      </c>
      <c r="X219" s="323" t="b">
        <f>'1 forduló'!$D$203</f>
        <v>0</v>
      </c>
      <c r="Y219" s="324"/>
      <c r="Z219" s="331">
        <f t="shared" si="284"/>
        <v>0</v>
      </c>
      <c r="AA219" s="404"/>
      <c r="AC219" s="207"/>
      <c r="AD219" s="209" t="str">
        <f>M238</f>
        <v>15_10</v>
      </c>
      <c r="AE219" s="209" t="b">
        <f t="shared" ref="AE219:AP219" si="293">N238</f>
        <v>0</v>
      </c>
      <c r="AF219" s="209" t="b">
        <f t="shared" si="293"/>
        <v>0</v>
      </c>
      <c r="AG219" s="209" t="b">
        <f t="shared" si="293"/>
        <v>0</v>
      </c>
      <c r="AH219" s="209" t="b">
        <f t="shared" si="293"/>
        <v>0</v>
      </c>
      <c r="AI219" s="209" t="b">
        <f t="shared" si="293"/>
        <v>0</v>
      </c>
      <c r="AJ219" s="209" t="b">
        <f t="shared" si="293"/>
        <v>0</v>
      </c>
      <c r="AK219" s="209" t="b">
        <f t="shared" si="293"/>
        <v>0</v>
      </c>
      <c r="AL219" s="209" t="b">
        <f t="shared" si="293"/>
        <v>0</v>
      </c>
      <c r="AM219" s="209" t="b">
        <f t="shared" si="293"/>
        <v>0</v>
      </c>
      <c r="AN219" s="209" t="b">
        <f t="shared" si="293"/>
        <v>0</v>
      </c>
      <c r="AO219" s="209" t="b">
        <f t="shared" si="293"/>
        <v>0</v>
      </c>
      <c r="AP219" s="209">
        <f t="shared" si="293"/>
        <v>0</v>
      </c>
      <c r="AQ219" s="62">
        <f t="shared" si="291"/>
        <v>0</v>
      </c>
      <c r="AR219" s="389"/>
      <c r="AS219" s="90">
        <f t="shared" si="271"/>
        <v>1.7200000000000008E-8</v>
      </c>
      <c r="AT219" s="60" t="str">
        <f t="shared" si="292"/>
        <v>15_10</v>
      </c>
      <c r="AU219" s="173" t="str">
        <f t="shared" si="252"/>
        <v>15cs</v>
      </c>
      <c r="AV219"/>
      <c r="AW219" s="76">
        <f t="shared" si="272"/>
        <v>15</v>
      </c>
      <c r="AX219" s="76" t="s">
        <v>38</v>
      </c>
      <c r="AY219" s="179" t="e">
        <f t="shared" si="273"/>
        <v>#N/A</v>
      </c>
      <c r="AZ219" s="179" t="e">
        <f t="shared" si="274"/>
        <v>#N/A</v>
      </c>
      <c r="BA219" s="179" t="e">
        <f t="shared" si="275"/>
        <v>#N/A</v>
      </c>
      <c r="BB219" t="e">
        <f t="shared" si="289"/>
        <v>#N/A</v>
      </c>
    </row>
    <row r="220" spans="1:54" ht="14.25" hidden="1" customHeight="1" thickTop="1" thickBot="1" x14ac:dyDescent="0.25">
      <c r="A220" s="407"/>
      <c r="B220" s="321" t="s">
        <v>80</v>
      </c>
      <c r="C220" s="322"/>
      <c r="D220" s="322"/>
      <c r="E220" s="322"/>
      <c r="F220" s="322"/>
      <c r="G220" s="322"/>
      <c r="H220" s="322"/>
      <c r="I220" s="322"/>
      <c r="J220" s="322"/>
      <c r="K220" s="322"/>
      <c r="L220" s="322"/>
      <c r="M220" s="322" t="s">
        <v>104</v>
      </c>
      <c r="N220" s="323" t="b">
        <f>'1 forduló'!$D$203</f>
        <v>0</v>
      </c>
      <c r="O220" s="323" t="b">
        <f>'1 forduló'!$D$203</f>
        <v>0</v>
      </c>
      <c r="P220" s="323" t="b">
        <f>'1 forduló'!$D$203</f>
        <v>0</v>
      </c>
      <c r="Q220" s="323" t="b">
        <f>'1 forduló'!$D$203</f>
        <v>0</v>
      </c>
      <c r="R220" s="323" t="b">
        <f>'1 forduló'!$D$203</f>
        <v>0</v>
      </c>
      <c r="S220" s="323" t="b">
        <f>'1 forduló'!$D$203</f>
        <v>0</v>
      </c>
      <c r="T220" s="323" t="b">
        <f>'1 forduló'!$D$203</f>
        <v>0</v>
      </c>
      <c r="U220" s="323" t="b">
        <f>'1 forduló'!$D$203</f>
        <v>0</v>
      </c>
      <c r="V220" s="323" t="b">
        <f>'1 forduló'!$D$203</f>
        <v>0</v>
      </c>
      <c r="W220" s="323" t="b">
        <f>'1 forduló'!$D$203</f>
        <v>0</v>
      </c>
      <c r="X220" s="323" t="b">
        <f>'1 forduló'!$D$203</f>
        <v>0</v>
      </c>
      <c r="Y220" s="324"/>
      <c r="Z220" s="331">
        <f t="shared" si="284"/>
        <v>0</v>
      </c>
      <c r="AA220" s="404"/>
      <c r="AC220" s="207"/>
      <c r="AD220" s="209" t="str">
        <f>M254</f>
        <v>16_10</v>
      </c>
      <c r="AE220" s="209" t="b">
        <f t="shared" ref="AE220:AP220" si="294">N254</f>
        <v>0</v>
      </c>
      <c r="AF220" s="209" t="b">
        <f t="shared" si="294"/>
        <v>0</v>
      </c>
      <c r="AG220" s="209" t="b">
        <f t="shared" si="294"/>
        <v>0</v>
      </c>
      <c r="AH220" s="209" t="b">
        <f t="shared" si="294"/>
        <v>0</v>
      </c>
      <c r="AI220" s="209" t="b">
        <f t="shared" si="294"/>
        <v>0</v>
      </c>
      <c r="AJ220" s="209" t="b">
        <f t="shared" si="294"/>
        <v>0</v>
      </c>
      <c r="AK220" s="209" t="b">
        <f t="shared" si="294"/>
        <v>0</v>
      </c>
      <c r="AL220" s="209" t="b">
        <f t="shared" si="294"/>
        <v>0</v>
      </c>
      <c r="AM220" s="209" t="b">
        <f t="shared" si="294"/>
        <v>0</v>
      </c>
      <c r="AN220" s="209" t="b">
        <f t="shared" si="294"/>
        <v>0</v>
      </c>
      <c r="AO220" s="209" t="b">
        <f t="shared" si="294"/>
        <v>0</v>
      </c>
      <c r="AP220" s="209">
        <f t="shared" si="294"/>
        <v>0</v>
      </c>
      <c r="AQ220" s="62">
        <f t="shared" si="291"/>
        <v>0</v>
      </c>
      <c r="AR220" s="389"/>
      <c r="AS220" s="90">
        <f t="shared" si="271"/>
        <v>1.700000000000001E-8</v>
      </c>
      <c r="AT220" s="60" t="str">
        <f t="shared" si="292"/>
        <v>16_10</v>
      </c>
      <c r="AU220" s="173" t="str">
        <f t="shared" si="252"/>
        <v>16cs</v>
      </c>
      <c r="AV220"/>
      <c r="AW220" s="76">
        <f t="shared" si="272"/>
        <v>16</v>
      </c>
      <c r="AX220" s="76" t="s">
        <v>39</v>
      </c>
      <c r="AY220" s="179" t="e">
        <f t="shared" si="273"/>
        <v>#N/A</v>
      </c>
      <c r="AZ220" s="179" t="e">
        <f t="shared" si="274"/>
        <v>#N/A</v>
      </c>
      <c r="BA220" s="179" t="e">
        <f t="shared" si="275"/>
        <v>#N/A</v>
      </c>
      <c r="BB220" t="e">
        <f t="shared" si="289"/>
        <v>#N/A</v>
      </c>
    </row>
    <row r="221" spans="1:54" ht="14.25" hidden="1" customHeight="1" thickTop="1" thickBot="1" x14ac:dyDescent="0.25">
      <c r="A221" s="407"/>
      <c r="B221" s="321" t="s">
        <v>81</v>
      </c>
      <c r="C221" s="322"/>
      <c r="D221" s="322"/>
      <c r="E221" s="322"/>
      <c r="F221" s="322"/>
      <c r="G221" s="322"/>
      <c r="H221" s="322"/>
      <c r="I221" s="322"/>
      <c r="J221" s="322"/>
      <c r="K221" s="322"/>
      <c r="L221" s="322"/>
      <c r="M221" s="322" t="s">
        <v>105</v>
      </c>
      <c r="N221" s="323" t="b">
        <f>'1 forduló'!$D$203</f>
        <v>0</v>
      </c>
      <c r="O221" s="323" t="b">
        <f>'1 forduló'!$D$203</f>
        <v>0</v>
      </c>
      <c r="P221" s="323" t="b">
        <f>'1 forduló'!$D$203</f>
        <v>0</v>
      </c>
      <c r="Q221" s="323" t="b">
        <f>'1 forduló'!$D$203</f>
        <v>0</v>
      </c>
      <c r="R221" s="323" t="b">
        <f>'1 forduló'!$D$203</f>
        <v>0</v>
      </c>
      <c r="S221" s="323" t="b">
        <f>'1 forduló'!$D$203</f>
        <v>0</v>
      </c>
      <c r="T221" s="323" t="b">
        <f>'1 forduló'!$D$203</f>
        <v>0</v>
      </c>
      <c r="U221" s="323" t="b">
        <f>'1 forduló'!$D$203</f>
        <v>0</v>
      </c>
      <c r="V221" s="323" t="b">
        <f>'1 forduló'!$D$203</f>
        <v>0</v>
      </c>
      <c r="W221" s="323" t="b">
        <f>'1 forduló'!$D$203</f>
        <v>0</v>
      </c>
      <c r="X221" s="323" t="b">
        <f>'1 forduló'!$D$203</f>
        <v>0</v>
      </c>
      <c r="Y221" s="324"/>
      <c r="Z221" s="331">
        <f t="shared" si="284"/>
        <v>0</v>
      </c>
      <c r="AA221" s="404"/>
      <c r="AC221" s="207"/>
      <c r="AD221" s="209" t="str">
        <f>M270</f>
        <v>17_10</v>
      </c>
      <c r="AE221" s="209" t="b">
        <f t="shared" ref="AE221:AP221" si="295">N270</f>
        <v>0</v>
      </c>
      <c r="AF221" s="209" t="b">
        <f t="shared" si="295"/>
        <v>0</v>
      </c>
      <c r="AG221" s="209" t="b">
        <f t="shared" si="295"/>
        <v>0</v>
      </c>
      <c r="AH221" s="209" t="b">
        <f t="shared" si="295"/>
        <v>0</v>
      </c>
      <c r="AI221" s="209" t="b">
        <f t="shared" si="295"/>
        <v>0</v>
      </c>
      <c r="AJ221" s="209" t="b">
        <f t="shared" si="295"/>
        <v>0</v>
      </c>
      <c r="AK221" s="209" t="b">
        <f t="shared" si="295"/>
        <v>0</v>
      </c>
      <c r="AL221" s="209" t="b">
        <f t="shared" si="295"/>
        <v>0</v>
      </c>
      <c r="AM221" s="209" t="b">
        <f t="shared" si="295"/>
        <v>0</v>
      </c>
      <c r="AN221" s="209" t="b">
        <f t="shared" si="295"/>
        <v>0</v>
      </c>
      <c r="AO221" s="209" t="b">
        <f t="shared" si="295"/>
        <v>0</v>
      </c>
      <c r="AP221" s="209">
        <f t="shared" si="295"/>
        <v>0</v>
      </c>
      <c r="AQ221" s="62">
        <f t="shared" si="291"/>
        <v>0</v>
      </c>
      <c r="AR221" s="389"/>
      <c r="AS221" s="90">
        <f t="shared" si="271"/>
        <v>1.6800000000000011E-8</v>
      </c>
      <c r="AT221" s="60" t="str">
        <f t="shared" si="292"/>
        <v>17_10</v>
      </c>
      <c r="AU221" s="173" t="str">
        <f t="shared" si="252"/>
        <v>17cs</v>
      </c>
      <c r="AV221"/>
      <c r="AW221" s="76">
        <f t="shared" si="272"/>
        <v>17</v>
      </c>
      <c r="AX221" s="76" t="s">
        <v>40</v>
      </c>
      <c r="AY221" s="179" t="e">
        <f t="shared" si="273"/>
        <v>#N/A</v>
      </c>
      <c r="AZ221" s="179" t="e">
        <f t="shared" si="274"/>
        <v>#N/A</v>
      </c>
      <c r="BA221" s="179" t="e">
        <f t="shared" si="275"/>
        <v>#N/A</v>
      </c>
      <c r="BB221" t="e">
        <f t="shared" si="289"/>
        <v>#N/A</v>
      </c>
    </row>
    <row r="222" spans="1:54" ht="14.25" hidden="1" customHeight="1" thickTop="1" thickBot="1" x14ac:dyDescent="0.25">
      <c r="A222" s="407"/>
      <c r="B222" s="321" t="s">
        <v>82</v>
      </c>
      <c r="C222" s="322"/>
      <c r="D222" s="322"/>
      <c r="E222" s="322"/>
      <c r="F222" s="322"/>
      <c r="G222" s="322"/>
      <c r="H222" s="322"/>
      <c r="I222" s="322"/>
      <c r="J222" s="322"/>
      <c r="K222" s="322"/>
      <c r="L222" s="322"/>
      <c r="M222" s="322" t="s">
        <v>106</v>
      </c>
      <c r="N222" s="323" t="b">
        <f>'1 forduló'!$D$203</f>
        <v>0</v>
      </c>
      <c r="O222" s="323" t="b">
        <f>'1 forduló'!$D$203</f>
        <v>0</v>
      </c>
      <c r="P222" s="323" t="b">
        <f>'1 forduló'!$D$203</f>
        <v>0</v>
      </c>
      <c r="Q222" s="323" t="b">
        <f>'1 forduló'!$D$203</f>
        <v>0</v>
      </c>
      <c r="R222" s="323" t="b">
        <f>'1 forduló'!$D$203</f>
        <v>0</v>
      </c>
      <c r="S222" s="323" t="b">
        <f>'1 forduló'!$D$203</f>
        <v>0</v>
      </c>
      <c r="T222" s="323" t="b">
        <f>'1 forduló'!$D$203</f>
        <v>0</v>
      </c>
      <c r="U222" s="323" t="b">
        <f>'1 forduló'!$D$203</f>
        <v>0</v>
      </c>
      <c r="V222" s="323" t="b">
        <f>'1 forduló'!$D$203</f>
        <v>0</v>
      </c>
      <c r="W222" s="323" t="b">
        <f>'1 forduló'!$D$203</f>
        <v>0</v>
      </c>
      <c r="X222" s="323" t="b">
        <f>'1 forduló'!$D$203</f>
        <v>0</v>
      </c>
      <c r="Y222" s="324"/>
      <c r="Z222" s="331">
        <f t="shared" si="284"/>
        <v>0</v>
      </c>
      <c r="AA222" s="404"/>
      <c r="AC222" s="207"/>
      <c r="AD222" s="209" t="str">
        <f>M286</f>
        <v>18_10</v>
      </c>
      <c r="AE222" s="209" t="b">
        <f t="shared" ref="AE222:AP222" si="296">N286</f>
        <v>0</v>
      </c>
      <c r="AF222" s="209" t="b">
        <f t="shared" si="296"/>
        <v>0</v>
      </c>
      <c r="AG222" s="209" t="b">
        <f t="shared" si="296"/>
        <v>0</v>
      </c>
      <c r="AH222" s="209" t="b">
        <f t="shared" si="296"/>
        <v>0</v>
      </c>
      <c r="AI222" s="209" t="b">
        <f t="shared" si="296"/>
        <v>0</v>
      </c>
      <c r="AJ222" s="209" t="b">
        <f t="shared" si="296"/>
        <v>0</v>
      </c>
      <c r="AK222" s="209" t="b">
        <f t="shared" si="296"/>
        <v>0</v>
      </c>
      <c r="AL222" s="209" t="b">
        <f t="shared" si="296"/>
        <v>0</v>
      </c>
      <c r="AM222" s="209" t="b">
        <f t="shared" si="296"/>
        <v>0</v>
      </c>
      <c r="AN222" s="209" t="b">
        <f t="shared" si="296"/>
        <v>0</v>
      </c>
      <c r="AO222" s="209" t="b">
        <f t="shared" si="296"/>
        <v>0</v>
      </c>
      <c r="AP222" s="209">
        <f t="shared" si="296"/>
        <v>0</v>
      </c>
      <c r="AQ222" s="62">
        <f t="shared" si="291"/>
        <v>0</v>
      </c>
      <c r="AR222" s="389"/>
      <c r="AS222" s="90">
        <f t="shared" si="271"/>
        <v>1.660000000000001E-8</v>
      </c>
      <c r="AT222" s="60" t="str">
        <f t="shared" si="292"/>
        <v>18_10</v>
      </c>
      <c r="AU222" s="173" t="str">
        <f t="shared" si="252"/>
        <v>18cs</v>
      </c>
      <c r="AV222"/>
      <c r="AW222" s="76">
        <f t="shared" si="272"/>
        <v>18</v>
      </c>
      <c r="AX222" s="76" t="s">
        <v>41</v>
      </c>
      <c r="AY222" s="179" t="e">
        <f t="shared" si="273"/>
        <v>#N/A</v>
      </c>
      <c r="AZ222" s="179" t="e">
        <f t="shared" si="274"/>
        <v>#N/A</v>
      </c>
      <c r="BA222" s="179" t="e">
        <f t="shared" si="275"/>
        <v>#N/A</v>
      </c>
      <c r="BB222" t="e">
        <f t="shared" si="289"/>
        <v>#N/A</v>
      </c>
    </row>
    <row r="223" spans="1:54" ht="14.25" hidden="1" customHeight="1" thickTop="1" thickBot="1" x14ac:dyDescent="0.25">
      <c r="A223" s="408"/>
      <c r="B223" s="325" t="s">
        <v>85</v>
      </c>
      <c r="C223" s="326"/>
      <c r="D223" s="322"/>
      <c r="E223" s="326"/>
      <c r="F223" s="326"/>
      <c r="G223" s="326"/>
      <c r="H223" s="326"/>
      <c r="I223" s="326"/>
      <c r="J223" s="326"/>
      <c r="K223" s="326"/>
      <c r="L223" s="326"/>
      <c r="M223" s="326" t="s">
        <v>107</v>
      </c>
      <c r="N223" s="327"/>
      <c r="O223" s="327"/>
      <c r="P223" s="327"/>
      <c r="Q223" s="327"/>
      <c r="R223" s="327"/>
      <c r="S223" s="327"/>
      <c r="T223" s="327"/>
      <c r="U223" s="327"/>
      <c r="V223" s="327"/>
      <c r="W223" s="327"/>
      <c r="X223" s="327"/>
      <c r="Y223" s="328"/>
      <c r="Z223" s="332">
        <f t="shared" si="284"/>
        <v>0</v>
      </c>
      <c r="AA223" s="405"/>
      <c r="AC223" s="207"/>
      <c r="AD223" s="209" t="str">
        <f>M302</f>
        <v>19_10</v>
      </c>
      <c r="AE223" s="209" t="b">
        <f t="shared" ref="AE223:AP223" si="297">N302</f>
        <v>0</v>
      </c>
      <c r="AF223" s="209" t="b">
        <f t="shared" si="297"/>
        <v>0</v>
      </c>
      <c r="AG223" s="209" t="b">
        <f t="shared" si="297"/>
        <v>0</v>
      </c>
      <c r="AH223" s="209" t="b">
        <f t="shared" si="297"/>
        <v>0</v>
      </c>
      <c r="AI223" s="209" t="b">
        <f t="shared" si="297"/>
        <v>0</v>
      </c>
      <c r="AJ223" s="209" t="b">
        <f t="shared" si="297"/>
        <v>0</v>
      </c>
      <c r="AK223" s="209" t="b">
        <f t="shared" si="297"/>
        <v>0</v>
      </c>
      <c r="AL223" s="209" t="b">
        <f t="shared" si="297"/>
        <v>0</v>
      </c>
      <c r="AM223" s="209" t="b">
        <f t="shared" si="297"/>
        <v>0</v>
      </c>
      <c r="AN223" s="209" t="b">
        <f t="shared" si="297"/>
        <v>0</v>
      </c>
      <c r="AO223" s="209" t="b">
        <f t="shared" si="297"/>
        <v>0</v>
      </c>
      <c r="AP223" s="209">
        <f t="shared" si="297"/>
        <v>0</v>
      </c>
      <c r="AQ223" s="62">
        <f t="shared" si="291"/>
        <v>0</v>
      </c>
      <c r="AR223" s="389"/>
      <c r="AS223" s="90">
        <f t="shared" si="271"/>
        <v>1.6400000000000011E-8</v>
      </c>
      <c r="AT223" s="60" t="str">
        <f t="shared" si="292"/>
        <v>19_10</v>
      </c>
      <c r="AU223" s="173" t="str">
        <f t="shared" si="252"/>
        <v>19cs</v>
      </c>
      <c r="AV223"/>
      <c r="AW223" s="76">
        <f t="shared" si="272"/>
        <v>19</v>
      </c>
      <c r="AX223" s="76" t="s">
        <v>42</v>
      </c>
      <c r="AY223" s="179" t="e">
        <f t="shared" si="273"/>
        <v>#N/A</v>
      </c>
      <c r="AZ223" s="179" t="e">
        <f t="shared" si="274"/>
        <v>#N/A</v>
      </c>
      <c r="BA223" s="179" t="e">
        <f t="shared" si="275"/>
        <v>#N/A</v>
      </c>
      <c r="BB223" t="e">
        <f t="shared" si="289"/>
        <v>#N/A</v>
      </c>
    </row>
    <row r="224" spans="1:54" ht="14.25" hidden="1" customHeight="1" thickTop="1" thickBot="1" x14ac:dyDescent="0.25">
      <c r="A224" s="280"/>
      <c r="B224" s="280"/>
      <c r="C224" s="280"/>
      <c r="D224" s="280"/>
      <c r="E224" s="280"/>
      <c r="F224" s="280"/>
      <c r="G224" s="280"/>
      <c r="H224" s="280"/>
      <c r="I224" s="280"/>
      <c r="J224" s="280"/>
      <c r="K224" s="280"/>
      <c r="L224" s="280"/>
      <c r="M224" s="333"/>
      <c r="N224" s="335">
        <f t="shared" ref="N224:X224" si="298">SUM(N213:N223)</f>
        <v>0</v>
      </c>
      <c r="O224" s="335">
        <f t="shared" si="298"/>
        <v>0</v>
      </c>
      <c r="P224" s="335">
        <f t="shared" si="298"/>
        <v>0</v>
      </c>
      <c r="Q224" s="335">
        <f t="shared" si="298"/>
        <v>0</v>
      </c>
      <c r="R224" s="335">
        <f t="shared" si="298"/>
        <v>0</v>
      </c>
      <c r="S224" s="335">
        <f t="shared" si="298"/>
        <v>0</v>
      </c>
      <c r="T224" s="335">
        <f t="shared" si="298"/>
        <v>0</v>
      </c>
      <c r="U224" s="335">
        <f t="shared" si="298"/>
        <v>0</v>
      </c>
      <c r="V224" s="335">
        <f t="shared" si="298"/>
        <v>0</v>
      </c>
      <c r="W224" s="335">
        <f t="shared" si="298"/>
        <v>0</v>
      </c>
      <c r="X224" s="335">
        <f t="shared" si="298"/>
        <v>0</v>
      </c>
      <c r="Y224" s="252"/>
      <c r="Z224" s="280"/>
      <c r="AA224" s="280"/>
      <c r="AC224" s="207"/>
      <c r="AD224" s="209" t="str">
        <f>M318</f>
        <v>20_10</v>
      </c>
      <c r="AE224" s="209" t="b">
        <f t="shared" ref="AE224:AP224" si="299">N318</f>
        <v>0</v>
      </c>
      <c r="AF224" s="209" t="b">
        <f t="shared" si="299"/>
        <v>0</v>
      </c>
      <c r="AG224" s="209" t="b">
        <f t="shared" si="299"/>
        <v>0</v>
      </c>
      <c r="AH224" s="209" t="b">
        <f t="shared" si="299"/>
        <v>0</v>
      </c>
      <c r="AI224" s="209" t="b">
        <f t="shared" si="299"/>
        <v>0</v>
      </c>
      <c r="AJ224" s="209" t="b">
        <f t="shared" si="299"/>
        <v>0</v>
      </c>
      <c r="AK224" s="209" t="b">
        <f t="shared" si="299"/>
        <v>0</v>
      </c>
      <c r="AL224" s="209" t="b">
        <f t="shared" si="299"/>
        <v>0</v>
      </c>
      <c r="AM224" s="209" t="b">
        <f t="shared" si="299"/>
        <v>0</v>
      </c>
      <c r="AN224" s="209" t="b">
        <f t="shared" si="299"/>
        <v>0</v>
      </c>
      <c r="AO224" s="209" t="b">
        <f t="shared" si="299"/>
        <v>0</v>
      </c>
      <c r="AP224" s="209">
        <f t="shared" si="299"/>
        <v>0</v>
      </c>
      <c r="AQ224" s="62">
        <f t="shared" si="291"/>
        <v>0</v>
      </c>
      <c r="AR224" s="390"/>
      <c r="AS224" s="90">
        <f t="shared" si="271"/>
        <v>1.6200000000000013E-8</v>
      </c>
      <c r="AT224" s="75" t="str">
        <f t="shared" si="292"/>
        <v>20_10</v>
      </c>
      <c r="AU224" s="173" t="str">
        <f t="shared" si="252"/>
        <v>20cs</v>
      </c>
      <c r="AV224"/>
      <c r="AW224" s="76">
        <f t="shared" si="272"/>
        <v>20</v>
      </c>
      <c r="AX224" s="76" t="s">
        <v>43</v>
      </c>
      <c r="AY224" s="179" t="e">
        <f t="shared" si="273"/>
        <v>#N/A</v>
      </c>
      <c r="AZ224" s="179" t="e">
        <f t="shared" si="274"/>
        <v>#N/A</v>
      </c>
      <c r="BA224" s="179" t="e">
        <f t="shared" si="275"/>
        <v>#N/A</v>
      </c>
      <c r="BB224" t="e">
        <f t="shared" si="289"/>
        <v>#N/A</v>
      </c>
    </row>
    <row r="225" spans="1:27" ht="12.75" hidden="1" customHeight="1" x14ac:dyDescent="0.2">
      <c r="A225" s="280"/>
      <c r="B225" s="280"/>
      <c r="C225" s="280"/>
      <c r="D225" s="280"/>
      <c r="E225" s="280"/>
      <c r="F225" s="280"/>
      <c r="G225" s="280"/>
      <c r="H225" s="280"/>
      <c r="I225" s="280"/>
      <c r="J225" s="280"/>
      <c r="K225" s="280"/>
      <c r="L225" s="280"/>
      <c r="M225" s="333"/>
      <c r="N225" s="334"/>
      <c r="O225" s="334"/>
      <c r="P225" s="334"/>
      <c r="Q225" s="334"/>
      <c r="R225" s="334"/>
      <c r="S225" s="334"/>
      <c r="T225" s="334"/>
      <c r="U225" s="334"/>
      <c r="V225" s="334"/>
      <c r="W225" s="334"/>
      <c r="X225" s="334"/>
      <c r="Y225" s="334"/>
      <c r="Z225" s="280"/>
      <c r="AA225" s="280"/>
    </row>
    <row r="226" spans="1:27" ht="13.5" hidden="1" customHeight="1" thickBot="1" x14ac:dyDescent="0.25">
      <c r="A226" s="280"/>
      <c r="B226" s="280"/>
      <c r="C226" s="280"/>
      <c r="D226" s="280"/>
      <c r="E226" s="280"/>
      <c r="F226" s="280"/>
      <c r="G226" s="280"/>
      <c r="H226" s="280"/>
      <c r="I226" s="280"/>
      <c r="J226" s="280"/>
      <c r="K226" s="280"/>
      <c r="L226" s="280"/>
      <c r="M226" s="333"/>
      <c r="N226" s="280"/>
      <c r="O226" s="280"/>
      <c r="P226" s="280"/>
      <c r="Q226" s="280"/>
      <c r="R226" s="280"/>
      <c r="S226" s="280"/>
      <c r="T226" s="280"/>
      <c r="U226" s="280"/>
      <c r="V226" s="280"/>
      <c r="W226" s="280"/>
      <c r="X226" s="280"/>
      <c r="Y226" s="280"/>
      <c r="Z226" s="280"/>
      <c r="AA226" s="280"/>
    </row>
    <row r="227" spans="1:27" ht="27" hidden="1" customHeight="1" thickBot="1" x14ac:dyDescent="0.35">
      <c r="A227" s="398" t="s">
        <v>0</v>
      </c>
      <c r="B227" s="399"/>
      <c r="C227" s="311"/>
      <c r="D227" s="312"/>
      <c r="E227" s="313"/>
      <c r="F227" s="314"/>
      <c r="G227" s="314"/>
      <c r="H227" s="314"/>
      <c r="I227" s="314"/>
      <c r="J227" s="314"/>
      <c r="K227" s="314"/>
      <c r="L227" s="314"/>
      <c r="M227" s="315" t="s">
        <v>52</v>
      </c>
      <c r="N227" s="400" t="s">
        <v>12</v>
      </c>
      <c r="O227" s="401"/>
      <c r="P227" s="402"/>
      <c r="Q227" s="402"/>
      <c r="R227" s="402"/>
      <c r="S227" s="402"/>
      <c r="T227" s="402"/>
      <c r="U227" s="402"/>
      <c r="V227" s="402"/>
      <c r="W227" s="402"/>
      <c r="X227" s="402"/>
      <c r="Y227" s="402"/>
      <c r="Z227" s="329" t="s">
        <v>16</v>
      </c>
      <c r="AA227" s="403">
        <f>SUM(N240:Y240)</f>
        <v>0</v>
      </c>
    </row>
    <row r="228" spans="1:27" ht="13.5" hidden="1" customHeight="1" thickBot="1" x14ac:dyDescent="0.25">
      <c r="A228" s="406">
        <v>15</v>
      </c>
      <c r="B228" s="316"/>
      <c r="C228" s="317"/>
      <c r="D228" s="317"/>
      <c r="E228" s="317"/>
      <c r="F228" s="317"/>
      <c r="G228" s="317"/>
      <c r="H228" s="317"/>
      <c r="I228" s="317"/>
      <c r="J228" s="317"/>
      <c r="K228" s="317"/>
      <c r="L228" s="317"/>
      <c r="M228" s="318" t="s">
        <v>1</v>
      </c>
      <c r="N228" s="319" t="s">
        <v>13</v>
      </c>
      <c r="O228" s="320" t="s">
        <v>14</v>
      </c>
      <c r="P228" s="320" t="s">
        <v>15</v>
      </c>
      <c r="Q228" s="320" t="s">
        <v>17</v>
      </c>
      <c r="R228" s="320" t="s">
        <v>18</v>
      </c>
      <c r="S228" s="320" t="s">
        <v>21</v>
      </c>
      <c r="T228" s="320" t="s">
        <v>22</v>
      </c>
      <c r="U228" s="320" t="s">
        <v>25</v>
      </c>
      <c r="V228" s="320" t="s">
        <v>26</v>
      </c>
      <c r="W228" s="320" t="s">
        <v>33</v>
      </c>
      <c r="X228" s="320" t="s">
        <v>34</v>
      </c>
      <c r="Y228" s="320" t="s">
        <v>35</v>
      </c>
      <c r="Z228" s="330"/>
      <c r="AA228" s="404"/>
    </row>
    <row r="229" spans="1:27" ht="13.5" hidden="1" customHeight="1" thickBot="1" x14ac:dyDescent="0.25">
      <c r="A229" s="407"/>
      <c r="B229" s="321" t="s">
        <v>2</v>
      </c>
      <c r="C229" s="322"/>
      <c r="D229" s="322"/>
      <c r="E229" s="322"/>
      <c r="F229" s="322"/>
      <c r="G229" s="322"/>
      <c r="H229" s="322"/>
      <c r="I229" s="322"/>
      <c r="J229" s="322"/>
      <c r="K229" s="322"/>
      <c r="L229" s="322"/>
      <c r="M229" s="322" t="s">
        <v>108</v>
      </c>
      <c r="N229" s="323" t="b">
        <f>'1 forduló'!$D$218</f>
        <v>0</v>
      </c>
      <c r="O229" s="323" t="b">
        <f>'1 forduló'!$D$218</f>
        <v>0</v>
      </c>
      <c r="P229" s="323" t="b">
        <f>'1 forduló'!$D$218</f>
        <v>0</v>
      </c>
      <c r="Q229" s="323" t="b">
        <f>'1 forduló'!$D$218</f>
        <v>0</v>
      </c>
      <c r="R229" s="323" t="b">
        <f>'1 forduló'!$D$218</f>
        <v>0</v>
      </c>
      <c r="S229" s="323" t="b">
        <f>'1 forduló'!$D$218</f>
        <v>0</v>
      </c>
      <c r="T229" s="323" t="b">
        <f>'1 forduló'!$D$218</f>
        <v>0</v>
      </c>
      <c r="U229" s="323" t="b">
        <f>'1 forduló'!$D$218</f>
        <v>0</v>
      </c>
      <c r="V229" s="323" t="b">
        <f>'1 forduló'!$D$218</f>
        <v>0</v>
      </c>
      <c r="W229" s="323" t="b">
        <f>'1 forduló'!$D$218</f>
        <v>0</v>
      </c>
      <c r="X229" s="323" t="b">
        <f>'1 forduló'!$D$218</f>
        <v>0</v>
      </c>
      <c r="Y229" s="324"/>
      <c r="Z229" s="331">
        <f>SUM(N229:Y229)</f>
        <v>0</v>
      </c>
      <c r="AA229" s="404"/>
    </row>
    <row r="230" spans="1:27" ht="13.5" hidden="1" customHeight="1" thickBot="1" x14ac:dyDescent="0.25">
      <c r="A230" s="407"/>
      <c r="B230" s="321" t="s">
        <v>3</v>
      </c>
      <c r="C230" s="322"/>
      <c r="D230" s="322"/>
      <c r="E230" s="322"/>
      <c r="F230" s="322"/>
      <c r="G230" s="322"/>
      <c r="H230" s="322"/>
      <c r="I230" s="322"/>
      <c r="J230" s="322"/>
      <c r="K230" s="322"/>
      <c r="L230" s="322"/>
      <c r="M230" s="322" t="s">
        <v>109</v>
      </c>
      <c r="N230" s="323" t="b">
        <f>'1 forduló'!$D$218</f>
        <v>0</v>
      </c>
      <c r="O230" s="323" t="b">
        <f>'1 forduló'!$D$218</f>
        <v>0</v>
      </c>
      <c r="P230" s="323" t="b">
        <f>'1 forduló'!$D$218</f>
        <v>0</v>
      </c>
      <c r="Q230" s="323" t="b">
        <f>'1 forduló'!$D$218</f>
        <v>0</v>
      </c>
      <c r="R230" s="323" t="b">
        <f>'1 forduló'!$D$218</f>
        <v>0</v>
      </c>
      <c r="S230" s="323" t="b">
        <f>'1 forduló'!$D$218</f>
        <v>0</v>
      </c>
      <c r="T230" s="323" t="b">
        <f>'1 forduló'!$D$218</f>
        <v>0</v>
      </c>
      <c r="U230" s="323" t="b">
        <f>'1 forduló'!$D$218</f>
        <v>0</v>
      </c>
      <c r="V230" s="323" t="b">
        <f>'1 forduló'!$D$218</f>
        <v>0</v>
      </c>
      <c r="W230" s="323" t="b">
        <f>'1 forduló'!$D$218</f>
        <v>0</v>
      </c>
      <c r="X230" s="323" t="b">
        <f>'1 forduló'!$D$218</f>
        <v>0</v>
      </c>
      <c r="Y230" s="324"/>
      <c r="Z230" s="331">
        <f t="shared" ref="Z230:Z239" si="300">SUM(N230:Y230)</f>
        <v>0</v>
      </c>
      <c r="AA230" s="404"/>
    </row>
    <row r="231" spans="1:27" ht="13.5" hidden="1" customHeight="1" thickBot="1" x14ac:dyDescent="0.25">
      <c r="A231" s="407"/>
      <c r="B231" s="321" t="s">
        <v>84</v>
      </c>
      <c r="C231" s="322"/>
      <c r="D231" s="322"/>
      <c r="E231" s="322"/>
      <c r="F231" s="322"/>
      <c r="G231" s="322"/>
      <c r="H231" s="322"/>
      <c r="I231" s="322"/>
      <c r="J231" s="322"/>
      <c r="K231" s="322"/>
      <c r="L231" s="322"/>
      <c r="M231" s="322" t="s">
        <v>110</v>
      </c>
      <c r="N231" s="323" t="b">
        <f>'1 forduló'!$D$218</f>
        <v>0</v>
      </c>
      <c r="O231" s="323" t="b">
        <f>'1 forduló'!$D$218</f>
        <v>0</v>
      </c>
      <c r="P231" s="323" t="b">
        <f>'1 forduló'!$D$218</f>
        <v>0</v>
      </c>
      <c r="Q231" s="323" t="b">
        <f>'1 forduló'!$D$218</f>
        <v>0</v>
      </c>
      <c r="R231" s="323" t="b">
        <f>'1 forduló'!$D$218</f>
        <v>0</v>
      </c>
      <c r="S231" s="323" t="b">
        <f>'1 forduló'!$D$218</f>
        <v>0</v>
      </c>
      <c r="T231" s="323" t="b">
        <f>'1 forduló'!$D$218</f>
        <v>0</v>
      </c>
      <c r="U231" s="323" t="b">
        <f>'1 forduló'!$D$218</f>
        <v>0</v>
      </c>
      <c r="V231" s="323" t="b">
        <f>'1 forduló'!$D$218</f>
        <v>0</v>
      </c>
      <c r="W231" s="323" t="b">
        <f>'1 forduló'!$D$218</f>
        <v>0</v>
      </c>
      <c r="X231" s="323" t="b">
        <f>'1 forduló'!$D$218</f>
        <v>0</v>
      </c>
      <c r="Y231" s="324"/>
      <c r="Z231" s="331">
        <f t="shared" si="300"/>
        <v>0</v>
      </c>
      <c r="AA231" s="404"/>
    </row>
    <row r="232" spans="1:27" ht="13.5" hidden="1" customHeight="1" thickBot="1" x14ac:dyDescent="0.25">
      <c r="A232" s="407"/>
      <c r="B232" s="321" t="s">
        <v>5</v>
      </c>
      <c r="C232" s="322"/>
      <c r="D232" s="322"/>
      <c r="E232" s="322"/>
      <c r="F232" s="322"/>
      <c r="G232" s="322"/>
      <c r="H232" s="322"/>
      <c r="I232" s="322"/>
      <c r="J232" s="322"/>
      <c r="K232" s="322"/>
      <c r="L232" s="322"/>
      <c r="M232" s="322" t="s">
        <v>111</v>
      </c>
      <c r="N232" s="323" t="b">
        <f>'1 forduló'!$D$218</f>
        <v>0</v>
      </c>
      <c r="O232" s="323" t="b">
        <f>'1 forduló'!$D$218</f>
        <v>0</v>
      </c>
      <c r="P232" s="323" t="b">
        <f>'1 forduló'!$D$218</f>
        <v>0</v>
      </c>
      <c r="Q232" s="323" t="b">
        <f>'1 forduló'!$D$218</f>
        <v>0</v>
      </c>
      <c r="R232" s="323" t="b">
        <f>'1 forduló'!$D$218</f>
        <v>0</v>
      </c>
      <c r="S232" s="323" t="b">
        <f>'1 forduló'!$D$218</f>
        <v>0</v>
      </c>
      <c r="T232" s="323" t="b">
        <f>'1 forduló'!$D$218</f>
        <v>0</v>
      </c>
      <c r="U232" s="323" t="b">
        <f>'1 forduló'!$D$218</f>
        <v>0</v>
      </c>
      <c r="V232" s="323" t="b">
        <f>'1 forduló'!$D$218</f>
        <v>0</v>
      </c>
      <c r="W232" s="323" t="b">
        <f>'1 forduló'!$D$218</f>
        <v>0</v>
      </c>
      <c r="X232" s="323" t="b">
        <f>'1 forduló'!$D$218</f>
        <v>0</v>
      </c>
      <c r="Y232" s="324"/>
      <c r="Z232" s="331">
        <f t="shared" si="300"/>
        <v>0</v>
      </c>
      <c r="AA232" s="404"/>
    </row>
    <row r="233" spans="1:27" ht="13.5" hidden="1" customHeight="1" thickBot="1" x14ac:dyDescent="0.25">
      <c r="A233" s="407"/>
      <c r="B233" s="321" t="s">
        <v>6</v>
      </c>
      <c r="C233" s="322"/>
      <c r="D233" s="322"/>
      <c r="E233" s="322"/>
      <c r="F233" s="322"/>
      <c r="G233" s="322"/>
      <c r="H233" s="322"/>
      <c r="I233" s="322"/>
      <c r="J233" s="322"/>
      <c r="K233" s="322"/>
      <c r="L233" s="322"/>
      <c r="M233" s="322" t="s">
        <v>112</v>
      </c>
      <c r="N233" s="323" t="b">
        <f>'1 forduló'!$D$218</f>
        <v>0</v>
      </c>
      <c r="O233" s="323" t="b">
        <f>'1 forduló'!$D$218</f>
        <v>0</v>
      </c>
      <c r="P233" s="323" t="b">
        <f>'1 forduló'!$D$218</f>
        <v>0</v>
      </c>
      <c r="Q233" s="323" t="b">
        <f>'1 forduló'!$D$218</f>
        <v>0</v>
      </c>
      <c r="R233" s="323" t="b">
        <f>'1 forduló'!$D$218</f>
        <v>0</v>
      </c>
      <c r="S233" s="323" t="b">
        <f>'1 forduló'!$D$218</f>
        <v>0</v>
      </c>
      <c r="T233" s="323" t="b">
        <f>'1 forduló'!$D$218</f>
        <v>0</v>
      </c>
      <c r="U233" s="323" t="b">
        <f>'1 forduló'!$D$218</f>
        <v>0</v>
      </c>
      <c r="V233" s="323" t="b">
        <f>'1 forduló'!$D$218</f>
        <v>0</v>
      </c>
      <c r="W233" s="323" t="b">
        <f>'1 forduló'!$D$218</f>
        <v>0</v>
      </c>
      <c r="X233" s="323" t="b">
        <f>'1 forduló'!$D$218</f>
        <v>0</v>
      </c>
      <c r="Y233" s="324"/>
      <c r="Z233" s="331">
        <f t="shared" si="300"/>
        <v>0</v>
      </c>
      <c r="AA233" s="404"/>
    </row>
    <row r="234" spans="1:27" ht="13.5" hidden="1" customHeight="1" thickBot="1" x14ac:dyDescent="0.25">
      <c r="A234" s="407"/>
      <c r="B234" s="321" t="s">
        <v>7</v>
      </c>
      <c r="C234" s="322"/>
      <c r="D234" s="322"/>
      <c r="E234" s="322"/>
      <c r="F234" s="322"/>
      <c r="G234" s="322"/>
      <c r="H234" s="322"/>
      <c r="I234" s="322"/>
      <c r="J234" s="322"/>
      <c r="K234" s="322"/>
      <c r="L234" s="322"/>
      <c r="M234" s="322" t="s">
        <v>113</v>
      </c>
      <c r="N234" s="323" t="b">
        <f>'1 forduló'!$D$218</f>
        <v>0</v>
      </c>
      <c r="O234" s="323" t="b">
        <f>'1 forduló'!$D$218</f>
        <v>0</v>
      </c>
      <c r="P234" s="323" t="b">
        <f>'1 forduló'!$D$218</f>
        <v>0</v>
      </c>
      <c r="Q234" s="323" t="b">
        <f>'1 forduló'!$D$218</f>
        <v>0</v>
      </c>
      <c r="R234" s="323" t="b">
        <f>'1 forduló'!$D$218</f>
        <v>0</v>
      </c>
      <c r="S234" s="323" t="b">
        <f>'1 forduló'!$D$218</f>
        <v>0</v>
      </c>
      <c r="T234" s="323" t="b">
        <f>'1 forduló'!$D$218</f>
        <v>0</v>
      </c>
      <c r="U234" s="323" t="b">
        <f>'1 forduló'!$D$218</f>
        <v>0</v>
      </c>
      <c r="V234" s="323" t="b">
        <f>'1 forduló'!$D$218</f>
        <v>0</v>
      </c>
      <c r="W234" s="323" t="b">
        <f>'1 forduló'!$D$218</f>
        <v>0</v>
      </c>
      <c r="X234" s="323" t="b">
        <f>'1 forduló'!$D$218</f>
        <v>0</v>
      </c>
      <c r="Y234" s="324"/>
      <c r="Z234" s="331">
        <f t="shared" si="300"/>
        <v>0</v>
      </c>
      <c r="AA234" s="404"/>
    </row>
    <row r="235" spans="1:27" ht="13.5" hidden="1" customHeight="1" thickBot="1" x14ac:dyDescent="0.25">
      <c r="A235" s="407"/>
      <c r="B235" s="321" t="s">
        <v>79</v>
      </c>
      <c r="C235" s="322"/>
      <c r="D235" s="322"/>
      <c r="E235" s="322"/>
      <c r="F235" s="322"/>
      <c r="G235" s="322"/>
      <c r="H235" s="322"/>
      <c r="I235" s="322"/>
      <c r="J235" s="322"/>
      <c r="K235" s="322"/>
      <c r="L235" s="322"/>
      <c r="M235" s="322" t="s">
        <v>114</v>
      </c>
      <c r="N235" s="323" t="b">
        <f>'1 forduló'!$D$218</f>
        <v>0</v>
      </c>
      <c r="O235" s="323" t="b">
        <f>'1 forduló'!$D$218</f>
        <v>0</v>
      </c>
      <c r="P235" s="323" t="b">
        <f>'1 forduló'!$D$218</f>
        <v>0</v>
      </c>
      <c r="Q235" s="323" t="b">
        <f>'1 forduló'!$D$218</f>
        <v>0</v>
      </c>
      <c r="R235" s="323" t="b">
        <f>'1 forduló'!$D$218</f>
        <v>0</v>
      </c>
      <c r="S235" s="323" t="b">
        <f>'1 forduló'!$D$218</f>
        <v>0</v>
      </c>
      <c r="T235" s="323" t="b">
        <f>'1 forduló'!$D$218</f>
        <v>0</v>
      </c>
      <c r="U235" s="323" t="b">
        <f>'1 forduló'!$D$218</f>
        <v>0</v>
      </c>
      <c r="V235" s="323" t="b">
        <f>'1 forduló'!$D$218</f>
        <v>0</v>
      </c>
      <c r="W235" s="323" t="b">
        <f>'1 forduló'!$D$218</f>
        <v>0</v>
      </c>
      <c r="X235" s="323" t="b">
        <f>'1 forduló'!$D$218</f>
        <v>0</v>
      </c>
      <c r="Y235" s="324"/>
      <c r="Z235" s="331">
        <f t="shared" si="300"/>
        <v>0</v>
      </c>
      <c r="AA235" s="404"/>
    </row>
    <row r="236" spans="1:27" ht="13.5" hidden="1" customHeight="1" thickBot="1" x14ac:dyDescent="0.25">
      <c r="A236" s="407"/>
      <c r="B236" s="321" t="s">
        <v>80</v>
      </c>
      <c r="C236" s="322"/>
      <c r="D236" s="322"/>
      <c r="E236" s="322"/>
      <c r="F236" s="322"/>
      <c r="G236" s="322"/>
      <c r="H236" s="322"/>
      <c r="I236" s="322"/>
      <c r="J236" s="322"/>
      <c r="K236" s="322"/>
      <c r="L236" s="322"/>
      <c r="M236" s="322" t="s">
        <v>115</v>
      </c>
      <c r="N236" s="323" t="b">
        <f>'1 forduló'!$D$218</f>
        <v>0</v>
      </c>
      <c r="O236" s="323" t="b">
        <f>'1 forduló'!$D$218</f>
        <v>0</v>
      </c>
      <c r="P236" s="323" t="b">
        <f>'1 forduló'!$D$218</f>
        <v>0</v>
      </c>
      <c r="Q236" s="323" t="b">
        <f>'1 forduló'!$D$218</f>
        <v>0</v>
      </c>
      <c r="R236" s="323" t="b">
        <f>'1 forduló'!$D$218</f>
        <v>0</v>
      </c>
      <c r="S236" s="323" t="b">
        <f>'1 forduló'!$D$218</f>
        <v>0</v>
      </c>
      <c r="T236" s="323" t="b">
        <f>'1 forduló'!$D$218</f>
        <v>0</v>
      </c>
      <c r="U236" s="323" t="b">
        <f>'1 forduló'!$D$218</f>
        <v>0</v>
      </c>
      <c r="V236" s="323" t="b">
        <f>'1 forduló'!$D$218</f>
        <v>0</v>
      </c>
      <c r="W236" s="323" t="b">
        <f>'1 forduló'!$D$218</f>
        <v>0</v>
      </c>
      <c r="X236" s="323" t="b">
        <f>'1 forduló'!$D$218</f>
        <v>0</v>
      </c>
      <c r="Y236" s="324"/>
      <c r="Z236" s="331">
        <f t="shared" si="300"/>
        <v>0</v>
      </c>
      <c r="AA236" s="404"/>
    </row>
    <row r="237" spans="1:27" ht="13.5" hidden="1" customHeight="1" thickBot="1" x14ac:dyDescent="0.25">
      <c r="A237" s="407"/>
      <c r="B237" s="321" t="s">
        <v>81</v>
      </c>
      <c r="C237" s="322"/>
      <c r="D237" s="322"/>
      <c r="E237" s="322"/>
      <c r="F237" s="322"/>
      <c r="G237" s="322"/>
      <c r="H237" s="322"/>
      <c r="I237" s="322"/>
      <c r="J237" s="322"/>
      <c r="K237" s="322"/>
      <c r="L237" s="322"/>
      <c r="M237" s="322" t="s">
        <v>116</v>
      </c>
      <c r="N237" s="323" t="b">
        <f>'1 forduló'!$D$218</f>
        <v>0</v>
      </c>
      <c r="O237" s="323" t="b">
        <f>'1 forduló'!$D$218</f>
        <v>0</v>
      </c>
      <c r="P237" s="323" t="b">
        <f>'1 forduló'!$D$218</f>
        <v>0</v>
      </c>
      <c r="Q237" s="323" t="b">
        <f>'1 forduló'!$D$218</f>
        <v>0</v>
      </c>
      <c r="R237" s="323" t="b">
        <f>'1 forduló'!$D$218</f>
        <v>0</v>
      </c>
      <c r="S237" s="323" t="b">
        <f>'1 forduló'!$D$218</f>
        <v>0</v>
      </c>
      <c r="T237" s="323" t="b">
        <f>'1 forduló'!$D$218</f>
        <v>0</v>
      </c>
      <c r="U237" s="323" t="b">
        <f>'1 forduló'!$D$218</f>
        <v>0</v>
      </c>
      <c r="V237" s="323" t="b">
        <f>'1 forduló'!$D$218</f>
        <v>0</v>
      </c>
      <c r="W237" s="323" t="b">
        <f>'1 forduló'!$D$218</f>
        <v>0</v>
      </c>
      <c r="X237" s="323" t="b">
        <f>'1 forduló'!$D$218</f>
        <v>0</v>
      </c>
      <c r="Y237" s="324"/>
      <c r="Z237" s="331">
        <f t="shared" si="300"/>
        <v>0</v>
      </c>
      <c r="AA237" s="404"/>
    </row>
    <row r="238" spans="1:27" ht="13.5" hidden="1" customHeight="1" thickBot="1" x14ac:dyDescent="0.25">
      <c r="A238" s="407"/>
      <c r="B238" s="321" t="s">
        <v>82</v>
      </c>
      <c r="C238" s="322"/>
      <c r="D238" s="322"/>
      <c r="E238" s="322"/>
      <c r="F238" s="322"/>
      <c r="G238" s="322"/>
      <c r="H238" s="322"/>
      <c r="I238" s="322"/>
      <c r="J238" s="322"/>
      <c r="K238" s="322"/>
      <c r="L238" s="322"/>
      <c r="M238" s="322" t="s">
        <v>117</v>
      </c>
      <c r="N238" s="323" t="b">
        <f>'1 forduló'!$D$218</f>
        <v>0</v>
      </c>
      <c r="O238" s="323" t="b">
        <f>'1 forduló'!$D$218</f>
        <v>0</v>
      </c>
      <c r="P238" s="323" t="b">
        <f>'1 forduló'!$D$218</f>
        <v>0</v>
      </c>
      <c r="Q238" s="323" t="b">
        <f>'1 forduló'!$D$218</f>
        <v>0</v>
      </c>
      <c r="R238" s="323" t="b">
        <f>'1 forduló'!$D$218</f>
        <v>0</v>
      </c>
      <c r="S238" s="323" t="b">
        <f>'1 forduló'!$D$218</f>
        <v>0</v>
      </c>
      <c r="T238" s="323" t="b">
        <f>'1 forduló'!$D$218</f>
        <v>0</v>
      </c>
      <c r="U238" s="323" t="b">
        <f>'1 forduló'!$D$218</f>
        <v>0</v>
      </c>
      <c r="V238" s="323" t="b">
        <f>'1 forduló'!$D$218</f>
        <v>0</v>
      </c>
      <c r="W238" s="323" t="b">
        <f>'1 forduló'!$D$218</f>
        <v>0</v>
      </c>
      <c r="X238" s="323" t="b">
        <f>'1 forduló'!$D$218</f>
        <v>0</v>
      </c>
      <c r="Y238" s="324"/>
      <c r="Z238" s="331">
        <f t="shared" si="300"/>
        <v>0</v>
      </c>
      <c r="AA238" s="404"/>
    </row>
    <row r="239" spans="1:27" ht="13.5" hidden="1" customHeight="1" thickBot="1" x14ac:dyDescent="0.25">
      <c r="A239" s="408"/>
      <c r="B239" s="325" t="s">
        <v>85</v>
      </c>
      <c r="C239" s="326"/>
      <c r="D239" s="322"/>
      <c r="E239" s="326"/>
      <c r="F239" s="326"/>
      <c r="G239" s="326"/>
      <c r="H239" s="326"/>
      <c r="I239" s="326"/>
      <c r="J239" s="326"/>
      <c r="K239" s="326"/>
      <c r="L239" s="326"/>
      <c r="M239" s="326" t="s">
        <v>118</v>
      </c>
      <c r="N239" s="327"/>
      <c r="O239" s="327"/>
      <c r="P239" s="327"/>
      <c r="Q239" s="327"/>
      <c r="R239" s="327"/>
      <c r="S239" s="327"/>
      <c r="T239" s="327"/>
      <c r="U239" s="327"/>
      <c r="V239" s="327"/>
      <c r="W239" s="327"/>
      <c r="X239" s="327"/>
      <c r="Y239" s="328"/>
      <c r="Z239" s="332">
        <f t="shared" si="300"/>
        <v>0</v>
      </c>
      <c r="AA239" s="405"/>
    </row>
    <row r="240" spans="1:27" ht="13.5" hidden="1" customHeight="1" thickBot="1" x14ac:dyDescent="0.25">
      <c r="A240" s="280"/>
      <c r="B240" s="280"/>
      <c r="C240" s="280"/>
      <c r="D240" s="280"/>
      <c r="E240" s="280"/>
      <c r="F240" s="280"/>
      <c r="G240" s="280"/>
      <c r="H240" s="280"/>
      <c r="I240" s="280"/>
      <c r="J240" s="280"/>
      <c r="K240" s="280"/>
      <c r="L240" s="280"/>
      <c r="M240" s="333"/>
      <c r="N240" s="335">
        <f t="shared" ref="N240:X240" si="301">SUM(N229:N239)</f>
        <v>0</v>
      </c>
      <c r="O240" s="335">
        <f t="shared" si="301"/>
        <v>0</v>
      </c>
      <c r="P240" s="335">
        <f t="shared" si="301"/>
        <v>0</v>
      </c>
      <c r="Q240" s="335">
        <f t="shared" si="301"/>
        <v>0</v>
      </c>
      <c r="R240" s="335">
        <f t="shared" si="301"/>
        <v>0</v>
      </c>
      <c r="S240" s="335">
        <f t="shared" si="301"/>
        <v>0</v>
      </c>
      <c r="T240" s="335">
        <f t="shared" si="301"/>
        <v>0</v>
      </c>
      <c r="U240" s="335">
        <f t="shared" si="301"/>
        <v>0</v>
      </c>
      <c r="V240" s="335">
        <f t="shared" si="301"/>
        <v>0</v>
      </c>
      <c r="W240" s="335">
        <f t="shared" si="301"/>
        <v>0</v>
      </c>
      <c r="X240" s="335">
        <f t="shared" si="301"/>
        <v>0</v>
      </c>
      <c r="Y240" s="252"/>
      <c r="Z240" s="280"/>
      <c r="AA240" s="280"/>
    </row>
    <row r="241" spans="1:27" ht="12.75" hidden="1" customHeight="1" x14ac:dyDescent="0.2">
      <c r="A241" s="280"/>
      <c r="B241" s="280"/>
      <c r="C241" s="280"/>
      <c r="D241" s="280"/>
      <c r="E241" s="280"/>
      <c r="F241" s="280"/>
      <c r="G241" s="280"/>
      <c r="H241" s="280"/>
      <c r="I241" s="280"/>
      <c r="J241" s="280"/>
      <c r="K241" s="280"/>
      <c r="L241" s="280"/>
      <c r="M241" s="333"/>
      <c r="N241" s="334"/>
      <c r="O241" s="334"/>
      <c r="P241" s="334"/>
      <c r="Q241" s="334"/>
      <c r="R241" s="334"/>
      <c r="S241" s="334"/>
      <c r="T241" s="334"/>
      <c r="U241" s="334"/>
      <c r="V241" s="334"/>
      <c r="W241" s="334"/>
      <c r="X241" s="334"/>
      <c r="Y241" s="334"/>
      <c r="Z241" s="280"/>
      <c r="AA241" s="280"/>
    </row>
    <row r="242" spans="1:27" ht="13.5" hidden="1" customHeight="1" thickBot="1" x14ac:dyDescent="0.25">
      <c r="A242" s="280"/>
      <c r="B242" s="280"/>
      <c r="C242" s="280"/>
      <c r="D242" s="280"/>
      <c r="E242" s="280"/>
      <c r="F242" s="280"/>
      <c r="G242" s="280"/>
      <c r="H242" s="280"/>
      <c r="I242" s="280"/>
      <c r="J242" s="280"/>
      <c r="K242" s="280"/>
      <c r="L242" s="280"/>
      <c r="M242" s="333"/>
      <c r="N242" s="280"/>
      <c r="O242" s="280"/>
      <c r="P242" s="280"/>
      <c r="Q242" s="280"/>
      <c r="R242" s="280"/>
      <c r="S242" s="280"/>
      <c r="T242" s="280"/>
      <c r="U242" s="280"/>
      <c r="V242" s="280"/>
      <c r="W242" s="280"/>
      <c r="X242" s="280"/>
      <c r="Y242" s="280"/>
      <c r="Z242" s="280"/>
      <c r="AA242" s="280"/>
    </row>
    <row r="243" spans="1:27" ht="27" hidden="1" customHeight="1" thickBot="1" x14ac:dyDescent="0.35">
      <c r="A243" s="398" t="s">
        <v>0</v>
      </c>
      <c r="B243" s="399"/>
      <c r="C243" s="311"/>
      <c r="D243" s="312"/>
      <c r="E243" s="313"/>
      <c r="F243" s="314"/>
      <c r="G243" s="314"/>
      <c r="H243" s="314"/>
      <c r="I243" s="314"/>
      <c r="J243" s="314"/>
      <c r="K243" s="314"/>
      <c r="L243" s="314"/>
      <c r="M243" s="315" t="s">
        <v>51</v>
      </c>
      <c r="N243" s="400" t="s">
        <v>12</v>
      </c>
      <c r="O243" s="401"/>
      <c r="P243" s="402"/>
      <c r="Q243" s="402"/>
      <c r="R243" s="402"/>
      <c r="S243" s="402"/>
      <c r="T243" s="402"/>
      <c r="U243" s="402"/>
      <c r="V243" s="402"/>
      <c r="W243" s="402"/>
      <c r="X243" s="402"/>
      <c r="Y243" s="402"/>
      <c r="Z243" s="329" t="s">
        <v>16</v>
      </c>
      <c r="AA243" s="403">
        <f>SUM(N256:Y256)</f>
        <v>0</v>
      </c>
    </row>
    <row r="244" spans="1:27" ht="13.5" hidden="1" customHeight="1" thickBot="1" x14ac:dyDescent="0.25">
      <c r="A244" s="406">
        <v>16</v>
      </c>
      <c r="B244" s="316"/>
      <c r="C244" s="317"/>
      <c r="D244" s="317"/>
      <c r="E244" s="317"/>
      <c r="F244" s="317"/>
      <c r="G244" s="317"/>
      <c r="H244" s="317"/>
      <c r="I244" s="317"/>
      <c r="J244" s="317"/>
      <c r="K244" s="317"/>
      <c r="L244" s="317"/>
      <c r="M244" s="318" t="s">
        <v>1</v>
      </c>
      <c r="N244" s="319" t="s">
        <v>13</v>
      </c>
      <c r="O244" s="320" t="s">
        <v>14</v>
      </c>
      <c r="P244" s="320" t="s">
        <v>15</v>
      </c>
      <c r="Q244" s="320" t="s">
        <v>17</v>
      </c>
      <c r="R244" s="320" t="s">
        <v>18</v>
      </c>
      <c r="S244" s="320" t="s">
        <v>21</v>
      </c>
      <c r="T244" s="320" t="s">
        <v>22</v>
      </c>
      <c r="U244" s="320" t="s">
        <v>25</v>
      </c>
      <c r="V244" s="320" t="s">
        <v>26</v>
      </c>
      <c r="W244" s="320" t="s">
        <v>33</v>
      </c>
      <c r="X244" s="320" t="s">
        <v>34</v>
      </c>
      <c r="Y244" s="320" t="s">
        <v>35</v>
      </c>
      <c r="Z244" s="330"/>
      <c r="AA244" s="404"/>
    </row>
    <row r="245" spans="1:27" ht="13.5" hidden="1" customHeight="1" thickBot="1" x14ac:dyDescent="0.25">
      <c r="A245" s="407"/>
      <c r="B245" s="321" t="s">
        <v>2</v>
      </c>
      <c r="C245" s="322"/>
      <c r="D245" s="322"/>
      <c r="E245" s="322"/>
      <c r="F245" s="322"/>
      <c r="G245" s="322"/>
      <c r="H245" s="322"/>
      <c r="I245" s="322"/>
      <c r="J245" s="322"/>
      <c r="K245" s="322"/>
      <c r="L245" s="322"/>
      <c r="M245" s="322" t="s">
        <v>119</v>
      </c>
      <c r="N245" s="323" t="b">
        <f>'1 forduló'!$D$233</f>
        <v>0</v>
      </c>
      <c r="O245" s="323" t="b">
        <f>'1 forduló'!$D$233</f>
        <v>0</v>
      </c>
      <c r="P245" s="323" t="b">
        <f>'1 forduló'!$D$233</f>
        <v>0</v>
      </c>
      <c r="Q245" s="323" t="b">
        <f>'1 forduló'!$D$233</f>
        <v>0</v>
      </c>
      <c r="R245" s="323" t="b">
        <f>'1 forduló'!$D$233</f>
        <v>0</v>
      </c>
      <c r="S245" s="323" t="b">
        <f>'1 forduló'!$D$233</f>
        <v>0</v>
      </c>
      <c r="T245" s="323" t="b">
        <f>'1 forduló'!$D$233</f>
        <v>0</v>
      </c>
      <c r="U245" s="323" t="b">
        <f>'1 forduló'!$D$233</f>
        <v>0</v>
      </c>
      <c r="V245" s="323" t="b">
        <f>'1 forduló'!$D$233</f>
        <v>0</v>
      </c>
      <c r="W245" s="323" t="b">
        <f>'1 forduló'!$D$233</f>
        <v>0</v>
      </c>
      <c r="X245" s="323" t="b">
        <f>'1 forduló'!$D$233</f>
        <v>0</v>
      </c>
      <c r="Y245" s="324"/>
      <c r="Z245" s="331">
        <f>SUM(N245:Y245)</f>
        <v>0</v>
      </c>
      <c r="AA245" s="404"/>
    </row>
    <row r="246" spans="1:27" ht="13.5" hidden="1" customHeight="1" thickBot="1" x14ac:dyDescent="0.25">
      <c r="A246" s="407"/>
      <c r="B246" s="321" t="s">
        <v>3</v>
      </c>
      <c r="C246" s="322"/>
      <c r="D246" s="322"/>
      <c r="E246" s="322"/>
      <c r="F246" s="322"/>
      <c r="G246" s="322"/>
      <c r="H246" s="322"/>
      <c r="I246" s="322"/>
      <c r="J246" s="322"/>
      <c r="K246" s="322"/>
      <c r="L246" s="322"/>
      <c r="M246" s="322" t="s">
        <v>120</v>
      </c>
      <c r="N246" s="323" t="b">
        <f>'1 forduló'!$D$233</f>
        <v>0</v>
      </c>
      <c r="O246" s="323" t="b">
        <f>'1 forduló'!$D$233</f>
        <v>0</v>
      </c>
      <c r="P246" s="323" t="b">
        <f>'1 forduló'!$D$233</f>
        <v>0</v>
      </c>
      <c r="Q246" s="323" t="b">
        <f>'1 forduló'!$D$233</f>
        <v>0</v>
      </c>
      <c r="R246" s="323" t="b">
        <f>'1 forduló'!$D$233</f>
        <v>0</v>
      </c>
      <c r="S246" s="323" t="b">
        <f>'1 forduló'!$D$233</f>
        <v>0</v>
      </c>
      <c r="T246" s="323" t="b">
        <f>'1 forduló'!$D$233</f>
        <v>0</v>
      </c>
      <c r="U246" s="323" t="b">
        <f>'1 forduló'!$D$233</f>
        <v>0</v>
      </c>
      <c r="V246" s="323" t="b">
        <f>'1 forduló'!$D$233</f>
        <v>0</v>
      </c>
      <c r="W246" s="323" t="b">
        <f>'1 forduló'!$D$233</f>
        <v>0</v>
      </c>
      <c r="X246" s="323" t="b">
        <f>'1 forduló'!$D$233</f>
        <v>0</v>
      </c>
      <c r="Y246" s="324"/>
      <c r="Z246" s="331">
        <f t="shared" ref="Z246:Z255" si="302">SUM(N246:Y246)</f>
        <v>0</v>
      </c>
      <c r="AA246" s="404"/>
    </row>
    <row r="247" spans="1:27" ht="13.5" hidden="1" customHeight="1" thickBot="1" x14ac:dyDescent="0.25">
      <c r="A247" s="407"/>
      <c r="B247" s="321" t="s">
        <v>84</v>
      </c>
      <c r="C247" s="322"/>
      <c r="D247" s="322"/>
      <c r="E247" s="322"/>
      <c r="F247" s="322"/>
      <c r="G247" s="322"/>
      <c r="H247" s="322"/>
      <c r="I247" s="322"/>
      <c r="J247" s="322"/>
      <c r="K247" s="322"/>
      <c r="L247" s="322"/>
      <c r="M247" s="322" t="s">
        <v>121</v>
      </c>
      <c r="N247" s="323" t="b">
        <f>'1 forduló'!$D$233</f>
        <v>0</v>
      </c>
      <c r="O247" s="323" t="b">
        <f>'1 forduló'!$D$233</f>
        <v>0</v>
      </c>
      <c r="P247" s="323" t="b">
        <f>'1 forduló'!$D$233</f>
        <v>0</v>
      </c>
      <c r="Q247" s="323" t="b">
        <f>'1 forduló'!$D$233</f>
        <v>0</v>
      </c>
      <c r="R247" s="323" t="b">
        <f>'1 forduló'!$D$233</f>
        <v>0</v>
      </c>
      <c r="S247" s="323" t="b">
        <f>'1 forduló'!$D$233</f>
        <v>0</v>
      </c>
      <c r="T247" s="323" t="b">
        <f>'1 forduló'!$D$233</f>
        <v>0</v>
      </c>
      <c r="U247" s="323" t="b">
        <f>'1 forduló'!$D$233</f>
        <v>0</v>
      </c>
      <c r="V247" s="323" t="b">
        <f>'1 forduló'!$D$233</f>
        <v>0</v>
      </c>
      <c r="W247" s="323" t="b">
        <f>'1 forduló'!$D$233</f>
        <v>0</v>
      </c>
      <c r="X247" s="323" t="b">
        <f>'1 forduló'!$D$233</f>
        <v>0</v>
      </c>
      <c r="Y247" s="324"/>
      <c r="Z247" s="331">
        <f t="shared" si="302"/>
        <v>0</v>
      </c>
      <c r="AA247" s="404"/>
    </row>
    <row r="248" spans="1:27" ht="13.5" hidden="1" customHeight="1" thickBot="1" x14ac:dyDescent="0.25">
      <c r="A248" s="407"/>
      <c r="B248" s="321" t="s">
        <v>5</v>
      </c>
      <c r="C248" s="322"/>
      <c r="D248" s="322"/>
      <c r="E248" s="322"/>
      <c r="F248" s="322"/>
      <c r="G248" s="322"/>
      <c r="H248" s="322"/>
      <c r="I248" s="322"/>
      <c r="J248" s="322"/>
      <c r="K248" s="322"/>
      <c r="L248" s="322"/>
      <c r="M248" s="322" t="s">
        <v>122</v>
      </c>
      <c r="N248" s="323" t="b">
        <f>'1 forduló'!$D$233</f>
        <v>0</v>
      </c>
      <c r="O248" s="323" t="b">
        <f>'1 forduló'!$D$233</f>
        <v>0</v>
      </c>
      <c r="P248" s="323" t="b">
        <f>'1 forduló'!$D$233</f>
        <v>0</v>
      </c>
      <c r="Q248" s="323" t="b">
        <f>'1 forduló'!$D$233</f>
        <v>0</v>
      </c>
      <c r="R248" s="323" t="b">
        <f>'1 forduló'!$D$233</f>
        <v>0</v>
      </c>
      <c r="S248" s="323" t="b">
        <f>'1 forduló'!$D$233</f>
        <v>0</v>
      </c>
      <c r="T248" s="323" t="b">
        <f>'1 forduló'!$D$233</f>
        <v>0</v>
      </c>
      <c r="U248" s="323" t="b">
        <f>'1 forduló'!$D$233</f>
        <v>0</v>
      </c>
      <c r="V248" s="323" t="b">
        <f>'1 forduló'!$D$233</f>
        <v>0</v>
      </c>
      <c r="W248" s="323" t="b">
        <f>'1 forduló'!$D$233</f>
        <v>0</v>
      </c>
      <c r="X248" s="323" t="b">
        <f>'1 forduló'!$D$233</f>
        <v>0</v>
      </c>
      <c r="Y248" s="324"/>
      <c r="Z248" s="331">
        <f t="shared" si="302"/>
        <v>0</v>
      </c>
      <c r="AA248" s="404"/>
    </row>
    <row r="249" spans="1:27" ht="13.5" hidden="1" customHeight="1" thickBot="1" x14ac:dyDescent="0.25">
      <c r="A249" s="407"/>
      <c r="B249" s="321" t="s">
        <v>6</v>
      </c>
      <c r="C249" s="322"/>
      <c r="D249" s="322"/>
      <c r="E249" s="322"/>
      <c r="F249" s="322"/>
      <c r="G249" s="322"/>
      <c r="H249" s="322"/>
      <c r="I249" s="322"/>
      <c r="J249" s="322"/>
      <c r="K249" s="322"/>
      <c r="L249" s="322"/>
      <c r="M249" s="322" t="s">
        <v>123</v>
      </c>
      <c r="N249" s="323" t="b">
        <f>'1 forduló'!$D$233</f>
        <v>0</v>
      </c>
      <c r="O249" s="323" t="b">
        <f>'1 forduló'!$D$233</f>
        <v>0</v>
      </c>
      <c r="P249" s="323" t="b">
        <f>'1 forduló'!$D$233</f>
        <v>0</v>
      </c>
      <c r="Q249" s="323" t="b">
        <f>'1 forduló'!$D$233</f>
        <v>0</v>
      </c>
      <c r="R249" s="323" t="b">
        <f>'1 forduló'!$D$233</f>
        <v>0</v>
      </c>
      <c r="S249" s="323" t="b">
        <f>'1 forduló'!$D$233</f>
        <v>0</v>
      </c>
      <c r="T249" s="323" t="b">
        <f>'1 forduló'!$D$233</f>
        <v>0</v>
      </c>
      <c r="U249" s="323" t="b">
        <f>'1 forduló'!$D$233</f>
        <v>0</v>
      </c>
      <c r="V249" s="323" t="b">
        <f>'1 forduló'!$D$233</f>
        <v>0</v>
      </c>
      <c r="W249" s="323" t="b">
        <f>'1 forduló'!$D$233</f>
        <v>0</v>
      </c>
      <c r="X249" s="323" t="b">
        <f>'1 forduló'!$D$233</f>
        <v>0</v>
      </c>
      <c r="Y249" s="324"/>
      <c r="Z249" s="331">
        <f t="shared" si="302"/>
        <v>0</v>
      </c>
      <c r="AA249" s="404"/>
    </row>
    <row r="250" spans="1:27" ht="13.5" hidden="1" customHeight="1" thickBot="1" x14ac:dyDescent="0.25">
      <c r="A250" s="407"/>
      <c r="B250" s="321" t="s">
        <v>7</v>
      </c>
      <c r="C250" s="322"/>
      <c r="D250" s="322"/>
      <c r="E250" s="322"/>
      <c r="F250" s="322"/>
      <c r="G250" s="322"/>
      <c r="H250" s="322"/>
      <c r="I250" s="322"/>
      <c r="J250" s="322"/>
      <c r="K250" s="322"/>
      <c r="L250" s="322"/>
      <c r="M250" s="322" t="s">
        <v>124</v>
      </c>
      <c r="N250" s="323" t="b">
        <f>'1 forduló'!$D$233</f>
        <v>0</v>
      </c>
      <c r="O250" s="323" t="b">
        <f>'1 forduló'!$D$233</f>
        <v>0</v>
      </c>
      <c r="P250" s="323" t="b">
        <f>'1 forduló'!$D$233</f>
        <v>0</v>
      </c>
      <c r="Q250" s="323" t="b">
        <f>'1 forduló'!$D$233</f>
        <v>0</v>
      </c>
      <c r="R250" s="323" t="b">
        <f>'1 forduló'!$D$233</f>
        <v>0</v>
      </c>
      <c r="S250" s="323" t="b">
        <f>'1 forduló'!$D$233</f>
        <v>0</v>
      </c>
      <c r="T250" s="323" t="b">
        <f>'1 forduló'!$D$233</f>
        <v>0</v>
      </c>
      <c r="U250" s="323" t="b">
        <f>'1 forduló'!$D$233</f>
        <v>0</v>
      </c>
      <c r="V250" s="323" t="b">
        <f>'1 forduló'!$D$233</f>
        <v>0</v>
      </c>
      <c r="W250" s="323" t="b">
        <f>'1 forduló'!$D$233</f>
        <v>0</v>
      </c>
      <c r="X250" s="323" t="b">
        <f>'1 forduló'!$D$233</f>
        <v>0</v>
      </c>
      <c r="Y250" s="324"/>
      <c r="Z250" s="331">
        <f t="shared" si="302"/>
        <v>0</v>
      </c>
      <c r="AA250" s="404"/>
    </row>
    <row r="251" spans="1:27" ht="13.5" hidden="1" customHeight="1" thickBot="1" x14ac:dyDescent="0.25">
      <c r="A251" s="407"/>
      <c r="B251" s="321" t="s">
        <v>79</v>
      </c>
      <c r="C251" s="322"/>
      <c r="D251" s="322"/>
      <c r="E251" s="322"/>
      <c r="F251" s="322"/>
      <c r="G251" s="322"/>
      <c r="H251" s="322"/>
      <c r="I251" s="322"/>
      <c r="J251" s="322"/>
      <c r="K251" s="322"/>
      <c r="L251" s="322"/>
      <c r="M251" s="322" t="s">
        <v>125</v>
      </c>
      <c r="N251" s="323" t="b">
        <f>'1 forduló'!$D$233</f>
        <v>0</v>
      </c>
      <c r="O251" s="323" t="b">
        <f>'1 forduló'!$D$233</f>
        <v>0</v>
      </c>
      <c r="P251" s="323" t="b">
        <f>'1 forduló'!$D$233</f>
        <v>0</v>
      </c>
      <c r="Q251" s="323" t="b">
        <f>'1 forduló'!$D$233</f>
        <v>0</v>
      </c>
      <c r="R251" s="323" t="b">
        <f>'1 forduló'!$D$233</f>
        <v>0</v>
      </c>
      <c r="S251" s="323" t="b">
        <f>'1 forduló'!$D$233</f>
        <v>0</v>
      </c>
      <c r="T251" s="323" t="b">
        <f>'1 forduló'!$D$233</f>
        <v>0</v>
      </c>
      <c r="U251" s="323" t="b">
        <f>'1 forduló'!$D$233</f>
        <v>0</v>
      </c>
      <c r="V251" s="323" t="b">
        <f>'1 forduló'!$D$233</f>
        <v>0</v>
      </c>
      <c r="W251" s="323" t="b">
        <f>'1 forduló'!$D$233</f>
        <v>0</v>
      </c>
      <c r="X251" s="323" t="b">
        <f>'1 forduló'!$D$233</f>
        <v>0</v>
      </c>
      <c r="Y251" s="324"/>
      <c r="Z251" s="331">
        <f t="shared" si="302"/>
        <v>0</v>
      </c>
      <c r="AA251" s="404"/>
    </row>
    <row r="252" spans="1:27" ht="13.5" hidden="1" customHeight="1" thickBot="1" x14ac:dyDescent="0.25">
      <c r="A252" s="407"/>
      <c r="B252" s="321" t="s">
        <v>80</v>
      </c>
      <c r="C252" s="322"/>
      <c r="D252" s="322"/>
      <c r="E252" s="322"/>
      <c r="F252" s="322"/>
      <c r="G252" s="322"/>
      <c r="H252" s="322"/>
      <c r="I252" s="322"/>
      <c r="J252" s="322"/>
      <c r="K252" s="322"/>
      <c r="L252" s="322"/>
      <c r="M252" s="322" t="s">
        <v>126</v>
      </c>
      <c r="N252" s="323" t="b">
        <f>'1 forduló'!$D$233</f>
        <v>0</v>
      </c>
      <c r="O252" s="323" t="b">
        <f>'1 forduló'!$D$233</f>
        <v>0</v>
      </c>
      <c r="P252" s="323" t="b">
        <f>'1 forduló'!$D$233</f>
        <v>0</v>
      </c>
      <c r="Q252" s="323" t="b">
        <f>'1 forduló'!$D$233</f>
        <v>0</v>
      </c>
      <c r="R252" s="323" t="b">
        <f>'1 forduló'!$D$233</f>
        <v>0</v>
      </c>
      <c r="S252" s="323" t="b">
        <f>'1 forduló'!$D$233</f>
        <v>0</v>
      </c>
      <c r="T252" s="323" t="b">
        <f>'1 forduló'!$D$233</f>
        <v>0</v>
      </c>
      <c r="U252" s="323" t="b">
        <f>'1 forduló'!$D$233</f>
        <v>0</v>
      </c>
      <c r="V252" s="323" t="b">
        <f>'1 forduló'!$D$233</f>
        <v>0</v>
      </c>
      <c r="W252" s="323" t="b">
        <f>'1 forduló'!$D$233</f>
        <v>0</v>
      </c>
      <c r="X252" s="323" t="b">
        <f>'1 forduló'!$D$233</f>
        <v>0</v>
      </c>
      <c r="Y252" s="324"/>
      <c r="Z252" s="331">
        <f t="shared" si="302"/>
        <v>0</v>
      </c>
      <c r="AA252" s="404"/>
    </row>
    <row r="253" spans="1:27" ht="13.5" hidden="1" customHeight="1" thickBot="1" x14ac:dyDescent="0.25">
      <c r="A253" s="407"/>
      <c r="B253" s="321" t="s">
        <v>81</v>
      </c>
      <c r="C253" s="322"/>
      <c r="D253" s="322"/>
      <c r="E253" s="322"/>
      <c r="F253" s="322"/>
      <c r="G253" s="322"/>
      <c r="H253" s="322"/>
      <c r="I253" s="322"/>
      <c r="J253" s="322"/>
      <c r="K253" s="322"/>
      <c r="L253" s="322"/>
      <c r="M253" s="322" t="s">
        <v>127</v>
      </c>
      <c r="N253" s="323" t="b">
        <f>'1 forduló'!$D$233</f>
        <v>0</v>
      </c>
      <c r="O253" s="323" t="b">
        <f>'1 forduló'!$D$233</f>
        <v>0</v>
      </c>
      <c r="P253" s="323" t="b">
        <f>'1 forduló'!$D$233</f>
        <v>0</v>
      </c>
      <c r="Q253" s="323" t="b">
        <f>'1 forduló'!$D$233</f>
        <v>0</v>
      </c>
      <c r="R253" s="323" t="b">
        <f>'1 forduló'!$D$233</f>
        <v>0</v>
      </c>
      <c r="S253" s="323" t="b">
        <f>'1 forduló'!$D$233</f>
        <v>0</v>
      </c>
      <c r="T253" s="323" t="b">
        <f>'1 forduló'!$D$233</f>
        <v>0</v>
      </c>
      <c r="U253" s="323" t="b">
        <f>'1 forduló'!$D$233</f>
        <v>0</v>
      </c>
      <c r="V253" s="323" t="b">
        <f>'1 forduló'!$D$233</f>
        <v>0</v>
      </c>
      <c r="W253" s="323" t="b">
        <f>'1 forduló'!$D$233</f>
        <v>0</v>
      </c>
      <c r="X253" s="323" t="b">
        <f>'1 forduló'!$D$233</f>
        <v>0</v>
      </c>
      <c r="Y253" s="324"/>
      <c r="Z253" s="331">
        <f t="shared" si="302"/>
        <v>0</v>
      </c>
      <c r="AA253" s="404"/>
    </row>
    <row r="254" spans="1:27" ht="13.5" hidden="1" customHeight="1" thickBot="1" x14ac:dyDescent="0.25">
      <c r="A254" s="407"/>
      <c r="B254" s="321" t="s">
        <v>82</v>
      </c>
      <c r="C254" s="322"/>
      <c r="D254" s="322"/>
      <c r="E254" s="322"/>
      <c r="F254" s="322"/>
      <c r="G254" s="322"/>
      <c r="H254" s="322"/>
      <c r="I254" s="322"/>
      <c r="J254" s="322"/>
      <c r="K254" s="322"/>
      <c r="L254" s="322"/>
      <c r="M254" s="322" t="s">
        <v>128</v>
      </c>
      <c r="N254" s="323" t="b">
        <f>'1 forduló'!$D$233</f>
        <v>0</v>
      </c>
      <c r="O254" s="323" t="b">
        <f>'1 forduló'!$D$233</f>
        <v>0</v>
      </c>
      <c r="P254" s="323" t="b">
        <f>'1 forduló'!$D$233</f>
        <v>0</v>
      </c>
      <c r="Q254" s="323" t="b">
        <f>'1 forduló'!$D$233</f>
        <v>0</v>
      </c>
      <c r="R254" s="323" t="b">
        <f>'1 forduló'!$D$233</f>
        <v>0</v>
      </c>
      <c r="S254" s="323" t="b">
        <f>'1 forduló'!$D$233</f>
        <v>0</v>
      </c>
      <c r="T254" s="323" t="b">
        <f>'1 forduló'!$D$233</f>
        <v>0</v>
      </c>
      <c r="U254" s="323" t="b">
        <f>'1 forduló'!$D$233</f>
        <v>0</v>
      </c>
      <c r="V254" s="323" t="b">
        <f>'1 forduló'!$D$233</f>
        <v>0</v>
      </c>
      <c r="W254" s="323" t="b">
        <f>'1 forduló'!$D$233</f>
        <v>0</v>
      </c>
      <c r="X254" s="323" t="b">
        <f>'1 forduló'!$D$233</f>
        <v>0</v>
      </c>
      <c r="Y254" s="324"/>
      <c r="Z254" s="331">
        <f t="shared" si="302"/>
        <v>0</v>
      </c>
      <c r="AA254" s="404"/>
    </row>
    <row r="255" spans="1:27" ht="13.5" hidden="1" customHeight="1" thickBot="1" x14ac:dyDescent="0.25">
      <c r="A255" s="408"/>
      <c r="B255" s="325" t="s">
        <v>85</v>
      </c>
      <c r="C255" s="326"/>
      <c r="D255" s="322"/>
      <c r="E255" s="326"/>
      <c r="F255" s="326"/>
      <c r="G255" s="326"/>
      <c r="H255" s="326"/>
      <c r="I255" s="326"/>
      <c r="J255" s="326"/>
      <c r="K255" s="326"/>
      <c r="L255" s="326"/>
      <c r="M255" s="326" t="s">
        <v>129</v>
      </c>
      <c r="N255" s="327"/>
      <c r="O255" s="327"/>
      <c r="P255" s="327"/>
      <c r="Q255" s="327"/>
      <c r="R255" s="327"/>
      <c r="S255" s="327"/>
      <c r="T255" s="327"/>
      <c r="U255" s="327"/>
      <c r="V255" s="327"/>
      <c r="W255" s="327"/>
      <c r="X255" s="327"/>
      <c r="Y255" s="328"/>
      <c r="Z255" s="332">
        <f t="shared" si="302"/>
        <v>0</v>
      </c>
      <c r="AA255" s="405"/>
    </row>
    <row r="256" spans="1:27" ht="13.5" hidden="1" customHeight="1" thickBot="1" x14ac:dyDescent="0.25">
      <c r="A256" s="280"/>
      <c r="B256" s="280"/>
      <c r="C256" s="280"/>
      <c r="D256" s="280"/>
      <c r="E256" s="280"/>
      <c r="F256" s="280"/>
      <c r="G256" s="280"/>
      <c r="H256" s="280"/>
      <c r="I256" s="280"/>
      <c r="J256" s="280"/>
      <c r="K256" s="280"/>
      <c r="L256" s="280"/>
      <c r="M256" s="333"/>
      <c r="N256" s="335">
        <f t="shared" ref="N256:X256" si="303">SUM(N245:N255)</f>
        <v>0</v>
      </c>
      <c r="O256" s="335">
        <f t="shared" si="303"/>
        <v>0</v>
      </c>
      <c r="P256" s="335">
        <f t="shared" si="303"/>
        <v>0</v>
      </c>
      <c r="Q256" s="335">
        <f t="shared" si="303"/>
        <v>0</v>
      </c>
      <c r="R256" s="335">
        <f t="shared" si="303"/>
        <v>0</v>
      </c>
      <c r="S256" s="335">
        <f t="shared" si="303"/>
        <v>0</v>
      </c>
      <c r="T256" s="335">
        <f t="shared" si="303"/>
        <v>0</v>
      </c>
      <c r="U256" s="335">
        <f t="shared" si="303"/>
        <v>0</v>
      </c>
      <c r="V256" s="335">
        <f t="shared" si="303"/>
        <v>0</v>
      </c>
      <c r="W256" s="335">
        <f t="shared" si="303"/>
        <v>0</v>
      </c>
      <c r="X256" s="335">
        <f t="shared" si="303"/>
        <v>0</v>
      </c>
      <c r="Y256" s="252"/>
      <c r="Z256" s="280"/>
      <c r="AA256" s="280"/>
    </row>
    <row r="257" spans="1:27" ht="12.75" hidden="1" customHeight="1" x14ac:dyDescent="0.2">
      <c r="A257" s="280"/>
      <c r="B257" s="280"/>
      <c r="C257" s="280"/>
      <c r="D257" s="280"/>
      <c r="E257" s="280"/>
      <c r="F257" s="280"/>
      <c r="G257" s="280"/>
      <c r="H257" s="280"/>
      <c r="I257" s="280"/>
      <c r="J257" s="280"/>
      <c r="K257" s="280"/>
      <c r="L257" s="280"/>
      <c r="M257" s="333"/>
      <c r="N257" s="334"/>
      <c r="O257" s="334"/>
      <c r="P257" s="334"/>
      <c r="Q257" s="334"/>
      <c r="R257" s="334"/>
      <c r="S257" s="334"/>
      <c r="T257" s="334"/>
      <c r="U257" s="334"/>
      <c r="V257" s="334"/>
      <c r="W257" s="334"/>
      <c r="X257" s="334"/>
      <c r="Y257" s="334"/>
      <c r="Z257" s="280"/>
      <c r="AA257" s="280"/>
    </row>
    <row r="258" spans="1:27" ht="13.5" hidden="1" customHeight="1" thickBot="1" x14ac:dyDescent="0.25">
      <c r="A258" s="280"/>
      <c r="B258" s="280"/>
      <c r="C258" s="280"/>
      <c r="D258" s="280"/>
      <c r="E258" s="280"/>
      <c r="F258" s="280"/>
      <c r="G258" s="280"/>
      <c r="H258" s="280"/>
      <c r="I258" s="280"/>
      <c r="J258" s="280"/>
      <c r="K258" s="280"/>
      <c r="L258" s="280"/>
      <c r="M258" s="333"/>
      <c r="N258" s="280"/>
      <c r="O258" s="280"/>
      <c r="P258" s="280"/>
      <c r="Q258" s="280"/>
      <c r="R258" s="280"/>
      <c r="S258" s="280"/>
      <c r="T258" s="280"/>
      <c r="U258" s="280"/>
      <c r="V258" s="280"/>
      <c r="W258" s="280"/>
      <c r="X258" s="280"/>
      <c r="Y258" s="280"/>
      <c r="Z258" s="280"/>
      <c r="AA258" s="280"/>
    </row>
    <row r="259" spans="1:27" ht="27" hidden="1" customHeight="1" thickBot="1" x14ac:dyDescent="0.35">
      <c r="A259" s="398" t="s">
        <v>0</v>
      </c>
      <c r="B259" s="399"/>
      <c r="C259" s="311"/>
      <c r="D259" s="312"/>
      <c r="E259" s="313"/>
      <c r="F259" s="314"/>
      <c r="G259" s="314"/>
      <c r="H259" s="314"/>
      <c r="I259" s="314"/>
      <c r="J259" s="314"/>
      <c r="K259" s="314"/>
      <c r="L259" s="314"/>
      <c r="M259" s="315" t="s">
        <v>50</v>
      </c>
      <c r="N259" s="400" t="s">
        <v>12</v>
      </c>
      <c r="O259" s="401"/>
      <c r="P259" s="402"/>
      <c r="Q259" s="402"/>
      <c r="R259" s="402"/>
      <c r="S259" s="402"/>
      <c r="T259" s="402"/>
      <c r="U259" s="402"/>
      <c r="V259" s="402"/>
      <c r="W259" s="402"/>
      <c r="X259" s="402"/>
      <c r="Y259" s="402"/>
      <c r="Z259" s="329" t="s">
        <v>16</v>
      </c>
      <c r="AA259" s="403">
        <f>SUM(N272:Y272)</f>
        <v>0</v>
      </c>
    </row>
    <row r="260" spans="1:27" ht="13.5" hidden="1" customHeight="1" thickBot="1" x14ac:dyDescent="0.25">
      <c r="A260" s="406">
        <v>17</v>
      </c>
      <c r="B260" s="316"/>
      <c r="C260" s="317"/>
      <c r="D260" s="317"/>
      <c r="E260" s="317"/>
      <c r="F260" s="317"/>
      <c r="G260" s="317"/>
      <c r="H260" s="317"/>
      <c r="I260" s="317"/>
      <c r="J260" s="317"/>
      <c r="K260" s="317"/>
      <c r="L260" s="317"/>
      <c r="M260" s="318" t="s">
        <v>1</v>
      </c>
      <c r="N260" s="319" t="s">
        <v>13</v>
      </c>
      <c r="O260" s="320" t="s">
        <v>14</v>
      </c>
      <c r="P260" s="320" t="s">
        <v>15</v>
      </c>
      <c r="Q260" s="320" t="s">
        <v>17</v>
      </c>
      <c r="R260" s="320" t="s">
        <v>18</v>
      </c>
      <c r="S260" s="320" t="s">
        <v>21</v>
      </c>
      <c r="T260" s="320" t="s">
        <v>22</v>
      </c>
      <c r="U260" s="320" t="s">
        <v>25</v>
      </c>
      <c r="V260" s="320" t="s">
        <v>26</v>
      </c>
      <c r="W260" s="320" t="s">
        <v>33</v>
      </c>
      <c r="X260" s="320" t="s">
        <v>34</v>
      </c>
      <c r="Y260" s="320" t="s">
        <v>35</v>
      </c>
      <c r="Z260" s="330"/>
      <c r="AA260" s="404"/>
    </row>
    <row r="261" spans="1:27" ht="13.5" hidden="1" customHeight="1" thickBot="1" x14ac:dyDescent="0.25">
      <c r="A261" s="407"/>
      <c r="B261" s="321" t="s">
        <v>2</v>
      </c>
      <c r="C261" s="322"/>
      <c r="D261" s="322"/>
      <c r="E261" s="322"/>
      <c r="F261" s="322"/>
      <c r="G261" s="322"/>
      <c r="H261" s="322"/>
      <c r="I261" s="322"/>
      <c r="J261" s="322"/>
      <c r="K261" s="322"/>
      <c r="L261" s="322"/>
      <c r="M261" s="322" t="s">
        <v>130</v>
      </c>
      <c r="N261" s="323" t="b">
        <f>'1 forduló'!$D$248</f>
        <v>0</v>
      </c>
      <c r="O261" s="323" t="b">
        <f>'1 forduló'!$D$248</f>
        <v>0</v>
      </c>
      <c r="P261" s="323" t="b">
        <f>'1 forduló'!$D$248</f>
        <v>0</v>
      </c>
      <c r="Q261" s="323" t="b">
        <f>'1 forduló'!$D$248</f>
        <v>0</v>
      </c>
      <c r="R261" s="323" t="b">
        <f>'1 forduló'!$D$248</f>
        <v>0</v>
      </c>
      <c r="S261" s="323" t="b">
        <f>'1 forduló'!$D$248</f>
        <v>0</v>
      </c>
      <c r="T261" s="323" t="b">
        <f>'1 forduló'!$D$248</f>
        <v>0</v>
      </c>
      <c r="U261" s="323" t="b">
        <f>'1 forduló'!$D$248</f>
        <v>0</v>
      </c>
      <c r="V261" s="323" t="b">
        <f>'1 forduló'!$D$248</f>
        <v>0</v>
      </c>
      <c r="W261" s="323" t="b">
        <f>'1 forduló'!$D$248</f>
        <v>0</v>
      </c>
      <c r="X261" s="323" t="b">
        <f>'1 forduló'!$D$248</f>
        <v>0</v>
      </c>
      <c r="Y261" s="324"/>
      <c r="Z261" s="331">
        <f>SUM(N261:Y261)</f>
        <v>0</v>
      </c>
      <c r="AA261" s="404"/>
    </row>
    <row r="262" spans="1:27" ht="13.5" hidden="1" customHeight="1" thickBot="1" x14ac:dyDescent="0.25">
      <c r="A262" s="407"/>
      <c r="B262" s="321" t="s">
        <v>3</v>
      </c>
      <c r="C262" s="322"/>
      <c r="D262" s="322"/>
      <c r="E262" s="322"/>
      <c r="F262" s="322"/>
      <c r="G262" s="322"/>
      <c r="H262" s="322"/>
      <c r="I262" s="322"/>
      <c r="J262" s="322"/>
      <c r="K262" s="322"/>
      <c r="L262" s="322"/>
      <c r="M262" s="322" t="s">
        <v>131</v>
      </c>
      <c r="N262" s="323" t="b">
        <f>'1 forduló'!$D$248</f>
        <v>0</v>
      </c>
      <c r="O262" s="323" t="b">
        <f>'1 forduló'!$D$248</f>
        <v>0</v>
      </c>
      <c r="P262" s="323" t="b">
        <f>'1 forduló'!$D$248</f>
        <v>0</v>
      </c>
      <c r="Q262" s="323" t="b">
        <f>'1 forduló'!$D$248</f>
        <v>0</v>
      </c>
      <c r="R262" s="323" t="b">
        <f>'1 forduló'!$D$248</f>
        <v>0</v>
      </c>
      <c r="S262" s="323" t="b">
        <f>'1 forduló'!$D$248</f>
        <v>0</v>
      </c>
      <c r="T262" s="323" t="b">
        <f>'1 forduló'!$D$248</f>
        <v>0</v>
      </c>
      <c r="U262" s="323" t="b">
        <f>'1 forduló'!$D$248</f>
        <v>0</v>
      </c>
      <c r="V262" s="323" t="b">
        <f>'1 forduló'!$D$248</f>
        <v>0</v>
      </c>
      <c r="W262" s="323" t="b">
        <f>'1 forduló'!$D$248</f>
        <v>0</v>
      </c>
      <c r="X262" s="323" t="b">
        <f>'1 forduló'!$D$248</f>
        <v>0</v>
      </c>
      <c r="Y262" s="324"/>
      <c r="Z262" s="331">
        <f t="shared" ref="Z262:Z271" si="304">SUM(N262:Y262)</f>
        <v>0</v>
      </c>
      <c r="AA262" s="404"/>
    </row>
    <row r="263" spans="1:27" ht="13.5" hidden="1" customHeight="1" thickBot="1" x14ac:dyDescent="0.25">
      <c r="A263" s="407"/>
      <c r="B263" s="321" t="s">
        <v>84</v>
      </c>
      <c r="C263" s="322"/>
      <c r="D263" s="322"/>
      <c r="E263" s="322"/>
      <c r="F263" s="322"/>
      <c r="G263" s="322"/>
      <c r="H263" s="322"/>
      <c r="I263" s="322"/>
      <c r="J263" s="322"/>
      <c r="K263" s="322"/>
      <c r="L263" s="322"/>
      <c r="M263" s="322" t="s">
        <v>132</v>
      </c>
      <c r="N263" s="323" t="b">
        <f>'1 forduló'!$D$248</f>
        <v>0</v>
      </c>
      <c r="O263" s="323" t="b">
        <f>'1 forduló'!$D$248</f>
        <v>0</v>
      </c>
      <c r="P263" s="323" t="b">
        <f>'1 forduló'!$D$248</f>
        <v>0</v>
      </c>
      <c r="Q263" s="323" t="b">
        <f>'1 forduló'!$D$248</f>
        <v>0</v>
      </c>
      <c r="R263" s="323" t="b">
        <f>'1 forduló'!$D$248</f>
        <v>0</v>
      </c>
      <c r="S263" s="323" t="b">
        <f>'1 forduló'!$D$248</f>
        <v>0</v>
      </c>
      <c r="T263" s="323" t="b">
        <f>'1 forduló'!$D$248</f>
        <v>0</v>
      </c>
      <c r="U263" s="323" t="b">
        <f>'1 forduló'!$D$248</f>
        <v>0</v>
      </c>
      <c r="V263" s="323" t="b">
        <f>'1 forduló'!$D$248</f>
        <v>0</v>
      </c>
      <c r="W263" s="323" t="b">
        <f>'1 forduló'!$D$248</f>
        <v>0</v>
      </c>
      <c r="X263" s="323" t="b">
        <f>'1 forduló'!$D$248</f>
        <v>0</v>
      </c>
      <c r="Y263" s="324"/>
      <c r="Z263" s="331">
        <f t="shared" si="304"/>
        <v>0</v>
      </c>
      <c r="AA263" s="404"/>
    </row>
    <row r="264" spans="1:27" ht="13.5" hidden="1" customHeight="1" thickBot="1" x14ac:dyDescent="0.25">
      <c r="A264" s="407"/>
      <c r="B264" s="321" t="s">
        <v>5</v>
      </c>
      <c r="C264" s="322"/>
      <c r="D264" s="322"/>
      <c r="E264" s="322"/>
      <c r="F264" s="322"/>
      <c r="G264" s="322"/>
      <c r="H264" s="322"/>
      <c r="I264" s="322"/>
      <c r="J264" s="322"/>
      <c r="K264" s="322"/>
      <c r="L264" s="322"/>
      <c r="M264" s="322" t="s">
        <v>133</v>
      </c>
      <c r="N264" s="323" t="b">
        <f>'1 forduló'!$D$248</f>
        <v>0</v>
      </c>
      <c r="O264" s="323" t="b">
        <f>'1 forduló'!$D$248</f>
        <v>0</v>
      </c>
      <c r="P264" s="323" t="b">
        <f>'1 forduló'!$D$248</f>
        <v>0</v>
      </c>
      <c r="Q264" s="323" t="b">
        <f>'1 forduló'!$D$248</f>
        <v>0</v>
      </c>
      <c r="R264" s="323" t="b">
        <f>'1 forduló'!$D$248</f>
        <v>0</v>
      </c>
      <c r="S264" s="323" t="b">
        <f>'1 forduló'!$D$248</f>
        <v>0</v>
      </c>
      <c r="T264" s="323" t="b">
        <f>'1 forduló'!$D$248</f>
        <v>0</v>
      </c>
      <c r="U264" s="323" t="b">
        <f>'1 forduló'!$D$248</f>
        <v>0</v>
      </c>
      <c r="V264" s="323" t="b">
        <f>'1 forduló'!$D$248</f>
        <v>0</v>
      </c>
      <c r="W264" s="323" t="b">
        <f>'1 forduló'!$D$248</f>
        <v>0</v>
      </c>
      <c r="X264" s="323" t="b">
        <f>'1 forduló'!$D$248</f>
        <v>0</v>
      </c>
      <c r="Y264" s="324"/>
      <c r="Z264" s="331">
        <f t="shared" si="304"/>
        <v>0</v>
      </c>
      <c r="AA264" s="404"/>
    </row>
    <row r="265" spans="1:27" ht="13.5" hidden="1" customHeight="1" thickBot="1" x14ac:dyDescent="0.25">
      <c r="A265" s="407"/>
      <c r="B265" s="321" t="s">
        <v>6</v>
      </c>
      <c r="C265" s="322"/>
      <c r="D265" s="322"/>
      <c r="E265" s="322"/>
      <c r="F265" s="322"/>
      <c r="G265" s="322"/>
      <c r="H265" s="322"/>
      <c r="I265" s="322"/>
      <c r="J265" s="322"/>
      <c r="K265" s="322"/>
      <c r="L265" s="322"/>
      <c r="M265" s="322" t="s">
        <v>134</v>
      </c>
      <c r="N265" s="323" t="b">
        <f>'1 forduló'!$D$248</f>
        <v>0</v>
      </c>
      <c r="O265" s="323" t="b">
        <f>'1 forduló'!$D$248</f>
        <v>0</v>
      </c>
      <c r="P265" s="323" t="b">
        <f>'1 forduló'!$D$248</f>
        <v>0</v>
      </c>
      <c r="Q265" s="323" t="b">
        <f>'1 forduló'!$D$248</f>
        <v>0</v>
      </c>
      <c r="R265" s="323" t="b">
        <f>'1 forduló'!$D$248</f>
        <v>0</v>
      </c>
      <c r="S265" s="323" t="b">
        <f>'1 forduló'!$D$248</f>
        <v>0</v>
      </c>
      <c r="T265" s="323" t="b">
        <f>'1 forduló'!$D$248</f>
        <v>0</v>
      </c>
      <c r="U265" s="323" t="b">
        <f>'1 forduló'!$D$248</f>
        <v>0</v>
      </c>
      <c r="V265" s="323" t="b">
        <f>'1 forduló'!$D$248</f>
        <v>0</v>
      </c>
      <c r="W265" s="323" t="b">
        <f>'1 forduló'!$D$248</f>
        <v>0</v>
      </c>
      <c r="X265" s="323" t="b">
        <f>'1 forduló'!$D$248</f>
        <v>0</v>
      </c>
      <c r="Y265" s="324"/>
      <c r="Z265" s="331">
        <f t="shared" si="304"/>
        <v>0</v>
      </c>
      <c r="AA265" s="404"/>
    </row>
    <row r="266" spans="1:27" ht="13.5" hidden="1" customHeight="1" thickBot="1" x14ac:dyDescent="0.25">
      <c r="A266" s="407"/>
      <c r="B266" s="321" t="s">
        <v>7</v>
      </c>
      <c r="C266" s="322"/>
      <c r="D266" s="322"/>
      <c r="E266" s="322"/>
      <c r="F266" s="322"/>
      <c r="G266" s="322"/>
      <c r="H266" s="322"/>
      <c r="I266" s="322"/>
      <c r="J266" s="322"/>
      <c r="K266" s="322"/>
      <c r="L266" s="322"/>
      <c r="M266" s="322" t="s">
        <v>135</v>
      </c>
      <c r="N266" s="323" t="b">
        <f>'1 forduló'!$D$248</f>
        <v>0</v>
      </c>
      <c r="O266" s="323" t="b">
        <f>'1 forduló'!$D$248</f>
        <v>0</v>
      </c>
      <c r="P266" s="323" t="b">
        <f>'1 forduló'!$D$248</f>
        <v>0</v>
      </c>
      <c r="Q266" s="323" t="b">
        <f>'1 forduló'!$D$248</f>
        <v>0</v>
      </c>
      <c r="R266" s="323" t="b">
        <f>'1 forduló'!$D$248</f>
        <v>0</v>
      </c>
      <c r="S266" s="323" t="b">
        <f>'1 forduló'!$D$248</f>
        <v>0</v>
      </c>
      <c r="T266" s="323" t="b">
        <f>'1 forduló'!$D$248</f>
        <v>0</v>
      </c>
      <c r="U266" s="323" t="b">
        <f>'1 forduló'!$D$248</f>
        <v>0</v>
      </c>
      <c r="V266" s="323" t="b">
        <f>'1 forduló'!$D$248</f>
        <v>0</v>
      </c>
      <c r="W266" s="323" t="b">
        <f>'1 forduló'!$D$248</f>
        <v>0</v>
      </c>
      <c r="X266" s="323" t="b">
        <f>'1 forduló'!$D$248</f>
        <v>0</v>
      </c>
      <c r="Y266" s="324"/>
      <c r="Z266" s="331">
        <f t="shared" si="304"/>
        <v>0</v>
      </c>
      <c r="AA266" s="404"/>
    </row>
    <row r="267" spans="1:27" ht="13.5" hidden="1" customHeight="1" thickBot="1" x14ac:dyDescent="0.25">
      <c r="A267" s="407"/>
      <c r="B267" s="321" t="s">
        <v>79</v>
      </c>
      <c r="C267" s="322"/>
      <c r="D267" s="322"/>
      <c r="E267" s="322"/>
      <c r="F267" s="322"/>
      <c r="G267" s="322"/>
      <c r="H267" s="322"/>
      <c r="I267" s="322"/>
      <c r="J267" s="322"/>
      <c r="K267" s="322"/>
      <c r="L267" s="322"/>
      <c r="M267" s="322" t="s">
        <v>136</v>
      </c>
      <c r="N267" s="323" t="b">
        <f>'1 forduló'!$D$248</f>
        <v>0</v>
      </c>
      <c r="O267" s="323" t="b">
        <f>'1 forduló'!$D$248</f>
        <v>0</v>
      </c>
      <c r="P267" s="323" t="b">
        <f>'1 forduló'!$D$248</f>
        <v>0</v>
      </c>
      <c r="Q267" s="323" t="b">
        <f>'1 forduló'!$D$248</f>
        <v>0</v>
      </c>
      <c r="R267" s="323" t="b">
        <f>'1 forduló'!$D$248</f>
        <v>0</v>
      </c>
      <c r="S267" s="323" t="b">
        <f>'1 forduló'!$D$248</f>
        <v>0</v>
      </c>
      <c r="T267" s="323" t="b">
        <f>'1 forduló'!$D$248</f>
        <v>0</v>
      </c>
      <c r="U267" s="323" t="b">
        <f>'1 forduló'!$D$248</f>
        <v>0</v>
      </c>
      <c r="V267" s="323" t="b">
        <f>'1 forduló'!$D$248</f>
        <v>0</v>
      </c>
      <c r="W267" s="323" t="b">
        <f>'1 forduló'!$D$248</f>
        <v>0</v>
      </c>
      <c r="X267" s="323" t="b">
        <f>'1 forduló'!$D$248</f>
        <v>0</v>
      </c>
      <c r="Y267" s="324"/>
      <c r="Z267" s="331">
        <f t="shared" si="304"/>
        <v>0</v>
      </c>
      <c r="AA267" s="404"/>
    </row>
    <row r="268" spans="1:27" ht="13.5" hidden="1" customHeight="1" thickBot="1" x14ac:dyDescent="0.25">
      <c r="A268" s="407"/>
      <c r="B268" s="321" t="s">
        <v>80</v>
      </c>
      <c r="C268" s="322"/>
      <c r="D268" s="322"/>
      <c r="E268" s="322"/>
      <c r="F268" s="322"/>
      <c r="G268" s="322"/>
      <c r="H268" s="322"/>
      <c r="I268" s="322"/>
      <c r="J268" s="322"/>
      <c r="K268" s="322"/>
      <c r="L268" s="322"/>
      <c r="M268" s="322" t="s">
        <v>137</v>
      </c>
      <c r="N268" s="323" t="b">
        <f>'1 forduló'!$D$248</f>
        <v>0</v>
      </c>
      <c r="O268" s="323" t="b">
        <f>'1 forduló'!$D$248</f>
        <v>0</v>
      </c>
      <c r="P268" s="323" t="b">
        <f>'1 forduló'!$D$248</f>
        <v>0</v>
      </c>
      <c r="Q268" s="323" t="b">
        <f>'1 forduló'!$D$248</f>
        <v>0</v>
      </c>
      <c r="R268" s="323" t="b">
        <f>'1 forduló'!$D$248</f>
        <v>0</v>
      </c>
      <c r="S268" s="323" t="b">
        <f>'1 forduló'!$D$248</f>
        <v>0</v>
      </c>
      <c r="T268" s="323" t="b">
        <f>'1 forduló'!$D$248</f>
        <v>0</v>
      </c>
      <c r="U268" s="323" t="b">
        <f>'1 forduló'!$D$248</f>
        <v>0</v>
      </c>
      <c r="V268" s="323" t="b">
        <f>'1 forduló'!$D$248</f>
        <v>0</v>
      </c>
      <c r="W268" s="323" t="b">
        <f>'1 forduló'!$D$248</f>
        <v>0</v>
      </c>
      <c r="X268" s="323" t="b">
        <f>'1 forduló'!$D$248</f>
        <v>0</v>
      </c>
      <c r="Y268" s="324"/>
      <c r="Z268" s="331">
        <f t="shared" si="304"/>
        <v>0</v>
      </c>
      <c r="AA268" s="404"/>
    </row>
    <row r="269" spans="1:27" ht="13.5" hidden="1" customHeight="1" thickBot="1" x14ac:dyDescent="0.25">
      <c r="A269" s="407"/>
      <c r="B269" s="321" t="s">
        <v>81</v>
      </c>
      <c r="C269" s="322"/>
      <c r="D269" s="322"/>
      <c r="E269" s="322"/>
      <c r="F269" s="322"/>
      <c r="G269" s="322"/>
      <c r="H269" s="322"/>
      <c r="I269" s="322"/>
      <c r="J269" s="322"/>
      <c r="K269" s="322"/>
      <c r="L269" s="322"/>
      <c r="M269" s="322" t="s">
        <v>138</v>
      </c>
      <c r="N269" s="323" t="b">
        <f>'1 forduló'!$D$248</f>
        <v>0</v>
      </c>
      <c r="O269" s="323" t="b">
        <f>'1 forduló'!$D$248</f>
        <v>0</v>
      </c>
      <c r="P269" s="323" t="b">
        <f>'1 forduló'!$D$248</f>
        <v>0</v>
      </c>
      <c r="Q269" s="323" t="b">
        <f>'1 forduló'!$D$248</f>
        <v>0</v>
      </c>
      <c r="R269" s="323" t="b">
        <f>'1 forduló'!$D$248</f>
        <v>0</v>
      </c>
      <c r="S269" s="323" t="b">
        <f>'1 forduló'!$D$248</f>
        <v>0</v>
      </c>
      <c r="T269" s="323" t="b">
        <f>'1 forduló'!$D$248</f>
        <v>0</v>
      </c>
      <c r="U269" s="323" t="b">
        <f>'1 forduló'!$D$248</f>
        <v>0</v>
      </c>
      <c r="V269" s="323" t="b">
        <f>'1 forduló'!$D$248</f>
        <v>0</v>
      </c>
      <c r="W269" s="323" t="b">
        <f>'1 forduló'!$D$248</f>
        <v>0</v>
      </c>
      <c r="X269" s="323" t="b">
        <f>'1 forduló'!$D$248</f>
        <v>0</v>
      </c>
      <c r="Y269" s="324"/>
      <c r="Z269" s="331">
        <f t="shared" si="304"/>
        <v>0</v>
      </c>
      <c r="AA269" s="404"/>
    </row>
    <row r="270" spans="1:27" ht="13.5" hidden="1" customHeight="1" thickBot="1" x14ac:dyDescent="0.25">
      <c r="A270" s="407"/>
      <c r="B270" s="321" t="s">
        <v>82</v>
      </c>
      <c r="C270" s="322"/>
      <c r="D270" s="322"/>
      <c r="E270" s="322"/>
      <c r="F270" s="322"/>
      <c r="G270" s="322"/>
      <c r="H270" s="322"/>
      <c r="I270" s="322"/>
      <c r="J270" s="322"/>
      <c r="K270" s="322"/>
      <c r="L270" s="322"/>
      <c r="M270" s="322" t="s">
        <v>139</v>
      </c>
      <c r="N270" s="323" t="b">
        <f>'1 forduló'!$D$248</f>
        <v>0</v>
      </c>
      <c r="O270" s="323" t="b">
        <f>'1 forduló'!$D$248</f>
        <v>0</v>
      </c>
      <c r="P270" s="323" t="b">
        <f>'1 forduló'!$D$248</f>
        <v>0</v>
      </c>
      <c r="Q270" s="323" t="b">
        <f>'1 forduló'!$D$248</f>
        <v>0</v>
      </c>
      <c r="R270" s="323" t="b">
        <f>'1 forduló'!$D$248</f>
        <v>0</v>
      </c>
      <c r="S270" s="323" t="b">
        <f>'1 forduló'!$D$248</f>
        <v>0</v>
      </c>
      <c r="T270" s="323" t="b">
        <f>'1 forduló'!$D$248</f>
        <v>0</v>
      </c>
      <c r="U270" s="323" t="b">
        <f>'1 forduló'!$D$248</f>
        <v>0</v>
      </c>
      <c r="V270" s="323" t="b">
        <f>'1 forduló'!$D$248</f>
        <v>0</v>
      </c>
      <c r="W270" s="323" t="b">
        <f>'1 forduló'!$D$248</f>
        <v>0</v>
      </c>
      <c r="X270" s="323" t="b">
        <f>'1 forduló'!$D$248</f>
        <v>0</v>
      </c>
      <c r="Y270" s="324"/>
      <c r="Z270" s="331">
        <f t="shared" si="304"/>
        <v>0</v>
      </c>
      <c r="AA270" s="404"/>
    </row>
    <row r="271" spans="1:27" ht="13.5" hidden="1" customHeight="1" thickBot="1" x14ac:dyDescent="0.25">
      <c r="A271" s="408"/>
      <c r="B271" s="325" t="s">
        <v>85</v>
      </c>
      <c r="C271" s="326"/>
      <c r="D271" s="322"/>
      <c r="E271" s="326"/>
      <c r="F271" s="326"/>
      <c r="G271" s="326"/>
      <c r="H271" s="326"/>
      <c r="I271" s="326"/>
      <c r="J271" s="326"/>
      <c r="K271" s="326"/>
      <c r="L271" s="326"/>
      <c r="M271" s="326" t="s">
        <v>140</v>
      </c>
      <c r="N271" s="327"/>
      <c r="O271" s="327"/>
      <c r="P271" s="327"/>
      <c r="Q271" s="327"/>
      <c r="R271" s="327"/>
      <c r="S271" s="327"/>
      <c r="T271" s="327"/>
      <c r="U271" s="327"/>
      <c r="V271" s="327"/>
      <c r="W271" s="327"/>
      <c r="X271" s="327"/>
      <c r="Y271" s="328"/>
      <c r="Z271" s="332">
        <f t="shared" si="304"/>
        <v>0</v>
      </c>
      <c r="AA271" s="405"/>
    </row>
    <row r="272" spans="1:27" ht="13.5" hidden="1" customHeight="1" thickBot="1" x14ac:dyDescent="0.25">
      <c r="A272" s="280"/>
      <c r="B272" s="280"/>
      <c r="C272" s="280"/>
      <c r="D272" s="280"/>
      <c r="E272" s="280"/>
      <c r="F272" s="280"/>
      <c r="G272" s="280"/>
      <c r="H272" s="280"/>
      <c r="I272" s="280"/>
      <c r="J272" s="280"/>
      <c r="K272" s="280"/>
      <c r="L272" s="280"/>
      <c r="M272" s="333"/>
      <c r="N272" s="335">
        <f t="shared" ref="N272:X272" si="305">SUM(N261:N271)</f>
        <v>0</v>
      </c>
      <c r="O272" s="335">
        <f t="shared" si="305"/>
        <v>0</v>
      </c>
      <c r="P272" s="335">
        <f t="shared" si="305"/>
        <v>0</v>
      </c>
      <c r="Q272" s="335">
        <f t="shared" si="305"/>
        <v>0</v>
      </c>
      <c r="R272" s="335">
        <f t="shared" si="305"/>
        <v>0</v>
      </c>
      <c r="S272" s="335">
        <f t="shared" si="305"/>
        <v>0</v>
      </c>
      <c r="T272" s="335">
        <f t="shared" si="305"/>
        <v>0</v>
      </c>
      <c r="U272" s="335">
        <f t="shared" si="305"/>
        <v>0</v>
      </c>
      <c r="V272" s="335">
        <f t="shared" si="305"/>
        <v>0</v>
      </c>
      <c r="W272" s="335">
        <f t="shared" si="305"/>
        <v>0</v>
      </c>
      <c r="X272" s="335">
        <f t="shared" si="305"/>
        <v>0</v>
      </c>
      <c r="Y272" s="252"/>
      <c r="Z272" s="280"/>
      <c r="AA272" s="280"/>
    </row>
    <row r="273" spans="1:27" ht="12.75" hidden="1" customHeight="1" x14ac:dyDescent="0.2">
      <c r="A273" s="280"/>
      <c r="B273" s="280"/>
      <c r="C273" s="280"/>
      <c r="D273" s="280"/>
      <c r="E273" s="280"/>
      <c r="F273" s="280"/>
      <c r="G273" s="280"/>
      <c r="H273" s="280"/>
      <c r="I273" s="280"/>
      <c r="J273" s="280"/>
      <c r="K273" s="280"/>
      <c r="L273" s="280"/>
      <c r="M273" s="333"/>
      <c r="N273" s="334"/>
      <c r="O273" s="334"/>
      <c r="P273" s="334"/>
      <c r="Q273" s="334"/>
      <c r="R273" s="334"/>
      <c r="S273" s="334"/>
      <c r="T273" s="334"/>
      <c r="U273" s="334"/>
      <c r="V273" s="334"/>
      <c r="W273" s="334"/>
      <c r="X273" s="334"/>
      <c r="Y273" s="334"/>
      <c r="Z273" s="280"/>
      <c r="AA273" s="280"/>
    </row>
    <row r="274" spans="1:27" ht="13.5" hidden="1" customHeight="1" thickBot="1" x14ac:dyDescent="0.25">
      <c r="A274" s="280"/>
      <c r="B274" s="280"/>
      <c r="C274" s="280"/>
      <c r="D274" s="280"/>
      <c r="E274" s="280"/>
      <c r="F274" s="280"/>
      <c r="G274" s="280"/>
      <c r="H274" s="280"/>
      <c r="I274" s="280"/>
      <c r="J274" s="280"/>
      <c r="K274" s="280"/>
      <c r="L274" s="280"/>
      <c r="M274" s="333"/>
      <c r="N274" s="280"/>
      <c r="O274" s="280"/>
      <c r="P274" s="280"/>
      <c r="Q274" s="280"/>
      <c r="R274" s="280"/>
      <c r="S274" s="280"/>
      <c r="T274" s="280"/>
      <c r="U274" s="280"/>
      <c r="V274" s="280"/>
      <c r="W274" s="280"/>
      <c r="X274" s="280"/>
      <c r="Y274" s="280"/>
      <c r="Z274" s="280"/>
      <c r="AA274" s="280"/>
    </row>
    <row r="275" spans="1:27" ht="27" hidden="1" customHeight="1" thickBot="1" x14ac:dyDescent="0.35">
      <c r="A275" s="398" t="s">
        <v>0</v>
      </c>
      <c r="B275" s="399"/>
      <c r="C275" s="311"/>
      <c r="D275" s="312"/>
      <c r="E275" s="313"/>
      <c r="F275" s="314"/>
      <c r="G275" s="314"/>
      <c r="H275" s="314"/>
      <c r="I275" s="314"/>
      <c r="J275" s="314"/>
      <c r="K275" s="314"/>
      <c r="L275" s="314"/>
      <c r="M275" s="315" t="s">
        <v>49</v>
      </c>
      <c r="N275" s="400" t="s">
        <v>12</v>
      </c>
      <c r="O275" s="401"/>
      <c r="P275" s="402"/>
      <c r="Q275" s="402"/>
      <c r="R275" s="402"/>
      <c r="S275" s="402"/>
      <c r="T275" s="402"/>
      <c r="U275" s="402"/>
      <c r="V275" s="402"/>
      <c r="W275" s="402"/>
      <c r="X275" s="402"/>
      <c r="Y275" s="402"/>
      <c r="Z275" s="329" t="s">
        <v>16</v>
      </c>
      <c r="AA275" s="403">
        <f>SUM(N288:Y288)</f>
        <v>0</v>
      </c>
    </row>
    <row r="276" spans="1:27" ht="13.5" hidden="1" customHeight="1" thickBot="1" x14ac:dyDescent="0.25">
      <c r="A276" s="406">
        <v>18</v>
      </c>
      <c r="B276" s="316"/>
      <c r="C276" s="317"/>
      <c r="D276" s="317"/>
      <c r="E276" s="317"/>
      <c r="F276" s="317"/>
      <c r="G276" s="317"/>
      <c r="H276" s="317"/>
      <c r="I276" s="317"/>
      <c r="J276" s="317"/>
      <c r="K276" s="317"/>
      <c r="L276" s="317"/>
      <c r="M276" s="318" t="s">
        <v>1</v>
      </c>
      <c r="N276" s="319" t="s">
        <v>13</v>
      </c>
      <c r="O276" s="320" t="s">
        <v>14</v>
      </c>
      <c r="P276" s="320" t="s">
        <v>15</v>
      </c>
      <c r="Q276" s="320" t="s">
        <v>17</v>
      </c>
      <c r="R276" s="320" t="s">
        <v>18</v>
      </c>
      <c r="S276" s="320" t="s">
        <v>21</v>
      </c>
      <c r="T276" s="320" t="s">
        <v>22</v>
      </c>
      <c r="U276" s="320" t="s">
        <v>25</v>
      </c>
      <c r="V276" s="320" t="s">
        <v>26</v>
      </c>
      <c r="W276" s="320" t="s">
        <v>33</v>
      </c>
      <c r="X276" s="320" t="s">
        <v>34</v>
      </c>
      <c r="Y276" s="320" t="s">
        <v>35</v>
      </c>
      <c r="Z276" s="330"/>
      <c r="AA276" s="404"/>
    </row>
    <row r="277" spans="1:27" ht="13.5" hidden="1" customHeight="1" thickBot="1" x14ac:dyDescent="0.25">
      <c r="A277" s="407"/>
      <c r="B277" s="321" t="s">
        <v>2</v>
      </c>
      <c r="C277" s="322"/>
      <c r="D277" s="322"/>
      <c r="E277" s="322"/>
      <c r="F277" s="322"/>
      <c r="G277" s="322"/>
      <c r="H277" s="322"/>
      <c r="I277" s="322"/>
      <c r="J277" s="322"/>
      <c r="K277" s="322"/>
      <c r="L277" s="322"/>
      <c r="M277" s="322" t="s">
        <v>141</v>
      </c>
      <c r="N277" s="323" t="b">
        <f>'1 forduló'!$D$263</f>
        <v>0</v>
      </c>
      <c r="O277" s="323" t="b">
        <f>'1 forduló'!$D$263</f>
        <v>0</v>
      </c>
      <c r="P277" s="323" t="b">
        <f>'1 forduló'!$D$263</f>
        <v>0</v>
      </c>
      <c r="Q277" s="323" t="b">
        <f>'1 forduló'!$D$263</f>
        <v>0</v>
      </c>
      <c r="R277" s="323" t="b">
        <f>'1 forduló'!$D$263</f>
        <v>0</v>
      </c>
      <c r="S277" s="323" t="b">
        <f>'1 forduló'!$D$263</f>
        <v>0</v>
      </c>
      <c r="T277" s="323" t="b">
        <f>'1 forduló'!$D$263</f>
        <v>0</v>
      </c>
      <c r="U277" s="323" t="b">
        <f>'1 forduló'!$D$263</f>
        <v>0</v>
      </c>
      <c r="V277" s="323" t="b">
        <f>'1 forduló'!$D$263</f>
        <v>0</v>
      </c>
      <c r="W277" s="323" t="b">
        <f>'1 forduló'!$D$263</f>
        <v>0</v>
      </c>
      <c r="X277" s="323" t="b">
        <f>'1 forduló'!$D$263</f>
        <v>0</v>
      </c>
      <c r="Y277" s="324"/>
      <c r="Z277" s="331">
        <f>SUM(N277:Y277)</f>
        <v>0</v>
      </c>
      <c r="AA277" s="404"/>
    </row>
    <row r="278" spans="1:27" ht="13.5" hidden="1" customHeight="1" thickBot="1" x14ac:dyDescent="0.25">
      <c r="A278" s="407"/>
      <c r="B278" s="321" t="s">
        <v>3</v>
      </c>
      <c r="C278" s="322"/>
      <c r="D278" s="322"/>
      <c r="E278" s="322"/>
      <c r="F278" s="322"/>
      <c r="G278" s="322"/>
      <c r="H278" s="322"/>
      <c r="I278" s="322"/>
      <c r="J278" s="322"/>
      <c r="K278" s="322"/>
      <c r="L278" s="322"/>
      <c r="M278" s="322" t="s">
        <v>142</v>
      </c>
      <c r="N278" s="323" t="b">
        <f>'1 forduló'!$D$263</f>
        <v>0</v>
      </c>
      <c r="O278" s="323" t="b">
        <f>'1 forduló'!$D$263</f>
        <v>0</v>
      </c>
      <c r="P278" s="323" t="b">
        <f>'1 forduló'!$D$263</f>
        <v>0</v>
      </c>
      <c r="Q278" s="323" t="b">
        <f>'1 forduló'!$D$263</f>
        <v>0</v>
      </c>
      <c r="R278" s="323" t="b">
        <f>'1 forduló'!$D$263</f>
        <v>0</v>
      </c>
      <c r="S278" s="323" t="b">
        <f>'1 forduló'!$D$263</f>
        <v>0</v>
      </c>
      <c r="T278" s="323" t="b">
        <f>'1 forduló'!$D$263</f>
        <v>0</v>
      </c>
      <c r="U278" s="323" t="b">
        <f>'1 forduló'!$D$263</f>
        <v>0</v>
      </c>
      <c r="V278" s="323" t="b">
        <f>'1 forduló'!$D$263</f>
        <v>0</v>
      </c>
      <c r="W278" s="323" t="b">
        <f>'1 forduló'!$D$263</f>
        <v>0</v>
      </c>
      <c r="X278" s="323" t="b">
        <f>'1 forduló'!$D$263</f>
        <v>0</v>
      </c>
      <c r="Y278" s="324"/>
      <c r="Z278" s="331">
        <f t="shared" ref="Z278:Z287" si="306">SUM(N278:Y278)</f>
        <v>0</v>
      </c>
      <c r="AA278" s="404"/>
    </row>
    <row r="279" spans="1:27" ht="13.5" hidden="1" customHeight="1" thickBot="1" x14ac:dyDescent="0.25">
      <c r="A279" s="407"/>
      <c r="B279" s="321" t="s">
        <v>84</v>
      </c>
      <c r="C279" s="322"/>
      <c r="D279" s="322"/>
      <c r="E279" s="322"/>
      <c r="F279" s="322"/>
      <c r="G279" s="322"/>
      <c r="H279" s="322"/>
      <c r="I279" s="322"/>
      <c r="J279" s="322"/>
      <c r="K279" s="322"/>
      <c r="L279" s="322"/>
      <c r="M279" s="322" t="s">
        <v>143</v>
      </c>
      <c r="N279" s="323" t="b">
        <f>'1 forduló'!$D$263</f>
        <v>0</v>
      </c>
      <c r="O279" s="323" t="b">
        <f>'1 forduló'!$D$263</f>
        <v>0</v>
      </c>
      <c r="P279" s="323" t="b">
        <f>'1 forduló'!$D$263</f>
        <v>0</v>
      </c>
      <c r="Q279" s="323" t="b">
        <f>'1 forduló'!$D$263</f>
        <v>0</v>
      </c>
      <c r="R279" s="323" t="b">
        <f>'1 forduló'!$D$263</f>
        <v>0</v>
      </c>
      <c r="S279" s="323" t="b">
        <f>'1 forduló'!$D$263</f>
        <v>0</v>
      </c>
      <c r="T279" s="323" t="b">
        <f>'1 forduló'!$D$263</f>
        <v>0</v>
      </c>
      <c r="U279" s="323" t="b">
        <f>'1 forduló'!$D$263</f>
        <v>0</v>
      </c>
      <c r="V279" s="323" t="b">
        <f>'1 forduló'!$D$263</f>
        <v>0</v>
      </c>
      <c r="W279" s="323" t="b">
        <f>'1 forduló'!$D$263</f>
        <v>0</v>
      </c>
      <c r="X279" s="323" t="b">
        <f>'1 forduló'!$D$263</f>
        <v>0</v>
      </c>
      <c r="Y279" s="324"/>
      <c r="Z279" s="331">
        <f t="shared" si="306"/>
        <v>0</v>
      </c>
      <c r="AA279" s="404"/>
    </row>
    <row r="280" spans="1:27" ht="13.5" hidden="1" customHeight="1" thickBot="1" x14ac:dyDescent="0.25">
      <c r="A280" s="407"/>
      <c r="B280" s="321" t="s">
        <v>5</v>
      </c>
      <c r="C280" s="322"/>
      <c r="D280" s="322"/>
      <c r="E280" s="322"/>
      <c r="F280" s="322"/>
      <c r="G280" s="322"/>
      <c r="H280" s="322"/>
      <c r="I280" s="322"/>
      <c r="J280" s="322"/>
      <c r="K280" s="322"/>
      <c r="L280" s="322"/>
      <c r="M280" s="322" t="s">
        <v>144</v>
      </c>
      <c r="N280" s="323" t="b">
        <f>'1 forduló'!$D$263</f>
        <v>0</v>
      </c>
      <c r="O280" s="323" t="b">
        <f>'1 forduló'!$D$263</f>
        <v>0</v>
      </c>
      <c r="P280" s="323" t="b">
        <f>'1 forduló'!$D$263</f>
        <v>0</v>
      </c>
      <c r="Q280" s="323" t="b">
        <f>'1 forduló'!$D$263</f>
        <v>0</v>
      </c>
      <c r="R280" s="323" t="b">
        <f>'1 forduló'!$D$263</f>
        <v>0</v>
      </c>
      <c r="S280" s="323" t="b">
        <f>'1 forduló'!$D$263</f>
        <v>0</v>
      </c>
      <c r="T280" s="323" t="b">
        <f>'1 forduló'!$D$263</f>
        <v>0</v>
      </c>
      <c r="U280" s="323" t="b">
        <f>'1 forduló'!$D$263</f>
        <v>0</v>
      </c>
      <c r="V280" s="323" t="b">
        <f>'1 forduló'!$D$263</f>
        <v>0</v>
      </c>
      <c r="W280" s="323" t="b">
        <f>'1 forduló'!$D$263</f>
        <v>0</v>
      </c>
      <c r="X280" s="323" t="b">
        <f>'1 forduló'!$D$263</f>
        <v>0</v>
      </c>
      <c r="Y280" s="324"/>
      <c r="Z280" s="331">
        <f t="shared" si="306"/>
        <v>0</v>
      </c>
      <c r="AA280" s="404"/>
    </row>
    <row r="281" spans="1:27" ht="13.5" hidden="1" customHeight="1" thickBot="1" x14ac:dyDescent="0.25">
      <c r="A281" s="407"/>
      <c r="B281" s="321" t="s">
        <v>6</v>
      </c>
      <c r="C281" s="322"/>
      <c r="D281" s="322"/>
      <c r="E281" s="322"/>
      <c r="F281" s="322"/>
      <c r="G281" s="322"/>
      <c r="H281" s="322"/>
      <c r="I281" s="322"/>
      <c r="J281" s="322"/>
      <c r="K281" s="322"/>
      <c r="L281" s="322"/>
      <c r="M281" s="322" t="s">
        <v>145</v>
      </c>
      <c r="N281" s="323" t="b">
        <f>'1 forduló'!$D$263</f>
        <v>0</v>
      </c>
      <c r="O281" s="323" t="b">
        <f>'1 forduló'!$D$263</f>
        <v>0</v>
      </c>
      <c r="P281" s="323" t="b">
        <f>'1 forduló'!$D$263</f>
        <v>0</v>
      </c>
      <c r="Q281" s="323" t="b">
        <f>'1 forduló'!$D$263</f>
        <v>0</v>
      </c>
      <c r="R281" s="323" t="b">
        <f>'1 forduló'!$D$263</f>
        <v>0</v>
      </c>
      <c r="S281" s="323" t="b">
        <f>'1 forduló'!$D$263</f>
        <v>0</v>
      </c>
      <c r="T281" s="323" t="b">
        <f>'1 forduló'!$D$263</f>
        <v>0</v>
      </c>
      <c r="U281" s="323" t="b">
        <f>'1 forduló'!$D$263</f>
        <v>0</v>
      </c>
      <c r="V281" s="323" t="b">
        <f>'1 forduló'!$D$263</f>
        <v>0</v>
      </c>
      <c r="W281" s="323" t="b">
        <f>'1 forduló'!$D$263</f>
        <v>0</v>
      </c>
      <c r="X281" s="323" t="b">
        <f>'1 forduló'!$D$263</f>
        <v>0</v>
      </c>
      <c r="Y281" s="324"/>
      <c r="Z281" s="331">
        <f t="shared" si="306"/>
        <v>0</v>
      </c>
      <c r="AA281" s="404"/>
    </row>
    <row r="282" spans="1:27" ht="13.5" hidden="1" customHeight="1" thickBot="1" x14ac:dyDescent="0.25">
      <c r="A282" s="407"/>
      <c r="B282" s="321" t="s">
        <v>7</v>
      </c>
      <c r="C282" s="322"/>
      <c r="D282" s="322"/>
      <c r="E282" s="322"/>
      <c r="F282" s="322"/>
      <c r="G282" s="322"/>
      <c r="H282" s="322"/>
      <c r="I282" s="322"/>
      <c r="J282" s="322"/>
      <c r="K282" s="322"/>
      <c r="L282" s="322"/>
      <c r="M282" s="322" t="s">
        <v>146</v>
      </c>
      <c r="N282" s="323" t="b">
        <f>'1 forduló'!$D$263</f>
        <v>0</v>
      </c>
      <c r="O282" s="323" t="b">
        <f>'1 forduló'!$D$263</f>
        <v>0</v>
      </c>
      <c r="P282" s="323" t="b">
        <f>'1 forduló'!$D$263</f>
        <v>0</v>
      </c>
      <c r="Q282" s="323" t="b">
        <f>'1 forduló'!$D$263</f>
        <v>0</v>
      </c>
      <c r="R282" s="323" t="b">
        <f>'1 forduló'!$D$263</f>
        <v>0</v>
      </c>
      <c r="S282" s="323" t="b">
        <f>'1 forduló'!$D$263</f>
        <v>0</v>
      </c>
      <c r="T282" s="323" t="b">
        <f>'1 forduló'!$D$263</f>
        <v>0</v>
      </c>
      <c r="U282" s="323" t="b">
        <f>'1 forduló'!$D$263</f>
        <v>0</v>
      </c>
      <c r="V282" s="323" t="b">
        <f>'1 forduló'!$D$263</f>
        <v>0</v>
      </c>
      <c r="W282" s="323" t="b">
        <f>'1 forduló'!$D$263</f>
        <v>0</v>
      </c>
      <c r="X282" s="323" t="b">
        <f>'1 forduló'!$D$263</f>
        <v>0</v>
      </c>
      <c r="Y282" s="324"/>
      <c r="Z282" s="331">
        <f t="shared" si="306"/>
        <v>0</v>
      </c>
      <c r="AA282" s="404"/>
    </row>
    <row r="283" spans="1:27" ht="13.5" hidden="1" customHeight="1" thickBot="1" x14ac:dyDescent="0.25">
      <c r="A283" s="407"/>
      <c r="B283" s="321" t="s">
        <v>79</v>
      </c>
      <c r="C283" s="322"/>
      <c r="D283" s="322"/>
      <c r="E283" s="322"/>
      <c r="F283" s="322"/>
      <c r="G283" s="322"/>
      <c r="H283" s="322"/>
      <c r="I283" s="322"/>
      <c r="J283" s="322"/>
      <c r="K283" s="322"/>
      <c r="L283" s="322"/>
      <c r="M283" s="322" t="s">
        <v>147</v>
      </c>
      <c r="N283" s="323" t="b">
        <f>'1 forduló'!$D$263</f>
        <v>0</v>
      </c>
      <c r="O283" s="323" t="b">
        <f>'1 forduló'!$D$263</f>
        <v>0</v>
      </c>
      <c r="P283" s="323" t="b">
        <f>'1 forduló'!$D$263</f>
        <v>0</v>
      </c>
      <c r="Q283" s="323" t="b">
        <f>'1 forduló'!$D$263</f>
        <v>0</v>
      </c>
      <c r="R283" s="323" t="b">
        <f>'1 forduló'!$D$263</f>
        <v>0</v>
      </c>
      <c r="S283" s="323" t="b">
        <f>'1 forduló'!$D$263</f>
        <v>0</v>
      </c>
      <c r="T283" s="323" t="b">
        <f>'1 forduló'!$D$263</f>
        <v>0</v>
      </c>
      <c r="U283" s="323" t="b">
        <f>'1 forduló'!$D$263</f>
        <v>0</v>
      </c>
      <c r="V283" s="323" t="b">
        <f>'1 forduló'!$D$263</f>
        <v>0</v>
      </c>
      <c r="W283" s="323" t="b">
        <f>'1 forduló'!$D$263</f>
        <v>0</v>
      </c>
      <c r="X283" s="323" t="b">
        <f>'1 forduló'!$D$263</f>
        <v>0</v>
      </c>
      <c r="Y283" s="324"/>
      <c r="Z283" s="331">
        <f t="shared" si="306"/>
        <v>0</v>
      </c>
      <c r="AA283" s="404"/>
    </row>
    <row r="284" spans="1:27" ht="13.5" hidden="1" customHeight="1" thickBot="1" x14ac:dyDescent="0.25">
      <c r="A284" s="407"/>
      <c r="B284" s="321" t="s">
        <v>80</v>
      </c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 t="s">
        <v>148</v>
      </c>
      <c r="N284" s="323" t="b">
        <f>'1 forduló'!$D$263</f>
        <v>0</v>
      </c>
      <c r="O284" s="323" t="b">
        <f>'1 forduló'!$D$263</f>
        <v>0</v>
      </c>
      <c r="P284" s="323" t="b">
        <f>'1 forduló'!$D$263</f>
        <v>0</v>
      </c>
      <c r="Q284" s="323" t="b">
        <f>'1 forduló'!$D$263</f>
        <v>0</v>
      </c>
      <c r="R284" s="323" t="b">
        <f>'1 forduló'!$D$263</f>
        <v>0</v>
      </c>
      <c r="S284" s="323" t="b">
        <f>'1 forduló'!$D$263</f>
        <v>0</v>
      </c>
      <c r="T284" s="323" t="b">
        <f>'1 forduló'!$D$263</f>
        <v>0</v>
      </c>
      <c r="U284" s="323" t="b">
        <f>'1 forduló'!$D$263</f>
        <v>0</v>
      </c>
      <c r="V284" s="323" t="b">
        <f>'1 forduló'!$D$263</f>
        <v>0</v>
      </c>
      <c r="W284" s="323" t="b">
        <f>'1 forduló'!$D$263</f>
        <v>0</v>
      </c>
      <c r="X284" s="323" t="b">
        <f>'1 forduló'!$D$263</f>
        <v>0</v>
      </c>
      <c r="Y284" s="324"/>
      <c r="Z284" s="331">
        <f t="shared" si="306"/>
        <v>0</v>
      </c>
      <c r="AA284" s="404"/>
    </row>
    <row r="285" spans="1:27" ht="13.5" hidden="1" customHeight="1" thickBot="1" x14ac:dyDescent="0.25">
      <c r="A285" s="407"/>
      <c r="B285" s="321" t="s">
        <v>81</v>
      </c>
      <c r="C285" s="322"/>
      <c r="D285" s="322"/>
      <c r="E285" s="322"/>
      <c r="F285" s="322"/>
      <c r="G285" s="322"/>
      <c r="H285" s="322"/>
      <c r="I285" s="322"/>
      <c r="J285" s="322"/>
      <c r="K285" s="322"/>
      <c r="L285" s="322"/>
      <c r="M285" s="322" t="s">
        <v>149</v>
      </c>
      <c r="N285" s="323" t="b">
        <f>'1 forduló'!$D$263</f>
        <v>0</v>
      </c>
      <c r="O285" s="323" t="b">
        <f>'1 forduló'!$D$263</f>
        <v>0</v>
      </c>
      <c r="P285" s="323" t="b">
        <f>'1 forduló'!$D$263</f>
        <v>0</v>
      </c>
      <c r="Q285" s="323" t="b">
        <f>'1 forduló'!$D$263</f>
        <v>0</v>
      </c>
      <c r="R285" s="323" t="b">
        <f>'1 forduló'!$D$263</f>
        <v>0</v>
      </c>
      <c r="S285" s="323" t="b">
        <f>'1 forduló'!$D$263</f>
        <v>0</v>
      </c>
      <c r="T285" s="323" t="b">
        <f>'1 forduló'!$D$263</f>
        <v>0</v>
      </c>
      <c r="U285" s="323" t="b">
        <f>'1 forduló'!$D$263</f>
        <v>0</v>
      </c>
      <c r="V285" s="323" t="b">
        <f>'1 forduló'!$D$263</f>
        <v>0</v>
      </c>
      <c r="W285" s="323" t="b">
        <f>'1 forduló'!$D$263</f>
        <v>0</v>
      </c>
      <c r="X285" s="323" t="b">
        <f>'1 forduló'!$D$263</f>
        <v>0</v>
      </c>
      <c r="Y285" s="324"/>
      <c r="Z285" s="331">
        <f t="shared" si="306"/>
        <v>0</v>
      </c>
      <c r="AA285" s="404"/>
    </row>
    <row r="286" spans="1:27" ht="13.5" hidden="1" customHeight="1" thickBot="1" x14ac:dyDescent="0.25">
      <c r="A286" s="407"/>
      <c r="B286" s="321" t="s">
        <v>82</v>
      </c>
      <c r="C286" s="322"/>
      <c r="D286" s="322"/>
      <c r="E286" s="322"/>
      <c r="F286" s="322"/>
      <c r="G286" s="322"/>
      <c r="H286" s="322"/>
      <c r="I286" s="322"/>
      <c r="J286" s="322"/>
      <c r="K286" s="322"/>
      <c r="L286" s="322"/>
      <c r="M286" s="322" t="s">
        <v>150</v>
      </c>
      <c r="N286" s="323" t="b">
        <f>'1 forduló'!$D$263</f>
        <v>0</v>
      </c>
      <c r="O286" s="323" t="b">
        <f>'1 forduló'!$D$263</f>
        <v>0</v>
      </c>
      <c r="P286" s="323" t="b">
        <f>'1 forduló'!$D$263</f>
        <v>0</v>
      </c>
      <c r="Q286" s="323" t="b">
        <f>'1 forduló'!$D$263</f>
        <v>0</v>
      </c>
      <c r="R286" s="323" t="b">
        <f>'1 forduló'!$D$263</f>
        <v>0</v>
      </c>
      <c r="S286" s="323" t="b">
        <f>'1 forduló'!$D$263</f>
        <v>0</v>
      </c>
      <c r="T286" s="323" t="b">
        <f>'1 forduló'!$D$263</f>
        <v>0</v>
      </c>
      <c r="U286" s="323" t="b">
        <f>'1 forduló'!$D$263</f>
        <v>0</v>
      </c>
      <c r="V286" s="323" t="b">
        <f>'1 forduló'!$D$263</f>
        <v>0</v>
      </c>
      <c r="W286" s="323" t="b">
        <f>'1 forduló'!$D$263</f>
        <v>0</v>
      </c>
      <c r="X286" s="323" t="b">
        <f>'1 forduló'!$D$263</f>
        <v>0</v>
      </c>
      <c r="Y286" s="324"/>
      <c r="Z286" s="331">
        <f t="shared" si="306"/>
        <v>0</v>
      </c>
      <c r="AA286" s="404"/>
    </row>
    <row r="287" spans="1:27" ht="13.5" hidden="1" customHeight="1" thickBot="1" x14ac:dyDescent="0.25">
      <c r="A287" s="408"/>
      <c r="B287" s="325" t="s">
        <v>85</v>
      </c>
      <c r="C287" s="326"/>
      <c r="D287" s="322"/>
      <c r="E287" s="326"/>
      <c r="F287" s="326"/>
      <c r="G287" s="326"/>
      <c r="H287" s="326"/>
      <c r="I287" s="326"/>
      <c r="J287" s="326"/>
      <c r="K287" s="326"/>
      <c r="L287" s="326"/>
      <c r="M287" s="326" t="s">
        <v>151</v>
      </c>
      <c r="N287" s="327"/>
      <c r="O287" s="327"/>
      <c r="P287" s="327"/>
      <c r="Q287" s="327"/>
      <c r="R287" s="327"/>
      <c r="S287" s="327"/>
      <c r="T287" s="327"/>
      <c r="U287" s="327"/>
      <c r="V287" s="327"/>
      <c r="W287" s="327"/>
      <c r="X287" s="327"/>
      <c r="Y287" s="328"/>
      <c r="Z287" s="332">
        <f t="shared" si="306"/>
        <v>0</v>
      </c>
      <c r="AA287" s="405"/>
    </row>
    <row r="288" spans="1:27" ht="13.5" hidden="1" customHeight="1" thickBot="1" x14ac:dyDescent="0.25">
      <c r="A288" s="280"/>
      <c r="B288" s="280"/>
      <c r="C288" s="280"/>
      <c r="D288" s="280"/>
      <c r="E288" s="280"/>
      <c r="F288" s="280"/>
      <c r="G288" s="280"/>
      <c r="H288" s="280"/>
      <c r="I288" s="280"/>
      <c r="J288" s="280"/>
      <c r="K288" s="280"/>
      <c r="L288" s="280"/>
      <c r="M288" s="333"/>
      <c r="N288" s="335">
        <f t="shared" ref="N288:X288" si="307">SUM(N277:N287)</f>
        <v>0</v>
      </c>
      <c r="O288" s="335">
        <f t="shared" si="307"/>
        <v>0</v>
      </c>
      <c r="P288" s="335">
        <f t="shared" si="307"/>
        <v>0</v>
      </c>
      <c r="Q288" s="335">
        <f t="shared" si="307"/>
        <v>0</v>
      </c>
      <c r="R288" s="335">
        <f t="shared" si="307"/>
        <v>0</v>
      </c>
      <c r="S288" s="335">
        <f t="shared" si="307"/>
        <v>0</v>
      </c>
      <c r="T288" s="335">
        <f t="shared" si="307"/>
        <v>0</v>
      </c>
      <c r="U288" s="335">
        <f t="shared" si="307"/>
        <v>0</v>
      </c>
      <c r="V288" s="335">
        <f t="shared" si="307"/>
        <v>0</v>
      </c>
      <c r="W288" s="335">
        <f t="shared" si="307"/>
        <v>0</v>
      </c>
      <c r="X288" s="335">
        <f t="shared" si="307"/>
        <v>0</v>
      </c>
      <c r="Y288" s="252"/>
      <c r="Z288" s="280"/>
      <c r="AA288" s="280"/>
    </row>
    <row r="289" spans="1:27" ht="12.75" hidden="1" customHeight="1" x14ac:dyDescent="0.2">
      <c r="A289" s="280"/>
      <c r="B289" s="280"/>
      <c r="C289" s="280"/>
      <c r="D289" s="280"/>
      <c r="E289" s="280"/>
      <c r="F289" s="280"/>
      <c r="G289" s="280"/>
      <c r="H289" s="280"/>
      <c r="I289" s="280"/>
      <c r="J289" s="280"/>
      <c r="K289" s="280"/>
      <c r="L289" s="280"/>
      <c r="M289" s="333"/>
      <c r="N289" s="334"/>
      <c r="O289" s="334"/>
      <c r="P289" s="334"/>
      <c r="Q289" s="334"/>
      <c r="R289" s="334"/>
      <c r="S289" s="334"/>
      <c r="T289" s="334"/>
      <c r="U289" s="334"/>
      <c r="V289" s="334"/>
      <c r="W289" s="334"/>
      <c r="X289" s="334"/>
      <c r="Y289" s="334"/>
      <c r="Z289" s="280"/>
      <c r="AA289" s="280"/>
    </row>
    <row r="290" spans="1:27" ht="13.5" hidden="1" customHeight="1" thickBot="1" x14ac:dyDescent="0.25">
      <c r="A290" s="280"/>
      <c r="B290" s="280"/>
      <c r="C290" s="280"/>
      <c r="D290" s="280"/>
      <c r="E290" s="280"/>
      <c r="F290" s="280"/>
      <c r="G290" s="280"/>
      <c r="H290" s="280"/>
      <c r="I290" s="280"/>
      <c r="J290" s="280"/>
      <c r="K290" s="280"/>
      <c r="L290" s="280"/>
      <c r="M290" s="333"/>
      <c r="N290" s="280"/>
      <c r="O290" s="280"/>
      <c r="P290" s="280"/>
      <c r="Q290" s="280"/>
      <c r="R290" s="280"/>
      <c r="S290" s="280"/>
      <c r="T290" s="280"/>
      <c r="U290" s="280"/>
      <c r="V290" s="280"/>
      <c r="W290" s="280"/>
      <c r="X290" s="280"/>
      <c r="Y290" s="280"/>
      <c r="Z290" s="280"/>
      <c r="AA290" s="280"/>
    </row>
    <row r="291" spans="1:27" ht="27" hidden="1" customHeight="1" thickBot="1" x14ac:dyDescent="0.35">
      <c r="A291" s="398" t="s">
        <v>0</v>
      </c>
      <c r="B291" s="399"/>
      <c r="C291" s="311"/>
      <c r="D291" s="312"/>
      <c r="E291" s="313"/>
      <c r="F291" s="314"/>
      <c r="G291" s="314"/>
      <c r="H291" s="314"/>
      <c r="I291" s="314"/>
      <c r="J291" s="314"/>
      <c r="K291" s="314"/>
      <c r="L291" s="314"/>
      <c r="M291" s="315" t="s">
        <v>48</v>
      </c>
      <c r="N291" s="400" t="s">
        <v>12</v>
      </c>
      <c r="O291" s="401"/>
      <c r="P291" s="402"/>
      <c r="Q291" s="402"/>
      <c r="R291" s="402"/>
      <c r="S291" s="402"/>
      <c r="T291" s="402"/>
      <c r="U291" s="402"/>
      <c r="V291" s="402"/>
      <c r="W291" s="402"/>
      <c r="X291" s="402"/>
      <c r="Y291" s="402"/>
      <c r="Z291" s="329" t="s">
        <v>16</v>
      </c>
      <c r="AA291" s="403">
        <f>SUM(N304:Y304)</f>
        <v>0</v>
      </c>
    </row>
    <row r="292" spans="1:27" ht="13.5" hidden="1" customHeight="1" thickBot="1" x14ac:dyDescent="0.25">
      <c r="A292" s="406">
        <v>19</v>
      </c>
      <c r="B292" s="316"/>
      <c r="C292" s="317"/>
      <c r="D292" s="317"/>
      <c r="E292" s="317"/>
      <c r="F292" s="317"/>
      <c r="G292" s="317"/>
      <c r="H292" s="317"/>
      <c r="I292" s="317"/>
      <c r="J292" s="317"/>
      <c r="K292" s="317"/>
      <c r="L292" s="317"/>
      <c r="M292" s="318" t="s">
        <v>1</v>
      </c>
      <c r="N292" s="319" t="s">
        <v>13</v>
      </c>
      <c r="O292" s="320" t="s">
        <v>14</v>
      </c>
      <c r="P292" s="320" t="s">
        <v>15</v>
      </c>
      <c r="Q292" s="320" t="s">
        <v>17</v>
      </c>
      <c r="R292" s="320" t="s">
        <v>18</v>
      </c>
      <c r="S292" s="320" t="s">
        <v>21</v>
      </c>
      <c r="T292" s="320" t="s">
        <v>22</v>
      </c>
      <c r="U292" s="320" t="s">
        <v>25</v>
      </c>
      <c r="V292" s="320" t="s">
        <v>26</v>
      </c>
      <c r="W292" s="320" t="s">
        <v>33</v>
      </c>
      <c r="X292" s="320" t="s">
        <v>34</v>
      </c>
      <c r="Y292" s="320" t="s">
        <v>35</v>
      </c>
      <c r="Z292" s="330"/>
      <c r="AA292" s="404"/>
    </row>
    <row r="293" spans="1:27" ht="13.5" hidden="1" customHeight="1" thickBot="1" x14ac:dyDescent="0.25">
      <c r="A293" s="407"/>
      <c r="B293" s="321" t="s">
        <v>2</v>
      </c>
      <c r="C293" s="322"/>
      <c r="D293" s="322"/>
      <c r="E293" s="322"/>
      <c r="F293" s="322"/>
      <c r="G293" s="322"/>
      <c r="H293" s="322"/>
      <c r="I293" s="322"/>
      <c r="J293" s="322"/>
      <c r="K293" s="322"/>
      <c r="L293" s="322"/>
      <c r="M293" s="322" t="s">
        <v>152</v>
      </c>
      <c r="N293" s="323" t="b">
        <f>'1 forduló'!$D$278</f>
        <v>0</v>
      </c>
      <c r="O293" s="323" t="b">
        <f>'1 forduló'!$D$278</f>
        <v>0</v>
      </c>
      <c r="P293" s="323" t="b">
        <f>'1 forduló'!$D$278</f>
        <v>0</v>
      </c>
      <c r="Q293" s="323" t="b">
        <f>'1 forduló'!$D$278</f>
        <v>0</v>
      </c>
      <c r="R293" s="323" t="b">
        <f>'1 forduló'!$D$278</f>
        <v>0</v>
      </c>
      <c r="S293" s="323" t="b">
        <f>'1 forduló'!$D$278</f>
        <v>0</v>
      </c>
      <c r="T293" s="323" t="b">
        <f>'1 forduló'!$D$278</f>
        <v>0</v>
      </c>
      <c r="U293" s="323" t="b">
        <f>'1 forduló'!$D$278</f>
        <v>0</v>
      </c>
      <c r="V293" s="323" t="b">
        <f>'1 forduló'!$D$278</f>
        <v>0</v>
      </c>
      <c r="W293" s="323" t="b">
        <f>'1 forduló'!$D$278</f>
        <v>0</v>
      </c>
      <c r="X293" s="323" t="b">
        <f>'1 forduló'!$D$278</f>
        <v>0</v>
      </c>
      <c r="Y293" s="324"/>
      <c r="Z293" s="331">
        <f>SUM(N293:Y293)</f>
        <v>0</v>
      </c>
      <c r="AA293" s="404"/>
    </row>
    <row r="294" spans="1:27" ht="13.5" hidden="1" customHeight="1" thickBot="1" x14ac:dyDescent="0.25">
      <c r="A294" s="407"/>
      <c r="B294" s="321" t="s">
        <v>3</v>
      </c>
      <c r="C294" s="322"/>
      <c r="D294" s="322"/>
      <c r="E294" s="322"/>
      <c r="F294" s="322"/>
      <c r="G294" s="322"/>
      <c r="H294" s="322"/>
      <c r="I294" s="322"/>
      <c r="J294" s="322"/>
      <c r="K294" s="322"/>
      <c r="L294" s="322"/>
      <c r="M294" s="322" t="s">
        <v>153</v>
      </c>
      <c r="N294" s="323" t="b">
        <f>'1 forduló'!$D$278</f>
        <v>0</v>
      </c>
      <c r="O294" s="323" t="b">
        <f>'1 forduló'!$D$278</f>
        <v>0</v>
      </c>
      <c r="P294" s="323" t="b">
        <f>'1 forduló'!$D$278</f>
        <v>0</v>
      </c>
      <c r="Q294" s="323" t="b">
        <f>'1 forduló'!$D$278</f>
        <v>0</v>
      </c>
      <c r="R294" s="323" t="b">
        <f>'1 forduló'!$D$278</f>
        <v>0</v>
      </c>
      <c r="S294" s="323" t="b">
        <f>'1 forduló'!$D$278</f>
        <v>0</v>
      </c>
      <c r="T294" s="323" t="b">
        <f>'1 forduló'!$D$278</f>
        <v>0</v>
      </c>
      <c r="U294" s="323" t="b">
        <f>'1 forduló'!$D$278</f>
        <v>0</v>
      </c>
      <c r="V294" s="323" t="b">
        <f>'1 forduló'!$D$278</f>
        <v>0</v>
      </c>
      <c r="W294" s="323" t="b">
        <f>'1 forduló'!$D$278</f>
        <v>0</v>
      </c>
      <c r="X294" s="323" t="b">
        <f>'1 forduló'!$D$278</f>
        <v>0</v>
      </c>
      <c r="Y294" s="324"/>
      <c r="Z294" s="331">
        <f t="shared" ref="Z294:Z303" si="308">SUM(N294:Y294)</f>
        <v>0</v>
      </c>
      <c r="AA294" s="404"/>
    </row>
    <row r="295" spans="1:27" ht="13.5" hidden="1" customHeight="1" thickBot="1" x14ac:dyDescent="0.25">
      <c r="A295" s="407"/>
      <c r="B295" s="321" t="s">
        <v>84</v>
      </c>
      <c r="C295" s="322"/>
      <c r="D295" s="322"/>
      <c r="E295" s="322"/>
      <c r="F295" s="322"/>
      <c r="G295" s="322"/>
      <c r="H295" s="322"/>
      <c r="I295" s="322"/>
      <c r="J295" s="322"/>
      <c r="K295" s="322"/>
      <c r="L295" s="322"/>
      <c r="M295" s="322" t="s">
        <v>154</v>
      </c>
      <c r="N295" s="323" t="b">
        <f>'1 forduló'!$D$278</f>
        <v>0</v>
      </c>
      <c r="O295" s="323" t="b">
        <f>'1 forduló'!$D$278</f>
        <v>0</v>
      </c>
      <c r="P295" s="323" t="b">
        <f>'1 forduló'!$D$278</f>
        <v>0</v>
      </c>
      <c r="Q295" s="323" t="b">
        <f>'1 forduló'!$D$278</f>
        <v>0</v>
      </c>
      <c r="R295" s="323" t="b">
        <f>'1 forduló'!$D$278</f>
        <v>0</v>
      </c>
      <c r="S295" s="323" t="b">
        <f>'1 forduló'!$D$278</f>
        <v>0</v>
      </c>
      <c r="T295" s="323" t="b">
        <f>'1 forduló'!$D$278</f>
        <v>0</v>
      </c>
      <c r="U295" s="323" t="b">
        <f>'1 forduló'!$D$278</f>
        <v>0</v>
      </c>
      <c r="V295" s="323" t="b">
        <f>'1 forduló'!$D$278</f>
        <v>0</v>
      </c>
      <c r="W295" s="323" t="b">
        <f>'1 forduló'!$D$278</f>
        <v>0</v>
      </c>
      <c r="X295" s="323" t="b">
        <f>'1 forduló'!$D$278</f>
        <v>0</v>
      </c>
      <c r="Y295" s="324"/>
      <c r="Z295" s="331">
        <f t="shared" si="308"/>
        <v>0</v>
      </c>
      <c r="AA295" s="404"/>
    </row>
    <row r="296" spans="1:27" ht="13.5" hidden="1" customHeight="1" thickBot="1" x14ac:dyDescent="0.25">
      <c r="A296" s="407"/>
      <c r="B296" s="321" t="s">
        <v>5</v>
      </c>
      <c r="C296" s="322"/>
      <c r="D296" s="322"/>
      <c r="E296" s="322"/>
      <c r="F296" s="322"/>
      <c r="G296" s="322"/>
      <c r="H296" s="322"/>
      <c r="I296" s="322"/>
      <c r="J296" s="322"/>
      <c r="K296" s="322"/>
      <c r="L296" s="322"/>
      <c r="M296" s="322" t="s">
        <v>155</v>
      </c>
      <c r="N296" s="323" t="b">
        <f>'1 forduló'!$D$278</f>
        <v>0</v>
      </c>
      <c r="O296" s="323" t="b">
        <f>'1 forduló'!$D$278</f>
        <v>0</v>
      </c>
      <c r="P296" s="323" t="b">
        <f>'1 forduló'!$D$278</f>
        <v>0</v>
      </c>
      <c r="Q296" s="323" t="b">
        <f>'1 forduló'!$D$278</f>
        <v>0</v>
      </c>
      <c r="R296" s="323" t="b">
        <f>'1 forduló'!$D$278</f>
        <v>0</v>
      </c>
      <c r="S296" s="323" t="b">
        <f>'1 forduló'!$D$278</f>
        <v>0</v>
      </c>
      <c r="T296" s="323" t="b">
        <f>'1 forduló'!$D$278</f>
        <v>0</v>
      </c>
      <c r="U296" s="323" t="b">
        <f>'1 forduló'!$D$278</f>
        <v>0</v>
      </c>
      <c r="V296" s="323" t="b">
        <f>'1 forduló'!$D$278</f>
        <v>0</v>
      </c>
      <c r="W296" s="323" t="b">
        <f>'1 forduló'!$D$278</f>
        <v>0</v>
      </c>
      <c r="X296" s="323" t="b">
        <f>'1 forduló'!$D$278</f>
        <v>0</v>
      </c>
      <c r="Y296" s="324"/>
      <c r="Z296" s="331">
        <f t="shared" si="308"/>
        <v>0</v>
      </c>
      <c r="AA296" s="404"/>
    </row>
    <row r="297" spans="1:27" ht="13.5" hidden="1" customHeight="1" thickBot="1" x14ac:dyDescent="0.25">
      <c r="A297" s="407"/>
      <c r="B297" s="321" t="s">
        <v>6</v>
      </c>
      <c r="C297" s="322"/>
      <c r="D297" s="322"/>
      <c r="E297" s="322"/>
      <c r="F297" s="322"/>
      <c r="G297" s="322"/>
      <c r="H297" s="322"/>
      <c r="I297" s="322"/>
      <c r="J297" s="322"/>
      <c r="K297" s="322"/>
      <c r="L297" s="322"/>
      <c r="M297" s="322" t="s">
        <v>156</v>
      </c>
      <c r="N297" s="323" t="b">
        <f>'1 forduló'!$D$278</f>
        <v>0</v>
      </c>
      <c r="O297" s="323" t="b">
        <f>'1 forduló'!$D$278</f>
        <v>0</v>
      </c>
      <c r="P297" s="323" t="b">
        <f>'1 forduló'!$D$278</f>
        <v>0</v>
      </c>
      <c r="Q297" s="323" t="b">
        <f>'1 forduló'!$D$278</f>
        <v>0</v>
      </c>
      <c r="R297" s="323" t="b">
        <f>'1 forduló'!$D$278</f>
        <v>0</v>
      </c>
      <c r="S297" s="323" t="b">
        <f>'1 forduló'!$D$278</f>
        <v>0</v>
      </c>
      <c r="T297" s="323" t="b">
        <f>'1 forduló'!$D$278</f>
        <v>0</v>
      </c>
      <c r="U297" s="323" t="b">
        <f>'1 forduló'!$D$278</f>
        <v>0</v>
      </c>
      <c r="V297" s="323" t="b">
        <f>'1 forduló'!$D$278</f>
        <v>0</v>
      </c>
      <c r="W297" s="323" t="b">
        <f>'1 forduló'!$D$278</f>
        <v>0</v>
      </c>
      <c r="X297" s="323" t="b">
        <f>'1 forduló'!$D$278</f>
        <v>0</v>
      </c>
      <c r="Y297" s="324"/>
      <c r="Z297" s="331">
        <f t="shared" si="308"/>
        <v>0</v>
      </c>
      <c r="AA297" s="404"/>
    </row>
    <row r="298" spans="1:27" ht="13.5" hidden="1" customHeight="1" thickBot="1" x14ac:dyDescent="0.25">
      <c r="A298" s="407"/>
      <c r="B298" s="321" t="s">
        <v>7</v>
      </c>
      <c r="C298" s="322"/>
      <c r="D298" s="322"/>
      <c r="E298" s="322"/>
      <c r="F298" s="322"/>
      <c r="G298" s="322"/>
      <c r="H298" s="322"/>
      <c r="I298" s="322"/>
      <c r="J298" s="322"/>
      <c r="K298" s="322"/>
      <c r="L298" s="322"/>
      <c r="M298" s="322" t="s">
        <v>157</v>
      </c>
      <c r="N298" s="323" t="b">
        <f>'1 forduló'!$D$278</f>
        <v>0</v>
      </c>
      <c r="O298" s="323" t="b">
        <f>'1 forduló'!$D$278</f>
        <v>0</v>
      </c>
      <c r="P298" s="323" t="b">
        <f>'1 forduló'!$D$278</f>
        <v>0</v>
      </c>
      <c r="Q298" s="323" t="b">
        <f>'1 forduló'!$D$278</f>
        <v>0</v>
      </c>
      <c r="R298" s="323" t="b">
        <f>'1 forduló'!$D$278</f>
        <v>0</v>
      </c>
      <c r="S298" s="323" t="b">
        <f>'1 forduló'!$D$278</f>
        <v>0</v>
      </c>
      <c r="T298" s="323" t="b">
        <f>'1 forduló'!$D$278</f>
        <v>0</v>
      </c>
      <c r="U298" s="323" t="b">
        <f>'1 forduló'!$D$278</f>
        <v>0</v>
      </c>
      <c r="V298" s="323" t="b">
        <f>'1 forduló'!$D$278</f>
        <v>0</v>
      </c>
      <c r="W298" s="323" t="b">
        <f>'1 forduló'!$D$278</f>
        <v>0</v>
      </c>
      <c r="X298" s="323" t="b">
        <f>'1 forduló'!$D$278</f>
        <v>0</v>
      </c>
      <c r="Y298" s="324"/>
      <c r="Z298" s="331">
        <f t="shared" si="308"/>
        <v>0</v>
      </c>
      <c r="AA298" s="404"/>
    </row>
    <row r="299" spans="1:27" ht="13.5" hidden="1" customHeight="1" thickBot="1" x14ac:dyDescent="0.25">
      <c r="A299" s="407"/>
      <c r="B299" s="321" t="s">
        <v>79</v>
      </c>
      <c r="C299" s="322"/>
      <c r="D299" s="322"/>
      <c r="E299" s="322"/>
      <c r="F299" s="322"/>
      <c r="G299" s="322"/>
      <c r="H299" s="322"/>
      <c r="I299" s="322"/>
      <c r="J299" s="322"/>
      <c r="K299" s="322"/>
      <c r="L299" s="322"/>
      <c r="M299" s="322" t="s">
        <v>158</v>
      </c>
      <c r="N299" s="323" t="b">
        <f>'1 forduló'!$D$278</f>
        <v>0</v>
      </c>
      <c r="O299" s="323" t="b">
        <f>'1 forduló'!$D$278</f>
        <v>0</v>
      </c>
      <c r="P299" s="323" t="b">
        <f>'1 forduló'!$D$278</f>
        <v>0</v>
      </c>
      <c r="Q299" s="323" t="b">
        <f>'1 forduló'!$D$278</f>
        <v>0</v>
      </c>
      <c r="R299" s="323" t="b">
        <f>'1 forduló'!$D$278</f>
        <v>0</v>
      </c>
      <c r="S299" s="323" t="b">
        <f>'1 forduló'!$D$278</f>
        <v>0</v>
      </c>
      <c r="T299" s="323" t="b">
        <f>'1 forduló'!$D$278</f>
        <v>0</v>
      </c>
      <c r="U299" s="323" t="b">
        <f>'1 forduló'!$D$278</f>
        <v>0</v>
      </c>
      <c r="V299" s="323" t="b">
        <f>'1 forduló'!$D$278</f>
        <v>0</v>
      </c>
      <c r="W299" s="323" t="b">
        <f>'1 forduló'!$D$278</f>
        <v>0</v>
      </c>
      <c r="X299" s="323" t="b">
        <f>'1 forduló'!$D$278</f>
        <v>0</v>
      </c>
      <c r="Y299" s="324"/>
      <c r="Z299" s="331">
        <f t="shared" si="308"/>
        <v>0</v>
      </c>
      <c r="AA299" s="404"/>
    </row>
    <row r="300" spans="1:27" ht="13.5" hidden="1" customHeight="1" thickBot="1" x14ac:dyDescent="0.25">
      <c r="A300" s="407"/>
      <c r="B300" s="321" t="s">
        <v>80</v>
      </c>
      <c r="C300" s="322"/>
      <c r="D300" s="322"/>
      <c r="E300" s="322"/>
      <c r="F300" s="322"/>
      <c r="G300" s="322"/>
      <c r="H300" s="322"/>
      <c r="I300" s="322"/>
      <c r="J300" s="322"/>
      <c r="K300" s="322"/>
      <c r="L300" s="322"/>
      <c r="M300" s="322" t="s">
        <v>159</v>
      </c>
      <c r="N300" s="323" t="b">
        <f>'1 forduló'!$D$278</f>
        <v>0</v>
      </c>
      <c r="O300" s="323" t="b">
        <f>'1 forduló'!$D$278</f>
        <v>0</v>
      </c>
      <c r="P300" s="323" t="b">
        <f>'1 forduló'!$D$278</f>
        <v>0</v>
      </c>
      <c r="Q300" s="323" t="b">
        <f>'1 forduló'!$D$278</f>
        <v>0</v>
      </c>
      <c r="R300" s="323" t="b">
        <f>'1 forduló'!$D$278</f>
        <v>0</v>
      </c>
      <c r="S300" s="323" t="b">
        <f>'1 forduló'!$D$278</f>
        <v>0</v>
      </c>
      <c r="T300" s="323" t="b">
        <f>'1 forduló'!$D$278</f>
        <v>0</v>
      </c>
      <c r="U300" s="323" t="b">
        <f>'1 forduló'!$D$278</f>
        <v>0</v>
      </c>
      <c r="V300" s="323" t="b">
        <f>'1 forduló'!$D$278</f>
        <v>0</v>
      </c>
      <c r="W300" s="323" t="b">
        <f>'1 forduló'!$D$278</f>
        <v>0</v>
      </c>
      <c r="X300" s="323" t="b">
        <f>'1 forduló'!$D$278</f>
        <v>0</v>
      </c>
      <c r="Y300" s="324"/>
      <c r="Z300" s="331">
        <f t="shared" si="308"/>
        <v>0</v>
      </c>
      <c r="AA300" s="404"/>
    </row>
    <row r="301" spans="1:27" ht="13.5" hidden="1" customHeight="1" thickBot="1" x14ac:dyDescent="0.25">
      <c r="A301" s="407"/>
      <c r="B301" s="321" t="s">
        <v>81</v>
      </c>
      <c r="C301" s="322"/>
      <c r="D301" s="322"/>
      <c r="E301" s="322"/>
      <c r="F301" s="322"/>
      <c r="G301" s="322"/>
      <c r="H301" s="322"/>
      <c r="I301" s="322"/>
      <c r="J301" s="322"/>
      <c r="K301" s="322"/>
      <c r="L301" s="322"/>
      <c r="M301" s="322" t="s">
        <v>160</v>
      </c>
      <c r="N301" s="323" t="b">
        <f>'1 forduló'!$D$278</f>
        <v>0</v>
      </c>
      <c r="O301" s="323" t="b">
        <f>'1 forduló'!$D$278</f>
        <v>0</v>
      </c>
      <c r="P301" s="323" t="b">
        <f>'1 forduló'!$D$278</f>
        <v>0</v>
      </c>
      <c r="Q301" s="323" t="b">
        <f>'1 forduló'!$D$278</f>
        <v>0</v>
      </c>
      <c r="R301" s="323" t="b">
        <f>'1 forduló'!$D$278</f>
        <v>0</v>
      </c>
      <c r="S301" s="323" t="b">
        <f>'1 forduló'!$D$278</f>
        <v>0</v>
      </c>
      <c r="T301" s="323" t="b">
        <f>'1 forduló'!$D$278</f>
        <v>0</v>
      </c>
      <c r="U301" s="323" t="b">
        <f>'1 forduló'!$D$278</f>
        <v>0</v>
      </c>
      <c r="V301" s="323" t="b">
        <f>'1 forduló'!$D$278</f>
        <v>0</v>
      </c>
      <c r="W301" s="323" t="b">
        <f>'1 forduló'!$D$278</f>
        <v>0</v>
      </c>
      <c r="X301" s="323" t="b">
        <f>'1 forduló'!$D$278</f>
        <v>0</v>
      </c>
      <c r="Y301" s="324"/>
      <c r="Z301" s="331">
        <f t="shared" si="308"/>
        <v>0</v>
      </c>
      <c r="AA301" s="404"/>
    </row>
    <row r="302" spans="1:27" ht="13.5" hidden="1" customHeight="1" thickBot="1" x14ac:dyDescent="0.25">
      <c r="A302" s="407"/>
      <c r="B302" s="321" t="s">
        <v>82</v>
      </c>
      <c r="C302" s="322"/>
      <c r="D302" s="322"/>
      <c r="E302" s="322"/>
      <c r="F302" s="322"/>
      <c r="G302" s="322"/>
      <c r="H302" s="322"/>
      <c r="I302" s="322"/>
      <c r="J302" s="322"/>
      <c r="K302" s="322"/>
      <c r="L302" s="322"/>
      <c r="M302" s="322" t="s">
        <v>161</v>
      </c>
      <c r="N302" s="323" t="b">
        <f>'1 forduló'!$D$278</f>
        <v>0</v>
      </c>
      <c r="O302" s="323" t="b">
        <f>'1 forduló'!$D$278</f>
        <v>0</v>
      </c>
      <c r="P302" s="323" t="b">
        <f>'1 forduló'!$D$278</f>
        <v>0</v>
      </c>
      <c r="Q302" s="323" t="b">
        <f>'1 forduló'!$D$278</f>
        <v>0</v>
      </c>
      <c r="R302" s="323" t="b">
        <f>'1 forduló'!$D$278</f>
        <v>0</v>
      </c>
      <c r="S302" s="323" t="b">
        <f>'1 forduló'!$D$278</f>
        <v>0</v>
      </c>
      <c r="T302" s="323" t="b">
        <f>'1 forduló'!$D$278</f>
        <v>0</v>
      </c>
      <c r="U302" s="323" t="b">
        <f>'1 forduló'!$D$278</f>
        <v>0</v>
      </c>
      <c r="V302" s="323" t="b">
        <f>'1 forduló'!$D$278</f>
        <v>0</v>
      </c>
      <c r="W302" s="323" t="b">
        <f>'1 forduló'!$D$278</f>
        <v>0</v>
      </c>
      <c r="X302" s="323" t="b">
        <f>'1 forduló'!$D$278</f>
        <v>0</v>
      </c>
      <c r="Y302" s="324"/>
      <c r="Z302" s="331">
        <f t="shared" si="308"/>
        <v>0</v>
      </c>
      <c r="AA302" s="404"/>
    </row>
    <row r="303" spans="1:27" ht="13.5" hidden="1" customHeight="1" thickBot="1" x14ac:dyDescent="0.25">
      <c r="A303" s="408"/>
      <c r="B303" s="325" t="s">
        <v>85</v>
      </c>
      <c r="C303" s="326"/>
      <c r="D303" s="322"/>
      <c r="E303" s="326"/>
      <c r="F303" s="326"/>
      <c r="G303" s="326"/>
      <c r="H303" s="326"/>
      <c r="I303" s="326"/>
      <c r="J303" s="326"/>
      <c r="K303" s="326"/>
      <c r="L303" s="326"/>
      <c r="M303" s="326" t="s">
        <v>162</v>
      </c>
      <c r="N303" s="327"/>
      <c r="O303" s="327"/>
      <c r="P303" s="327"/>
      <c r="Q303" s="327"/>
      <c r="R303" s="327"/>
      <c r="S303" s="327"/>
      <c r="T303" s="327"/>
      <c r="U303" s="327"/>
      <c r="V303" s="327"/>
      <c r="W303" s="327"/>
      <c r="X303" s="327"/>
      <c r="Y303" s="328"/>
      <c r="Z303" s="332">
        <f t="shared" si="308"/>
        <v>0</v>
      </c>
      <c r="AA303" s="405"/>
    </row>
    <row r="304" spans="1:27" ht="13.5" hidden="1" customHeight="1" thickBot="1" x14ac:dyDescent="0.25">
      <c r="A304" s="280"/>
      <c r="B304" s="280"/>
      <c r="C304" s="280"/>
      <c r="D304" s="280"/>
      <c r="E304" s="280"/>
      <c r="F304" s="280"/>
      <c r="G304" s="280"/>
      <c r="H304" s="280"/>
      <c r="I304" s="280"/>
      <c r="J304" s="280"/>
      <c r="K304" s="280"/>
      <c r="L304" s="280"/>
      <c r="M304" s="333"/>
      <c r="N304" s="335">
        <f t="shared" ref="N304:X304" si="309">SUM(N293:N303)</f>
        <v>0</v>
      </c>
      <c r="O304" s="335">
        <f t="shared" si="309"/>
        <v>0</v>
      </c>
      <c r="P304" s="335">
        <f t="shared" si="309"/>
        <v>0</v>
      </c>
      <c r="Q304" s="335">
        <f t="shared" si="309"/>
        <v>0</v>
      </c>
      <c r="R304" s="335">
        <f t="shared" si="309"/>
        <v>0</v>
      </c>
      <c r="S304" s="335">
        <f t="shared" si="309"/>
        <v>0</v>
      </c>
      <c r="T304" s="335">
        <f t="shared" si="309"/>
        <v>0</v>
      </c>
      <c r="U304" s="335">
        <f t="shared" si="309"/>
        <v>0</v>
      </c>
      <c r="V304" s="335">
        <f t="shared" si="309"/>
        <v>0</v>
      </c>
      <c r="W304" s="335">
        <f t="shared" si="309"/>
        <v>0</v>
      </c>
      <c r="X304" s="335">
        <f t="shared" si="309"/>
        <v>0</v>
      </c>
      <c r="Y304" s="252"/>
      <c r="Z304" s="280"/>
      <c r="AA304" s="280"/>
    </row>
    <row r="305" spans="1:27" ht="12.75" hidden="1" customHeight="1" x14ac:dyDescent="0.2">
      <c r="A305" s="280"/>
      <c r="B305" s="280"/>
      <c r="C305" s="280"/>
      <c r="D305" s="280"/>
      <c r="E305" s="280"/>
      <c r="F305" s="280"/>
      <c r="G305" s="280"/>
      <c r="H305" s="280"/>
      <c r="I305" s="280"/>
      <c r="J305" s="280"/>
      <c r="K305" s="280"/>
      <c r="L305" s="280"/>
      <c r="M305" s="333"/>
      <c r="N305" s="334"/>
      <c r="O305" s="334"/>
      <c r="P305" s="334"/>
      <c r="Q305" s="334"/>
      <c r="R305" s="334"/>
      <c r="S305" s="334"/>
      <c r="T305" s="334"/>
      <c r="U305" s="334"/>
      <c r="V305" s="334"/>
      <c r="W305" s="334"/>
      <c r="X305" s="334"/>
      <c r="Y305" s="334"/>
      <c r="Z305" s="280"/>
      <c r="AA305" s="280"/>
    </row>
    <row r="306" spans="1:27" ht="13.5" hidden="1" customHeight="1" thickBot="1" x14ac:dyDescent="0.25">
      <c r="A306" s="280"/>
      <c r="B306" s="280"/>
      <c r="C306" s="280"/>
      <c r="D306" s="280"/>
      <c r="E306" s="280"/>
      <c r="F306" s="280"/>
      <c r="G306" s="280"/>
      <c r="H306" s="280"/>
      <c r="I306" s="280"/>
      <c r="J306" s="280"/>
      <c r="K306" s="280"/>
      <c r="L306" s="280"/>
      <c r="M306" s="333"/>
      <c r="N306" s="280"/>
      <c r="O306" s="280"/>
      <c r="P306" s="280"/>
      <c r="Q306" s="280"/>
      <c r="R306" s="280"/>
      <c r="S306" s="280"/>
      <c r="T306" s="280"/>
      <c r="U306" s="280"/>
      <c r="V306" s="280"/>
      <c r="W306" s="280"/>
      <c r="X306" s="280"/>
      <c r="Y306" s="280"/>
      <c r="Z306" s="280"/>
      <c r="AA306" s="280"/>
    </row>
    <row r="307" spans="1:27" ht="27" hidden="1" customHeight="1" thickBot="1" x14ac:dyDescent="0.35">
      <c r="A307" s="398" t="s">
        <v>0</v>
      </c>
      <c r="B307" s="399"/>
      <c r="C307" s="311"/>
      <c r="D307" s="312"/>
      <c r="E307" s="313"/>
      <c r="F307" s="314"/>
      <c r="G307" s="314"/>
      <c r="H307" s="314"/>
      <c r="I307" s="314"/>
      <c r="J307" s="314"/>
      <c r="K307" s="314"/>
      <c r="L307" s="314"/>
      <c r="M307" s="315" t="s">
        <v>47</v>
      </c>
      <c r="N307" s="400" t="s">
        <v>12</v>
      </c>
      <c r="O307" s="401"/>
      <c r="P307" s="402"/>
      <c r="Q307" s="402"/>
      <c r="R307" s="402"/>
      <c r="S307" s="402"/>
      <c r="T307" s="402"/>
      <c r="U307" s="402"/>
      <c r="V307" s="402"/>
      <c r="W307" s="402"/>
      <c r="X307" s="402"/>
      <c r="Y307" s="402"/>
      <c r="Z307" s="329" t="s">
        <v>16</v>
      </c>
      <c r="AA307" s="403">
        <f>SUM(N320:Y320)</f>
        <v>0</v>
      </c>
    </row>
    <row r="308" spans="1:27" ht="13.5" hidden="1" customHeight="1" thickBot="1" x14ac:dyDescent="0.25">
      <c r="A308" s="406">
        <v>20</v>
      </c>
      <c r="B308" s="316"/>
      <c r="C308" s="317"/>
      <c r="D308" s="317"/>
      <c r="E308" s="317"/>
      <c r="F308" s="317"/>
      <c r="G308" s="317"/>
      <c r="H308" s="317"/>
      <c r="I308" s="317"/>
      <c r="J308" s="317"/>
      <c r="K308" s="317"/>
      <c r="L308" s="317"/>
      <c r="M308" s="318" t="s">
        <v>1</v>
      </c>
      <c r="N308" s="319" t="s">
        <v>13</v>
      </c>
      <c r="O308" s="320" t="s">
        <v>14</v>
      </c>
      <c r="P308" s="320" t="s">
        <v>15</v>
      </c>
      <c r="Q308" s="320" t="s">
        <v>17</v>
      </c>
      <c r="R308" s="320" t="s">
        <v>18</v>
      </c>
      <c r="S308" s="320" t="s">
        <v>21</v>
      </c>
      <c r="T308" s="320" t="s">
        <v>22</v>
      </c>
      <c r="U308" s="320" t="s">
        <v>25</v>
      </c>
      <c r="V308" s="320" t="s">
        <v>26</v>
      </c>
      <c r="W308" s="320" t="s">
        <v>33</v>
      </c>
      <c r="X308" s="320" t="s">
        <v>34</v>
      </c>
      <c r="Y308" s="320" t="s">
        <v>35</v>
      </c>
      <c r="Z308" s="330"/>
      <c r="AA308" s="404"/>
    </row>
    <row r="309" spans="1:27" ht="13.5" hidden="1" customHeight="1" thickBot="1" x14ac:dyDescent="0.25">
      <c r="A309" s="407"/>
      <c r="B309" s="321" t="s">
        <v>2</v>
      </c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 t="s">
        <v>178</v>
      </c>
      <c r="N309" s="323" t="b">
        <f>'1 forduló'!$D$293</f>
        <v>0</v>
      </c>
      <c r="O309" s="323" t="b">
        <f>'1 forduló'!$D$293</f>
        <v>0</v>
      </c>
      <c r="P309" s="323" t="b">
        <f>'1 forduló'!$D$293</f>
        <v>0</v>
      </c>
      <c r="Q309" s="323" t="b">
        <f>'1 forduló'!$D$293</f>
        <v>0</v>
      </c>
      <c r="R309" s="323" t="b">
        <f>'1 forduló'!$D$293</f>
        <v>0</v>
      </c>
      <c r="S309" s="323" t="b">
        <f>'1 forduló'!$D$293</f>
        <v>0</v>
      </c>
      <c r="T309" s="323" t="b">
        <f>'1 forduló'!$D$293</f>
        <v>0</v>
      </c>
      <c r="U309" s="323" t="b">
        <f>'1 forduló'!$D$293</f>
        <v>0</v>
      </c>
      <c r="V309" s="323" t="b">
        <f>'1 forduló'!$D$293</f>
        <v>0</v>
      </c>
      <c r="W309" s="323" t="b">
        <f>'1 forduló'!$D$293</f>
        <v>0</v>
      </c>
      <c r="X309" s="323" t="b">
        <f>'1 forduló'!$D$293</f>
        <v>0</v>
      </c>
      <c r="Y309" s="324"/>
      <c r="Z309" s="331">
        <f>SUM(N309:Y309)</f>
        <v>0</v>
      </c>
      <c r="AA309" s="404"/>
    </row>
    <row r="310" spans="1:27" ht="13.5" hidden="1" customHeight="1" thickBot="1" x14ac:dyDescent="0.25">
      <c r="A310" s="407"/>
      <c r="B310" s="321" t="s">
        <v>3</v>
      </c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 t="s">
        <v>179</v>
      </c>
      <c r="N310" s="323" t="b">
        <f>'1 forduló'!$D$293</f>
        <v>0</v>
      </c>
      <c r="O310" s="323" t="b">
        <f>'1 forduló'!$D$293</f>
        <v>0</v>
      </c>
      <c r="P310" s="323" t="b">
        <f>'1 forduló'!$D$293</f>
        <v>0</v>
      </c>
      <c r="Q310" s="323" t="b">
        <f>'1 forduló'!$D$293</f>
        <v>0</v>
      </c>
      <c r="R310" s="323" t="b">
        <f>'1 forduló'!$D$293</f>
        <v>0</v>
      </c>
      <c r="S310" s="323" t="b">
        <f>'1 forduló'!$D$293</f>
        <v>0</v>
      </c>
      <c r="T310" s="323" t="b">
        <f>'1 forduló'!$D$293</f>
        <v>0</v>
      </c>
      <c r="U310" s="323" t="b">
        <f>'1 forduló'!$D$293</f>
        <v>0</v>
      </c>
      <c r="V310" s="323" t="b">
        <f>'1 forduló'!$D$293</f>
        <v>0</v>
      </c>
      <c r="W310" s="323" t="b">
        <f>'1 forduló'!$D$293</f>
        <v>0</v>
      </c>
      <c r="X310" s="323" t="b">
        <f>'1 forduló'!$D$293</f>
        <v>0</v>
      </c>
      <c r="Y310" s="324"/>
      <c r="Z310" s="331">
        <f t="shared" ref="Z310:Z319" si="310">SUM(N310:Y310)</f>
        <v>0</v>
      </c>
      <c r="AA310" s="404"/>
    </row>
    <row r="311" spans="1:27" ht="13.5" hidden="1" customHeight="1" thickBot="1" x14ac:dyDescent="0.25">
      <c r="A311" s="407"/>
      <c r="B311" s="321" t="s">
        <v>84</v>
      </c>
      <c r="C311" s="322"/>
      <c r="D311" s="322"/>
      <c r="E311" s="322"/>
      <c r="F311" s="322"/>
      <c r="G311" s="322"/>
      <c r="H311" s="322"/>
      <c r="I311" s="322"/>
      <c r="J311" s="322"/>
      <c r="K311" s="322"/>
      <c r="L311" s="322"/>
      <c r="M311" s="322" t="s">
        <v>180</v>
      </c>
      <c r="N311" s="323" t="b">
        <f>'1 forduló'!$D$293</f>
        <v>0</v>
      </c>
      <c r="O311" s="323" t="b">
        <f>'1 forduló'!$D$293</f>
        <v>0</v>
      </c>
      <c r="P311" s="323" t="b">
        <f>'1 forduló'!$D$293</f>
        <v>0</v>
      </c>
      <c r="Q311" s="323" t="b">
        <f>'1 forduló'!$D$293</f>
        <v>0</v>
      </c>
      <c r="R311" s="323" t="b">
        <f>'1 forduló'!$D$293</f>
        <v>0</v>
      </c>
      <c r="S311" s="323" t="b">
        <f>'1 forduló'!$D$293</f>
        <v>0</v>
      </c>
      <c r="T311" s="323" t="b">
        <f>'1 forduló'!$D$293</f>
        <v>0</v>
      </c>
      <c r="U311" s="323" t="b">
        <f>'1 forduló'!$D$293</f>
        <v>0</v>
      </c>
      <c r="V311" s="323" t="b">
        <f>'1 forduló'!$D$293</f>
        <v>0</v>
      </c>
      <c r="W311" s="323" t="b">
        <f>'1 forduló'!$D$293</f>
        <v>0</v>
      </c>
      <c r="X311" s="323" t="b">
        <f>'1 forduló'!$D$293</f>
        <v>0</v>
      </c>
      <c r="Y311" s="324"/>
      <c r="Z311" s="331">
        <f t="shared" si="310"/>
        <v>0</v>
      </c>
      <c r="AA311" s="404"/>
    </row>
    <row r="312" spans="1:27" ht="13.5" hidden="1" customHeight="1" thickBot="1" x14ac:dyDescent="0.25">
      <c r="A312" s="407"/>
      <c r="B312" s="321" t="s">
        <v>5</v>
      </c>
      <c r="C312" s="322"/>
      <c r="D312" s="322"/>
      <c r="E312" s="322"/>
      <c r="F312" s="322"/>
      <c r="G312" s="322"/>
      <c r="H312" s="322"/>
      <c r="I312" s="322"/>
      <c r="J312" s="322"/>
      <c r="K312" s="322"/>
      <c r="L312" s="322"/>
      <c r="M312" s="322" t="s">
        <v>181</v>
      </c>
      <c r="N312" s="323" t="b">
        <f>'1 forduló'!$D$293</f>
        <v>0</v>
      </c>
      <c r="O312" s="323" t="b">
        <f>'1 forduló'!$D$293</f>
        <v>0</v>
      </c>
      <c r="P312" s="323" t="b">
        <f>'1 forduló'!$D$293</f>
        <v>0</v>
      </c>
      <c r="Q312" s="323" t="b">
        <f>'1 forduló'!$D$293</f>
        <v>0</v>
      </c>
      <c r="R312" s="323" t="b">
        <f>'1 forduló'!$D$293</f>
        <v>0</v>
      </c>
      <c r="S312" s="323" t="b">
        <f>'1 forduló'!$D$293</f>
        <v>0</v>
      </c>
      <c r="T312" s="323" t="b">
        <f>'1 forduló'!$D$293</f>
        <v>0</v>
      </c>
      <c r="U312" s="323" t="b">
        <f>'1 forduló'!$D$293</f>
        <v>0</v>
      </c>
      <c r="V312" s="323" t="b">
        <f>'1 forduló'!$D$293</f>
        <v>0</v>
      </c>
      <c r="W312" s="323" t="b">
        <f>'1 forduló'!$D$293</f>
        <v>0</v>
      </c>
      <c r="X312" s="323" t="b">
        <f>'1 forduló'!$D$293</f>
        <v>0</v>
      </c>
      <c r="Y312" s="324"/>
      <c r="Z312" s="331">
        <f t="shared" si="310"/>
        <v>0</v>
      </c>
      <c r="AA312" s="404"/>
    </row>
    <row r="313" spans="1:27" ht="13.5" hidden="1" customHeight="1" thickBot="1" x14ac:dyDescent="0.25">
      <c r="A313" s="407"/>
      <c r="B313" s="321" t="s">
        <v>6</v>
      </c>
      <c r="C313" s="322"/>
      <c r="D313" s="322"/>
      <c r="E313" s="322"/>
      <c r="F313" s="322"/>
      <c r="G313" s="322"/>
      <c r="H313" s="322"/>
      <c r="I313" s="322"/>
      <c r="J313" s="322"/>
      <c r="K313" s="322"/>
      <c r="L313" s="322"/>
      <c r="M313" s="322" t="s">
        <v>182</v>
      </c>
      <c r="N313" s="323" t="b">
        <f>'1 forduló'!$D$293</f>
        <v>0</v>
      </c>
      <c r="O313" s="323" t="b">
        <f>'1 forduló'!$D$293</f>
        <v>0</v>
      </c>
      <c r="P313" s="323" t="b">
        <f>'1 forduló'!$D$293</f>
        <v>0</v>
      </c>
      <c r="Q313" s="323" t="b">
        <f>'1 forduló'!$D$293</f>
        <v>0</v>
      </c>
      <c r="R313" s="323" t="b">
        <f>'1 forduló'!$D$293</f>
        <v>0</v>
      </c>
      <c r="S313" s="323" t="b">
        <f>'1 forduló'!$D$293</f>
        <v>0</v>
      </c>
      <c r="T313" s="323" t="b">
        <f>'1 forduló'!$D$293</f>
        <v>0</v>
      </c>
      <c r="U313" s="323" t="b">
        <f>'1 forduló'!$D$293</f>
        <v>0</v>
      </c>
      <c r="V313" s="323" t="b">
        <f>'1 forduló'!$D$293</f>
        <v>0</v>
      </c>
      <c r="W313" s="323" t="b">
        <f>'1 forduló'!$D$293</f>
        <v>0</v>
      </c>
      <c r="X313" s="323" t="b">
        <f>'1 forduló'!$D$293</f>
        <v>0</v>
      </c>
      <c r="Y313" s="324"/>
      <c r="Z313" s="331">
        <f t="shared" si="310"/>
        <v>0</v>
      </c>
      <c r="AA313" s="404"/>
    </row>
    <row r="314" spans="1:27" ht="13.5" hidden="1" customHeight="1" thickBot="1" x14ac:dyDescent="0.25">
      <c r="A314" s="407"/>
      <c r="B314" s="321" t="s">
        <v>7</v>
      </c>
      <c r="C314" s="322"/>
      <c r="D314" s="322"/>
      <c r="E314" s="322"/>
      <c r="F314" s="322"/>
      <c r="G314" s="322"/>
      <c r="H314" s="322"/>
      <c r="I314" s="322"/>
      <c r="J314" s="322"/>
      <c r="K314" s="322"/>
      <c r="L314" s="322"/>
      <c r="M314" s="322" t="s">
        <v>183</v>
      </c>
      <c r="N314" s="323" t="b">
        <f>'1 forduló'!$D$293</f>
        <v>0</v>
      </c>
      <c r="O314" s="323" t="b">
        <f>'1 forduló'!$D$293</f>
        <v>0</v>
      </c>
      <c r="P314" s="323" t="b">
        <f>'1 forduló'!$D$293</f>
        <v>0</v>
      </c>
      <c r="Q314" s="323" t="b">
        <f>'1 forduló'!$D$293</f>
        <v>0</v>
      </c>
      <c r="R314" s="323" t="b">
        <f>'1 forduló'!$D$293</f>
        <v>0</v>
      </c>
      <c r="S314" s="323" t="b">
        <f>'1 forduló'!$D$293</f>
        <v>0</v>
      </c>
      <c r="T314" s="323" t="b">
        <f>'1 forduló'!$D$293</f>
        <v>0</v>
      </c>
      <c r="U314" s="323" t="b">
        <f>'1 forduló'!$D$293</f>
        <v>0</v>
      </c>
      <c r="V314" s="323" t="b">
        <f>'1 forduló'!$D$293</f>
        <v>0</v>
      </c>
      <c r="W314" s="323" t="b">
        <f>'1 forduló'!$D$293</f>
        <v>0</v>
      </c>
      <c r="X314" s="323" t="b">
        <f>'1 forduló'!$D$293</f>
        <v>0</v>
      </c>
      <c r="Y314" s="324"/>
      <c r="Z314" s="331">
        <f t="shared" si="310"/>
        <v>0</v>
      </c>
      <c r="AA314" s="404"/>
    </row>
    <row r="315" spans="1:27" ht="13.5" hidden="1" customHeight="1" thickBot="1" x14ac:dyDescent="0.25">
      <c r="A315" s="407"/>
      <c r="B315" s="321" t="s">
        <v>79</v>
      </c>
      <c r="C315" s="322"/>
      <c r="D315" s="322"/>
      <c r="E315" s="322"/>
      <c r="F315" s="322"/>
      <c r="G315" s="322"/>
      <c r="H315" s="322"/>
      <c r="I315" s="322"/>
      <c r="J315" s="322"/>
      <c r="K315" s="322"/>
      <c r="L315" s="322"/>
      <c r="M315" s="322" t="s">
        <v>184</v>
      </c>
      <c r="N315" s="323" t="b">
        <f>'1 forduló'!$D$293</f>
        <v>0</v>
      </c>
      <c r="O315" s="323" t="b">
        <f>'1 forduló'!$D$293</f>
        <v>0</v>
      </c>
      <c r="P315" s="323" t="b">
        <f>'1 forduló'!$D$293</f>
        <v>0</v>
      </c>
      <c r="Q315" s="323" t="b">
        <f>'1 forduló'!$D$293</f>
        <v>0</v>
      </c>
      <c r="R315" s="323" t="b">
        <f>'1 forduló'!$D$293</f>
        <v>0</v>
      </c>
      <c r="S315" s="323" t="b">
        <f>'1 forduló'!$D$293</f>
        <v>0</v>
      </c>
      <c r="T315" s="323" t="b">
        <f>'1 forduló'!$D$293</f>
        <v>0</v>
      </c>
      <c r="U315" s="323" t="b">
        <f>'1 forduló'!$D$293</f>
        <v>0</v>
      </c>
      <c r="V315" s="323" t="b">
        <f>'1 forduló'!$D$293</f>
        <v>0</v>
      </c>
      <c r="W315" s="323" t="b">
        <f>'1 forduló'!$D$293</f>
        <v>0</v>
      </c>
      <c r="X315" s="323" t="b">
        <f>'1 forduló'!$D$293</f>
        <v>0</v>
      </c>
      <c r="Y315" s="324"/>
      <c r="Z315" s="331">
        <f t="shared" si="310"/>
        <v>0</v>
      </c>
      <c r="AA315" s="404"/>
    </row>
    <row r="316" spans="1:27" ht="13.5" hidden="1" customHeight="1" thickBot="1" x14ac:dyDescent="0.25">
      <c r="A316" s="407"/>
      <c r="B316" s="321" t="s">
        <v>80</v>
      </c>
      <c r="C316" s="322"/>
      <c r="D316" s="322"/>
      <c r="E316" s="322"/>
      <c r="F316" s="322"/>
      <c r="G316" s="322"/>
      <c r="H316" s="322"/>
      <c r="I316" s="322"/>
      <c r="J316" s="322"/>
      <c r="K316" s="322"/>
      <c r="L316" s="322"/>
      <c r="M316" s="322" t="s">
        <v>185</v>
      </c>
      <c r="N316" s="323" t="b">
        <f>'1 forduló'!$D$293</f>
        <v>0</v>
      </c>
      <c r="O316" s="323" t="b">
        <f>'1 forduló'!$D$293</f>
        <v>0</v>
      </c>
      <c r="P316" s="323" t="b">
        <f>'1 forduló'!$D$293</f>
        <v>0</v>
      </c>
      <c r="Q316" s="323" t="b">
        <f>'1 forduló'!$D$293</f>
        <v>0</v>
      </c>
      <c r="R316" s="323" t="b">
        <f>'1 forduló'!$D$293</f>
        <v>0</v>
      </c>
      <c r="S316" s="323" t="b">
        <f>'1 forduló'!$D$293</f>
        <v>0</v>
      </c>
      <c r="T316" s="323" t="b">
        <f>'1 forduló'!$D$293</f>
        <v>0</v>
      </c>
      <c r="U316" s="323" t="b">
        <f>'1 forduló'!$D$293</f>
        <v>0</v>
      </c>
      <c r="V316" s="323" t="b">
        <f>'1 forduló'!$D$293</f>
        <v>0</v>
      </c>
      <c r="W316" s="323" t="b">
        <f>'1 forduló'!$D$293</f>
        <v>0</v>
      </c>
      <c r="X316" s="323" t="b">
        <f>'1 forduló'!$D$293</f>
        <v>0</v>
      </c>
      <c r="Y316" s="324"/>
      <c r="Z316" s="331">
        <f t="shared" si="310"/>
        <v>0</v>
      </c>
      <c r="AA316" s="404"/>
    </row>
    <row r="317" spans="1:27" ht="13.5" hidden="1" customHeight="1" thickBot="1" x14ac:dyDescent="0.25">
      <c r="A317" s="407"/>
      <c r="B317" s="321" t="s">
        <v>81</v>
      </c>
      <c r="C317" s="322"/>
      <c r="D317" s="322"/>
      <c r="E317" s="322"/>
      <c r="F317" s="322"/>
      <c r="G317" s="322"/>
      <c r="H317" s="322"/>
      <c r="I317" s="322"/>
      <c r="J317" s="322"/>
      <c r="K317" s="322"/>
      <c r="L317" s="322"/>
      <c r="M317" s="322" t="s">
        <v>186</v>
      </c>
      <c r="N317" s="323" t="b">
        <f>'1 forduló'!$D$293</f>
        <v>0</v>
      </c>
      <c r="O317" s="323" t="b">
        <f>'1 forduló'!$D$293</f>
        <v>0</v>
      </c>
      <c r="P317" s="323" t="b">
        <f>'1 forduló'!$D$293</f>
        <v>0</v>
      </c>
      <c r="Q317" s="323" t="b">
        <f>'1 forduló'!$D$293</f>
        <v>0</v>
      </c>
      <c r="R317" s="323" t="b">
        <f>'1 forduló'!$D$293</f>
        <v>0</v>
      </c>
      <c r="S317" s="323" t="b">
        <f>'1 forduló'!$D$293</f>
        <v>0</v>
      </c>
      <c r="T317" s="323" t="b">
        <f>'1 forduló'!$D$293</f>
        <v>0</v>
      </c>
      <c r="U317" s="323" t="b">
        <f>'1 forduló'!$D$293</f>
        <v>0</v>
      </c>
      <c r="V317" s="323" t="b">
        <f>'1 forduló'!$D$293</f>
        <v>0</v>
      </c>
      <c r="W317" s="323" t="b">
        <f>'1 forduló'!$D$293</f>
        <v>0</v>
      </c>
      <c r="X317" s="323" t="b">
        <f>'1 forduló'!$D$293</f>
        <v>0</v>
      </c>
      <c r="Y317" s="324"/>
      <c r="Z317" s="331">
        <f t="shared" si="310"/>
        <v>0</v>
      </c>
      <c r="AA317" s="404"/>
    </row>
    <row r="318" spans="1:27" ht="13.5" hidden="1" customHeight="1" thickBot="1" x14ac:dyDescent="0.25">
      <c r="A318" s="407"/>
      <c r="B318" s="321" t="s">
        <v>82</v>
      </c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 t="s">
        <v>187</v>
      </c>
      <c r="N318" s="323" t="b">
        <f>'1 forduló'!$D$293</f>
        <v>0</v>
      </c>
      <c r="O318" s="323" t="b">
        <f>'1 forduló'!$D$293</f>
        <v>0</v>
      </c>
      <c r="P318" s="323" t="b">
        <f>'1 forduló'!$D$293</f>
        <v>0</v>
      </c>
      <c r="Q318" s="323" t="b">
        <f>'1 forduló'!$D$293</f>
        <v>0</v>
      </c>
      <c r="R318" s="323" t="b">
        <f>'1 forduló'!$D$293</f>
        <v>0</v>
      </c>
      <c r="S318" s="323" t="b">
        <f>'1 forduló'!$D$293</f>
        <v>0</v>
      </c>
      <c r="T318" s="323" t="b">
        <f>'1 forduló'!$D$293</f>
        <v>0</v>
      </c>
      <c r="U318" s="323" t="b">
        <f>'1 forduló'!$D$293</f>
        <v>0</v>
      </c>
      <c r="V318" s="323" t="b">
        <f>'1 forduló'!$D$293</f>
        <v>0</v>
      </c>
      <c r="W318" s="323" t="b">
        <f>'1 forduló'!$D$293</f>
        <v>0</v>
      </c>
      <c r="X318" s="323" t="b">
        <f>'1 forduló'!$D$293</f>
        <v>0</v>
      </c>
      <c r="Y318" s="324"/>
      <c r="Z318" s="331">
        <f t="shared" si="310"/>
        <v>0</v>
      </c>
      <c r="AA318" s="404"/>
    </row>
    <row r="319" spans="1:27" ht="13.5" hidden="1" customHeight="1" thickBot="1" x14ac:dyDescent="0.25">
      <c r="A319" s="408"/>
      <c r="B319" s="325" t="s">
        <v>85</v>
      </c>
      <c r="C319" s="326"/>
      <c r="D319" s="322"/>
      <c r="E319" s="326"/>
      <c r="F319" s="326"/>
      <c r="G319" s="326"/>
      <c r="H319" s="326"/>
      <c r="I319" s="326"/>
      <c r="J319" s="326"/>
      <c r="K319" s="326"/>
      <c r="L319" s="326"/>
      <c r="M319" s="326" t="s">
        <v>188</v>
      </c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8"/>
      <c r="Z319" s="332">
        <f t="shared" si="310"/>
        <v>0</v>
      </c>
      <c r="AA319" s="405"/>
    </row>
    <row r="320" spans="1:27" ht="13.5" hidden="1" customHeight="1" thickBot="1" x14ac:dyDescent="0.25">
      <c r="A320" s="280"/>
      <c r="B320" s="280"/>
      <c r="C320" s="280"/>
      <c r="D320" s="280"/>
      <c r="E320" s="280"/>
      <c r="F320" s="280"/>
      <c r="G320" s="280"/>
      <c r="H320" s="280"/>
      <c r="I320" s="280"/>
      <c r="J320" s="280"/>
      <c r="K320" s="280"/>
      <c r="L320" s="280"/>
      <c r="M320" s="333"/>
      <c r="N320" s="335">
        <f t="shared" ref="N320:X320" si="311">SUM(N309:N319)</f>
        <v>0</v>
      </c>
      <c r="O320" s="335">
        <f t="shared" si="311"/>
        <v>0</v>
      </c>
      <c r="P320" s="335">
        <f t="shared" si="311"/>
        <v>0</v>
      </c>
      <c r="Q320" s="335">
        <f t="shared" si="311"/>
        <v>0</v>
      </c>
      <c r="R320" s="335">
        <f t="shared" si="311"/>
        <v>0</v>
      </c>
      <c r="S320" s="335">
        <f t="shared" si="311"/>
        <v>0</v>
      </c>
      <c r="T320" s="335">
        <f t="shared" si="311"/>
        <v>0</v>
      </c>
      <c r="U320" s="335">
        <f t="shared" si="311"/>
        <v>0</v>
      </c>
      <c r="V320" s="335">
        <f t="shared" si="311"/>
        <v>0</v>
      </c>
      <c r="W320" s="335">
        <f t="shared" si="311"/>
        <v>0</v>
      </c>
      <c r="X320" s="335">
        <f t="shared" si="311"/>
        <v>0</v>
      </c>
      <c r="Y320" s="252"/>
      <c r="Z320" s="280"/>
      <c r="AA320" s="280"/>
    </row>
    <row r="321" spans="1:27" ht="13.5" hidden="1" thickTop="1" x14ac:dyDescent="0.2">
      <c r="A321" s="280"/>
      <c r="B321" s="280"/>
      <c r="C321" s="280"/>
      <c r="D321" s="280"/>
      <c r="E321" s="280"/>
      <c r="F321" s="280"/>
      <c r="G321" s="280"/>
      <c r="H321" s="280"/>
      <c r="I321" s="280"/>
      <c r="J321" s="280"/>
      <c r="K321" s="280"/>
      <c r="L321" s="280"/>
      <c r="M321" s="333"/>
      <c r="N321" s="334"/>
      <c r="O321" s="334"/>
      <c r="P321" s="334"/>
      <c r="Q321" s="334"/>
      <c r="R321" s="334"/>
      <c r="S321" s="334"/>
      <c r="T321" s="334"/>
      <c r="U321" s="334"/>
      <c r="V321" s="334"/>
      <c r="W321" s="334"/>
      <c r="X321" s="334"/>
      <c r="Y321" s="334"/>
      <c r="Z321" s="280"/>
      <c r="AA321" s="280"/>
    </row>
    <row r="322" spans="1:27" ht="13.5" thickTop="1" x14ac:dyDescent="0.2"/>
  </sheetData>
  <mergeCells count="92">
    <mergeCell ref="A291:B291"/>
    <mergeCell ref="N291:Y291"/>
    <mergeCell ref="AA291:AA303"/>
    <mergeCell ref="A292:A303"/>
    <mergeCell ref="A307:B307"/>
    <mergeCell ref="N307:Y307"/>
    <mergeCell ref="AA307:AA319"/>
    <mergeCell ref="A308:A319"/>
    <mergeCell ref="A259:B259"/>
    <mergeCell ref="N259:Y259"/>
    <mergeCell ref="AA259:AA271"/>
    <mergeCell ref="A260:A271"/>
    <mergeCell ref="A275:B275"/>
    <mergeCell ref="N275:Y275"/>
    <mergeCell ref="AA275:AA287"/>
    <mergeCell ref="A276:A287"/>
    <mergeCell ref="A227:B227"/>
    <mergeCell ref="N227:Y227"/>
    <mergeCell ref="AA227:AA239"/>
    <mergeCell ref="A228:A239"/>
    <mergeCell ref="A243:B243"/>
    <mergeCell ref="N243:Y243"/>
    <mergeCell ref="AA243:AA255"/>
    <mergeCell ref="A244:A255"/>
    <mergeCell ref="A195:B195"/>
    <mergeCell ref="N195:Y195"/>
    <mergeCell ref="AR145:AR164"/>
    <mergeCell ref="A147:B147"/>
    <mergeCell ref="N147:Y147"/>
    <mergeCell ref="AA147:AA159"/>
    <mergeCell ref="A148:A159"/>
    <mergeCell ref="A163:B163"/>
    <mergeCell ref="N163:Y163"/>
    <mergeCell ref="AA195:AA207"/>
    <mergeCell ref="A196:A207"/>
    <mergeCell ref="AR205:AR224"/>
    <mergeCell ref="A211:B211"/>
    <mergeCell ref="N211:Y211"/>
    <mergeCell ref="AA211:AA223"/>
    <mergeCell ref="A212:A223"/>
    <mergeCell ref="AA163:AA175"/>
    <mergeCell ref="N115:Y115"/>
    <mergeCell ref="AA115:AA127"/>
    <mergeCell ref="A116:A127"/>
    <mergeCell ref="AR125:AR144"/>
    <mergeCell ref="A131:B131"/>
    <mergeCell ref="N131:Y131"/>
    <mergeCell ref="AA131:AA143"/>
    <mergeCell ref="A132:A143"/>
    <mergeCell ref="A164:A175"/>
    <mergeCell ref="AR165:AR184"/>
    <mergeCell ref="A179:B179"/>
    <mergeCell ref="N179:Y179"/>
    <mergeCell ref="AA179:AA191"/>
    <mergeCell ref="A180:A191"/>
    <mergeCell ref="AR185:AR204"/>
    <mergeCell ref="A84:A95"/>
    <mergeCell ref="AR85:AR104"/>
    <mergeCell ref="A99:B99"/>
    <mergeCell ref="N99:Y99"/>
    <mergeCell ref="AA99:AA111"/>
    <mergeCell ref="A100:A111"/>
    <mergeCell ref="AR105:AR124"/>
    <mergeCell ref="A115:B115"/>
    <mergeCell ref="AR65:AR84"/>
    <mergeCell ref="A67:B67"/>
    <mergeCell ref="N67:Y67"/>
    <mergeCell ref="AA67:AA79"/>
    <mergeCell ref="A68:A79"/>
    <mergeCell ref="A83:B83"/>
    <mergeCell ref="N83:Y83"/>
    <mergeCell ref="AA83:AA95"/>
    <mergeCell ref="AG1:AJ1"/>
    <mergeCell ref="AL2:AP2"/>
    <mergeCell ref="A3:B3"/>
    <mergeCell ref="N3:Y3"/>
    <mergeCell ref="AA3:AA15"/>
    <mergeCell ref="A4:A15"/>
    <mergeCell ref="A19:B19"/>
    <mergeCell ref="N19:Y19"/>
    <mergeCell ref="AA19:AA31"/>
    <mergeCell ref="A20:A31"/>
    <mergeCell ref="AR25:AR44"/>
    <mergeCell ref="A35:B35"/>
    <mergeCell ref="N35:Y35"/>
    <mergeCell ref="AA35:AA47"/>
    <mergeCell ref="A36:A47"/>
    <mergeCell ref="AR45:AR64"/>
    <mergeCell ref="A51:B51"/>
    <mergeCell ref="N51:Y51"/>
    <mergeCell ref="AA51:AA63"/>
    <mergeCell ref="A52:A6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 tint="-0.499984740745262"/>
  </sheetPr>
  <dimension ref="A1:U303"/>
  <sheetViews>
    <sheetView topLeftCell="F1" zoomScaleNormal="100" workbookViewId="0">
      <selection activeCell="M63" sqref="M63"/>
    </sheetView>
  </sheetViews>
  <sheetFormatPr defaultRowHeight="12.75" x14ac:dyDescent="0.2"/>
  <cols>
    <col min="1" max="2" width="9.140625" hidden="1" customWidth="1"/>
    <col min="3" max="3" width="16.42578125" style="31" hidden="1" customWidth="1"/>
    <col min="4" max="5" width="9.140625" hidden="1" customWidth="1"/>
    <col min="7" max="7" width="9" customWidth="1"/>
    <col min="8" max="8" width="32.42578125" bestFit="1" customWidth="1"/>
    <col min="13" max="13" width="8.42578125" customWidth="1"/>
    <col min="14" max="14" width="32.85546875" bestFit="1" customWidth="1"/>
    <col min="15" max="15" width="2.42578125" customWidth="1"/>
  </cols>
  <sheetData>
    <row r="1" spans="1:21" ht="12.75" customHeight="1" x14ac:dyDescent="0.2">
      <c r="F1" s="280"/>
      <c r="G1" s="280"/>
      <c r="H1" s="280"/>
      <c r="I1" s="429" t="s">
        <v>11</v>
      </c>
      <c r="J1" s="430"/>
      <c r="K1" s="431"/>
      <c r="L1" s="280"/>
      <c r="M1" s="280"/>
      <c r="N1" s="280"/>
    </row>
    <row r="2" spans="1:21" ht="15.75" customHeight="1" x14ac:dyDescent="0.25">
      <c r="F2" s="280"/>
      <c r="G2" s="280"/>
      <c r="H2" s="280"/>
      <c r="I2" s="432"/>
      <c r="J2" s="433"/>
      <c r="K2" s="434"/>
      <c r="L2" s="280"/>
      <c r="M2" s="280"/>
      <c r="N2" s="281">
        <v>41553</v>
      </c>
    </row>
    <row r="3" spans="1:21" ht="13.5" customHeight="1" thickBot="1" x14ac:dyDescent="0.25">
      <c r="F3" s="280"/>
      <c r="G3" s="280"/>
      <c r="H3" s="280"/>
      <c r="I3" s="435"/>
      <c r="J3" s="436"/>
      <c r="K3" s="437"/>
      <c r="L3" s="280"/>
      <c r="M3" s="280"/>
      <c r="N3" s="280"/>
    </row>
    <row r="4" spans="1:21" ht="13.5" thickBot="1" x14ac:dyDescent="0.25">
      <c r="F4" s="280"/>
      <c r="G4" s="280"/>
      <c r="H4" s="280"/>
      <c r="I4" s="282"/>
      <c r="J4" s="282"/>
      <c r="K4" s="282"/>
      <c r="L4" s="280"/>
      <c r="M4" s="280"/>
      <c r="N4" s="280"/>
    </row>
    <row r="5" spans="1:21" ht="13.5" customHeight="1" thickTop="1" thickBot="1" x14ac:dyDescent="0.25">
      <c r="F5" s="280"/>
      <c r="G5" s="280"/>
      <c r="H5" s="280"/>
      <c r="I5" s="420" t="s">
        <v>8</v>
      </c>
      <c r="J5" s="420"/>
      <c r="K5" s="420"/>
      <c r="L5" s="280"/>
      <c r="M5" s="280"/>
      <c r="N5" s="280"/>
    </row>
    <row r="6" spans="1:21" ht="16.5" customHeight="1" thickTop="1" thickBot="1" x14ac:dyDescent="0.35">
      <c r="A6" s="383" t="str">
        <f>'Input adatok'!A3</f>
        <v>Csapat Neve:</v>
      </c>
      <c r="B6" s="384"/>
      <c r="C6" s="45" t="str">
        <f>'Input adatok'!$C$3</f>
        <v>Nyírbátor SE</v>
      </c>
      <c r="F6" s="421" t="s">
        <v>0</v>
      </c>
      <c r="G6" s="422"/>
      <c r="H6" s="283" t="str">
        <f t="shared" ref="H6:H7" si="0">IF($F$7=1,C6,IF($F$7=2,C21,IF($F$7=3,C36,IF($F$7=4,C51,IF($F$7=5,C66,IF($F$7=6,C81,IF($F$7=7,C96,IF($F$7=8,C111,IF($F$7=9,C126,IF($F$7=10,C141,IF($F$7=11,C156,IF($F$7=12,C171,IF($F$7=13,C186,IF($F$7=14,C201,IF($F$7=15,C216,IF($F$7=16,C231,IF($F$7=17,C246,IF($F$7=18,C261,IF($F$7=19,C276,IF($F$7=20,C291))))))))))))))))))))</f>
        <v>Nyírbátor SE</v>
      </c>
      <c r="I6" s="419" t="str">
        <f>$I$1</f>
        <v>1. forduló</v>
      </c>
      <c r="J6" s="419"/>
      <c r="K6" s="419"/>
      <c r="L6" s="421" t="s">
        <v>0</v>
      </c>
      <c r="M6" s="422"/>
      <c r="N6" s="283" t="str">
        <f>IF($L$7=1,C6,IF($L$7=2,C21,IF($L$7=3,C36,IF($L$7=4,C51,IF($L$7=5,C66,IF($L$7=6,C81,IF($L$7=7,C96,IF($L$7=8,C111,IF($L$7=9,C126,IF($L$7=10,C141,IF($L$7=11,C156,IF($L$7=12,C171,IF($L$7=13,C186,IF($L$7=14,C201,IF($L$7=15,C216,IF($L$7=16,C231,IF($L$7=17,C246,IF($L$7=18,C261,IF($L$7=19,C276,IF($L$7=20,C291))))))))))))))))))))</f>
        <v>Nagyhalászi SE</v>
      </c>
      <c r="P6" s="246"/>
      <c r="R6" s="17"/>
    </row>
    <row r="7" spans="1:21" ht="13.5" customHeight="1" thickBot="1" x14ac:dyDescent="0.25">
      <c r="A7" s="380">
        <v>1</v>
      </c>
      <c r="B7" s="24"/>
      <c r="C7" s="26" t="str">
        <f>'Input adatok'!M4</f>
        <v>Játékos Neve:</v>
      </c>
      <c r="F7" s="423">
        <v>1</v>
      </c>
      <c r="G7" s="284"/>
      <c r="H7" s="285" t="str">
        <f t="shared" si="0"/>
        <v>Játékos Neve:</v>
      </c>
      <c r="I7" s="419"/>
      <c r="J7" s="419"/>
      <c r="K7" s="419"/>
      <c r="L7" s="426">
        <v>10</v>
      </c>
      <c r="M7" s="284"/>
      <c r="N7" s="285" t="str">
        <f>IF($L$7=1,C7,IF($L$7=2,C22,IF($L$7=3,C37,IF($L$7=4,C52,IF($L$7=5,C67,IF($L$7=6,C82,IF($L$7=7,C97,IF($L$7=8,C112,IF($L$7=9,C127,IF($L$7=10,C142,IF($L$7=11,C157,IF($L$7=12,C172,IF($L$7=13,C187,IF($L$7=14,C202,IF($L$7=15,C217,IF($L$7=16,C232,IF($L$7=17,C247,IF($L$7=18,C262,IF($L$7=19,C277,IF($L$7=20,C292))))))))))))))))))))</f>
        <v>Játékos Neve:</v>
      </c>
      <c r="P7" s="246"/>
      <c r="Q7" s="35"/>
    </row>
    <row r="8" spans="1:21" ht="12.75" customHeight="1" thickBot="1" x14ac:dyDescent="0.25">
      <c r="A8" s="381"/>
      <c r="B8" s="25" t="s">
        <v>2</v>
      </c>
      <c r="C8" s="40" t="str">
        <f>IF($F$7=1,H8,IF($L$7=1,N8,IF($F$22=1,H23,IF($L$22=1,N23,IF($F$37=1,H38,IF($L$37=1,N38,IF($F$52=1,H53,IF($L$52=1,N53,IF($F$67=1,H68,IF($L$67,N68,IF($F$82=1,H83,IF($L$82,N83,IF($F$97,H98,IF($L$97=1,N98,IF($F$112=1,H113,IF($L$112=1,N113,IF($F$127=1,H128,IF($L$127=1,N128,IF($F$142=1,H143,IF($L$142=1,N143))))))))))))))))))))</f>
        <v> Baracsi S.   1922  </v>
      </c>
      <c r="D8" s="40">
        <f>IF($F$7=1,I8,IF($L$7=1,K8,IF($F$22=1,I23,IF($L$22=1,K23,IF($F$37=1,I38,IF($L$37=1,K38,IF($F$52=1,I53,IF($L$52=1,K53,IF($F$67=1,I68,IF($L$67,K68,IF($F$82=1,I83,IF($L$82,K83,IF($F$97,I98,IF($L$97=1,K98,IF($F$112=1,I113,IF($L$112=1,K113,IF($F$127=1,I128,IF($L$127=1,K128,IF($F$142=1,I143,IF($L$142=1,K143))))))))))))))))))))</f>
        <v>0.5</v>
      </c>
      <c r="F8" s="424"/>
      <c r="G8" s="286" t="s">
        <v>2</v>
      </c>
      <c r="H8" s="287" t="s">
        <v>271</v>
      </c>
      <c r="I8" s="288">
        <v>0.5</v>
      </c>
      <c r="J8" s="288"/>
      <c r="K8" s="288">
        <v>0.5</v>
      </c>
      <c r="L8" s="427"/>
      <c r="M8" s="286" t="s">
        <v>2</v>
      </c>
      <c r="N8" s="289" t="s">
        <v>281</v>
      </c>
      <c r="P8" s="246"/>
      <c r="Q8" s="30"/>
      <c r="R8" s="30"/>
      <c r="S8" s="30"/>
      <c r="T8" s="30"/>
      <c r="U8" s="30"/>
    </row>
    <row r="9" spans="1:21" ht="12.75" customHeight="1" thickBot="1" x14ac:dyDescent="0.25">
      <c r="A9" s="381"/>
      <c r="B9" s="25" t="s">
        <v>3</v>
      </c>
      <c r="C9" s="40" t="str">
        <f t="shared" ref="C9:C17" si="1">IF($F$7=1,H9,IF($L$7=1,N9,IF($F$22=1,H24,IF($L$22=1,N24,IF($F$37=1,H39,IF($L$37=1,N39,IF($F$52=1,H54,IF($L$52=1,N54,IF($F$67=1,H69,IF($L$67,N69,IF($F$82=1,H84,IF($L$82,N84,IF($F$97,H99,IF($L$97=1,N99,IF($F$112=1,H114,IF($L$112=1,N114,IF($F$127=1,H129,IF($L$127=1,N129,IF($F$142=1,H144,IF($L$142=1,N144))))))))))))))))))))</f>
        <v xml:space="preserve"> Kádár J.      1790 </v>
      </c>
      <c r="D9" s="40">
        <f>IF($F$7=1,I9,IF($L$7=1,K9,IF($F$22=1,I24,IF($L$22=1,K24,IF($F$37=1,I39,IF($L$37=1,K39,IF($F$52=1,I54,IF($L$52=1,K54,IF($F$67=1,I69,IF($L$67,K69,IF($F$82=1,I84,IF($L$82,K84,IF($F$97,I99,IF($L$97=1,K99,IF($F$112=1,I114,IF($L$112=1,K114,IF($F$127=1,I129,IF($L$127=1,K129,IF($F$142=1,I144,IF($L$142=1,K144))))))))))))))))))))</f>
        <v>0</v>
      </c>
      <c r="F9" s="424"/>
      <c r="G9" s="286" t="s">
        <v>3</v>
      </c>
      <c r="H9" s="287" t="s">
        <v>272</v>
      </c>
      <c r="I9" s="288">
        <v>0</v>
      </c>
      <c r="J9" s="288"/>
      <c r="K9" s="288">
        <v>1</v>
      </c>
      <c r="L9" s="427"/>
      <c r="M9" s="286" t="s">
        <v>3</v>
      </c>
      <c r="N9" s="290" t="s">
        <v>282</v>
      </c>
      <c r="P9" s="246"/>
      <c r="Q9" s="30"/>
      <c r="R9" s="30"/>
      <c r="S9" s="30"/>
      <c r="T9" s="30"/>
      <c r="U9" s="30"/>
    </row>
    <row r="10" spans="1:21" ht="12.75" customHeight="1" thickBot="1" x14ac:dyDescent="0.25">
      <c r="A10" s="381"/>
      <c r="B10" s="25" t="s">
        <v>4</v>
      </c>
      <c r="C10" s="40" t="str">
        <f t="shared" si="1"/>
        <v xml:space="preserve">Tóth J.         1827 </v>
      </c>
      <c r="D10" s="40">
        <f>IF($F$7=1,I10,IF($L$7=1,K10,IF($F$22=1,I25,IF($L$22=1,K25,IF($F$37=1,I40,IF($L$37=1,K40,IF($F$52=1,I55,IF($L$52=1,K55,IF($F$67=1,I70,IF($L$67,K70,IF($F$82=1,I85,IF($L$82,K85,IF($F$97,I100,IF($L$97=1,K100,IF($F$112=1,I115,IF($L$112=1,K115,IF($F$127=1,I130,IF($L$127=1,K130,IF($F$142=1,I145,IF($L$142=1,K145))))))))))))))))))))</f>
        <v>1</v>
      </c>
      <c r="F10" s="424"/>
      <c r="G10" s="286" t="s">
        <v>4</v>
      </c>
      <c r="H10" s="287" t="s">
        <v>273</v>
      </c>
      <c r="I10" s="288">
        <v>1</v>
      </c>
      <c r="J10" s="288"/>
      <c r="K10" s="288">
        <v>0</v>
      </c>
      <c r="L10" s="427"/>
      <c r="M10" s="286" t="s">
        <v>4</v>
      </c>
      <c r="N10" s="290" t="s">
        <v>283</v>
      </c>
      <c r="P10" s="246"/>
      <c r="Q10" s="30"/>
      <c r="R10" s="30"/>
      <c r="S10" s="30"/>
      <c r="T10" s="30"/>
      <c r="U10" s="30"/>
    </row>
    <row r="11" spans="1:21" ht="12.75" customHeight="1" thickBot="1" x14ac:dyDescent="0.25">
      <c r="A11" s="381"/>
      <c r="B11" s="25" t="s">
        <v>5</v>
      </c>
      <c r="C11" s="40" t="str">
        <f t="shared" si="1"/>
        <v xml:space="preserve"> Józsa L.       1638 </v>
      </c>
      <c r="D11" s="40">
        <f>IF($F$7=1,I11,IF($L$7=1,K11,IF($F$22=1,I26,IF($L$22=1,K26,IF($F$37=1,I41,IF($L$37=1,K41,IF($F$52=1,I56,IF($L$52=1,K56,IF($F$67=1,I71,IF($L$67,K71,IF($F$82=1,I86,IF($L$82,K86,IF($F$97,I101,IF($L$97=1,K101,IF($F$112=1,I116,IF($L$112=1,K116,IF($F$127=1,I131,IF($L$127=1,K131,IF($F$142=1,I146,IF($L$142=1,K146))))))))))))))))))))</f>
        <v>0</v>
      </c>
      <c r="F11" s="424"/>
      <c r="G11" s="286" t="s">
        <v>5</v>
      </c>
      <c r="H11" s="287" t="s">
        <v>274</v>
      </c>
      <c r="I11" s="288">
        <v>0</v>
      </c>
      <c r="J11" s="288"/>
      <c r="K11" s="288">
        <v>1</v>
      </c>
      <c r="L11" s="427"/>
      <c r="M11" s="286" t="s">
        <v>5</v>
      </c>
      <c r="N11" s="290" t="s">
        <v>284</v>
      </c>
      <c r="P11" s="246"/>
      <c r="Q11" s="30"/>
      <c r="R11" s="30"/>
      <c r="S11" s="30"/>
      <c r="T11" s="30"/>
      <c r="U11" s="30"/>
    </row>
    <row r="12" spans="1:21" ht="12.75" customHeight="1" thickBot="1" x14ac:dyDescent="0.25">
      <c r="A12" s="381"/>
      <c r="B12" s="25" t="s">
        <v>6</v>
      </c>
      <c r="C12" s="40" t="str">
        <f t="shared" si="1"/>
        <v>Orosz F.      1552  </v>
      </c>
      <c r="D12" s="40">
        <f t="shared" ref="D12:D17" si="2">IF($F$7=1,I12,IF($L$7=1,K12,IF($F$22=1,I31,IF($L$22=1,K31,IF($F$37=1,I46,IF($L$37=1,K46,IF($F$52=1,I61,IF($L$52=1,K61,IF($F$67=1,I76,IF($L$67,K76,IF($F$82=1,I91,IF($L$82,K91,IF($F$97,I106,IF($L$97=1,K106,IF($F$112=1,I121,IF($L$112=1,K121,IF($F$127=1,I136,IF($L$127=1,K136,IF($F$142=1,I151,IF($L$142=1,K151))))))))))))))))))))</f>
        <v>1</v>
      </c>
      <c r="F12" s="424"/>
      <c r="G12" s="286" t="s">
        <v>6</v>
      </c>
      <c r="H12" s="287" t="s">
        <v>275</v>
      </c>
      <c r="I12" s="288">
        <v>1</v>
      </c>
      <c r="J12" s="288"/>
      <c r="K12" s="288">
        <v>0</v>
      </c>
      <c r="L12" s="427"/>
      <c r="M12" s="286" t="s">
        <v>6</v>
      </c>
      <c r="N12" s="290" t="s">
        <v>285</v>
      </c>
      <c r="P12" s="246"/>
      <c r="Q12" s="30"/>
      <c r="R12" s="30"/>
      <c r="S12" s="30"/>
      <c r="T12" s="30"/>
      <c r="U12" s="30"/>
    </row>
    <row r="13" spans="1:21" ht="13.5" customHeight="1" thickBot="1" x14ac:dyDescent="0.25">
      <c r="A13" s="381"/>
      <c r="B13" s="25" t="s">
        <v>7</v>
      </c>
      <c r="C13" s="40" t="str">
        <f t="shared" si="1"/>
        <v xml:space="preserve">Hetei F,       1605 </v>
      </c>
      <c r="D13" s="40">
        <f t="shared" si="2"/>
        <v>1</v>
      </c>
      <c r="F13" s="424"/>
      <c r="G13" s="286" t="s">
        <v>7</v>
      </c>
      <c r="H13" s="287" t="s">
        <v>276</v>
      </c>
      <c r="I13" s="288">
        <v>1</v>
      </c>
      <c r="J13" s="288"/>
      <c r="K13" s="288">
        <v>0</v>
      </c>
      <c r="L13" s="427"/>
      <c r="M13" s="286" t="s">
        <v>7</v>
      </c>
      <c r="N13" s="290" t="s">
        <v>286</v>
      </c>
      <c r="P13" s="246"/>
      <c r="Q13" s="30"/>
      <c r="R13" s="30"/>
      <c r="S13" s="30"/>
      <c r="T13" s="30"/>
      <c r="U13" s="30"/>
    </row>
    <row r="14" spans="1:21" ht="17.25" customHeight="1" thickBot="1" x14ac:dyDescent="0.25">
      <c r="A14" s="381"/>
      <c r="B14" s="25" t="s">
        <v>79</v>
      </c>
      <c r="C14" s="40" t="str">
        <f t="shared" si="1"/>
        <v>Kádár Krisztián  </v>
      </c>
      <c r="D14" s="40">
        <f t="shared" si="2"/>
        <v>0.5</v>
      </c>
      <c r="F14" s="424"/>
      <c r="G14" s="286" t="s">
        <v>79</v>
      </c>
      <c r="H14" s="287" t="s">
        <v>277</v>
      </c>
      <c r="I14" s="288">
        <v>0.5</v>
      </c>
      <c r="J14" s="288"/>
      <c r="K14" s="288">
        <v>0.5</v>
      </c>
      <c r="L14" s="427"/>
      <c r="M14" s="286" t="s">
        <v>79</v>
      </c>
      <c r="N14" s="290" t="s">
        <v>287</v>
      </c>
      <c r="P14" s="246"/>
      <c r="Q14" s="30"/>
      <c r="R14" s="30"/>
      <c r="S14" s="30"/>
      <c r="T14" s="30"/>
      <c r="U14" s="30"/>
    </row>
    <row r="15" spans="1:21" ht="13.5" customHeight="1" thickBot="1" x14ac:dyDescent="0.25">
      <c r="A15" s="381"/>
      <c r="B15" s="25" t="s">
        <v>80</v>
      </c>
      <c r="C15" s="40" t="str">
        <f t="shared" si="1"/>
        <v xml:space="preserve"> Molnár I </v>
      </c>
      <c r="D15" s="40">
        <f t="shared" si="2"/>
        <v>1</v>
      </c>
      <c r="F15" s="424"/>
      <c r="G15" s="286" t="s">
        <v>80</v>
      </c>
      <c r="H15" s="287" t="s">
        <v>278</v>
      </c>
      <c r="I15" s="288">
        <v>1</v>
      </c>
      <c r="J15" s="288"/>
      <c r="K15" s="288">
        <v>0</v>
      </c>
      <c r="L15" s="427"/>
      <c r="M15" s="286" t="s">
        <v>80</v>
      </c>
      <c r="N15" s="290" t="s">
        <v>288</v>
      </c>
      <c r="P15" s="246"/>
      <c r="Q15" s="30"/>
      <c r="R15" s="30"/>
      <c r="S15" s="30"/>
      <c r="T15" s="30"/>
      <c r="U15" s="30"/>
    </row>
    <row r="16" spans="1:21" ht="13.5" customHeight="1" thickBot="1" x14ac:dyDescent="0.25">
      <c r="A16" s="381"/>
      <c r="B16" s="25" t="s">
        <v>81</v>
      </c>
      <c r="C16" s="40" t="str">
        <f t="shared" si="1"/>
        <v xml:space="preserve">Kádár Kristóf   </v>
      </c>
      <c r="D16" s="40">
        <f t="shared" si="2"/>
        <v>0</v>
      </c>
      <c r="F16" s="424"/>
      <c r="G16" s="286" t="s">
        <v>81</v>
      </c>
      <c r="H16" s="287" t="s">
        <v>279</v>
      </c>
      <c r="I16" s="288">
        <v>0</v>
      </c>
      <c r="J16" s="288"/>
      <c r="K16" s="288">
        <v>1</v>
      </c>
      <c r="L16" s="427"/>
      <c r="M16" s="286" t="s">
        <v>81</v>
      </c>
      <c r="N16" s="290" t="s">
        <v>289</v>
      </c>
      <c r="P16" s="246"/>
      <c r="Q16" s="30"/>
      <c r="R16" s="30"/>
      <c r="S16" s="30"/>
      <c r="T16" s="30"/>
      <c r="U16" s="30"/>
    </row>
    <row r="17" spans="1:16" ht="17.25" customHeight="1" thickBot="1" x14ac:dyDescent="0.25">
      <c r="A17" s="382"/>
      <c r="B17" s="25" t="s">
        <v>82</v>
      </c>
      <c r="C17" s="40" t="str">
        <f t="shared" si="1"/>
        <v xml:space="preserve">Kádár V.     </v>
      </c>
      <c r="D17" s="40">
        <f t="shared" si="2"/>
        <v>0</v>
      </c>
      <c r="F17" s="425"/>
      <c r="G17" s="291" t="s">
        <v>82</v>
      </c>
      <c r="H17" s="292" t="s">
        <v>280</v>
      </c>
      <c r="I17" s="293">
        <v>0</v>
      </c>
      <c r="J17" s="293"/>
      <c r="K17" s="293">
        <v>1</v>
      </c>
      <c r="L17" s="428"/>
      <c r="M17" s="291" t="s">
        <v>82</v>
      </c>
      <c r="N17" s="294" t="s">
        <v>290</v>
      </c>
      <c r="P17" s="246"/>
    </row>
    <row r="18" spans="1:16" ht="13.5" customHeight="1" thickTop="1" thickBot="1" x14ac:dyDescent="0.3">
      <c r="C18" s="32"/>
      <c r="D18" s="43">
        <f>IF($F$7=1,I18,IF($L$7=1,K18,IF($F$22=1,I33,IF($L$22=1,K33,IF($F$37=1,I48,IF($L$37=1,K48,IF($F$52=1,I63,IF($L$52=1,K63,IF($F$67=1,I78,IF($L$67,K78,IF($F$82=1,I93,IF($L$82,K93,IF($F$97,I108,IF($L$97=1,K108,IF($F$112=1,I123,IF($L$112=1,K123,IF($F$127=1,I138,IF($L$127=1,K138,IF($F$142=1,I153,IF($L$142=1,K153))))))))))))))))))))</f>
        <v>5</v>
      </c>
      <c r="F18" s="295"/>
      <c r="G18" s="296"/>
      <c r="H18" s="297"/>
      <c r="I18" s="298">
        <f>SUM(I8:I17)</f>
        <v>5</v>
      </c>
      <c r="J18" s="299"/>
      <c r="K18" s="298">
        <f>SUM(K8:K17)</f>
        <v>5</v>
      </c>
      <c r="L18" s="295"/>
      <c r="M18" s="296"/>
      <c r="N18" s="297"/>
      <c r="P18" s="246"/>
    </row>
    <row r="19" spans="1:16" ht="12.75" customHeight="1" thickBot="1" x14ac:dyDescent="0.25">
      <c r="C19" s="32"/>
      <c r="H19" s="37"/>
      <c r="I19" s="300"/>
      <c r="J19" s="300"/>
      <c r="K19" s="301"/>
      <c r="N19" s="37"/>
      <c r="P19" s="246"/>
    </row>
    <row r="20" spans="1:16" ht="20.25" thickTop="1" thickBot="1" x14ac:dyDescent="0.35">
      <c r="C20" s="32"/>
      <c r="F20" s="280"/>
      <c r="G20" s="280"/>
      <c r="H20" s="280"/>
      <c r="I20" s="420" t="s">
        <v>8</v>
      </c>
      <c r="J20" s="420"/>
      <c r="K20" s="420"/>
      <c r="L20" s="280"/>
      <c r="M20" s="280"/>
      <c r="N20" s="338" t="s">
        <v>311</v>
      </c>
    </row>
    <row r="21" spans="1:16" ht="20.25" thickTop="1" thickBot="1" x14ac:dyDescent="0.35">
      <c r="A21" s="383" t="s">
        <v>0</v>
      </c>
      <c r="B21" s="409"/>
      <c r="C21" s="26" t="str">
        <f>'Input adatok'!C19</f>
        <v>Refi SC</v>
      </c>
      <c r="F21" s="421" t="s">
        <v>0</v>
      </c>
      <c r="G21" s="422"/>
      <c r="H21" s="283" t="str">
        <f t="shared" ref="H21" si="3">IF($F$7=1,C21,IF($F$7=2,C36,IF($F$7=3,C51,IF($F$7=4,C66,IF($F$7=5,C81,IF($F$7=6,C96,IF($F$7=7,C111,IF($F$7=8,C126,IF($F$7=9,C141,IF($F$7=10,C156,IF($F$7=11,C171,IF($F$7=12,C186,IF($F$7=13,C201,IF($F$7=14,C216,IF($F$7=15,C231,IF($F$7=16,C246,IF($F$7=17,C261,IF($F$7=18,C276,IF($F$7=19,C291,IF($F$7=20,C306))))))))))))))))))))</f>
        <v>Refi SC</v>
      </c>
      <c r="I21" s="419" t="str">
        <f>$I$1</f>
        <v>1. forduló</v>
      </c>
      <c r="J21" s="419"/>
      <c r="K21" s="419"/>
      <c r="L21" s="421" t="s">
        <v>0</v>
      </c>
      <c r="M21" s="422"/>
      <c r="N21" s="283" t="str">
        <f>IF($L$22=1,C6,IF($L$22=2,C21,IF($L$22=3,C36,IF($L$22=4,C51,IF($L$22=5,C66,IF($L$22=6,C81,IF($L$22=7,C96,IF($L$22=8,C111,IF($L$22=9,C126,IF($L$22=10,C141,IF($L$22=11,C156,IF($L$22=12,C171,IF($L$22=13,C186,IF($L$22=14,C201,IF($L$22=15,C216,IF($L$22=16,C231,IF($L$22=17,C246,IF($L$22=18,C261,IF($L$22=19,C276,IF($L$22=20,C291))))))))))))))))))))</f>
        <v>Nyh. Sakkiskola SE</v>
      </c>
      <c r="P21" s="246"/>
    </row>
    <row r="22" spans="1:16" ht="12.75" customHeight="1" thickBot="1" x14ac:dyDescent="0.25">
      <c r="A22" s="380">
        <v>2</v>
      </c>
      <c r="B22" s="24"/>
      <c r="C22" s="26" t="str">
        <f>'Input adatok'!M20</f>
        <v>Játékos Neve:</v>
      </c>
      <c r="F22" s="423">
        <v>2</v>
      </c>
      <c r="G22" s="284"/>
      <c r="H22" s="285" t="str">
        <f>IF($F$22=1,C7,IF($F$22=2,C22,IF($F$22=3,C37,IF($F$22=4,C52,IF($F$22=5,C67,IF($F$22=6,C82,IF($F$22=7,C97,IF($F$22=8,C112,IF($F$22=9,C127,IF($F$22=10,C142,IF($F$22=11,C157,IF($F$22=12,C172,IF($F$22=13,C187,IF($F$22=14,C202,IF($F$22=15,C217,IF($F$22=16,C232,IF($F$22=17,C247,IF($F$22=18,C262,IF($F$22=19,C277,IF($F$22=20,C292))))))))))))))))))))</f>
        <v>Játékos Neve:</v>
      </c>
      <c r="I22" s="419"/>
      <c r="J22" s="419"/>
      <c r="K22" s="419"/>
      <c r="L22" s="426">
        <v>9</v>
      </c>
      <c r="M22" s="284"/>
      <c r="N22" s="285" t="str">
        <f>IF($L$22=1,C7,IF($L$22=2,C22,IF($L$22=3,C37,IF($L$22=4,C52,IF($L$22=5,C67,IF($L$22=6,C82,IF($L$22=7,C97,IF($L$22=8,C112,IF($L$22=9,C127,IF($L$22=10,C142,IF($L$22=11,C157,IF($L$22=12,C172,IF($L$22=13,C187,IF($L$22=14,C202,IF($L$22=15,C217,IF($L$22=16,C232,IF($L$22=17,C247,IF($L$22=18,C262,IF($L$22=19,C277,IF($L$22=20,C292))))))))))))))))))))</f>
        <v>Játékos Neve:</v>
      </c>
      <c r="P22" s="246"/>
    </row>
    <row r="23" spans="1:16" ht="15" customHeight="1" thickBot="1" x14ac:dyDescent="0.25">
      <c r="A23" s="381"/>
      <c r="B23" s="25" t="s">
        <v>2</v>
      </c>
      <c r="C23" s="40" t="str">
        <f>IF($F$7=2,H8,IF($L$7=2,N8,IF($F$22=2,H23,IF($L$22=2,N23,IF($F$37=2,H38,IF($L$37=2,N38,IF($F$52=2,H53,IF($L$52=2,N53,IF($F$67=2,H68,IF($L$67=2,N68,IF($F$82=2,H83,IF($L$82=2,N83,IF($F$97=2,H98,IF($L$97=2,N98,IF($F$112=2,H113,IF($L$112=2,N113,IF($F$127=2,H128,IF($L$127=2,N128,IF($F$142=2,H143,IF($L$142=2,N143))))))))))))))))))))</f>
        <v>Dr Radics László 1898</v>
      </c>
      <c r="D23" s="40">
        <f>IF($F$7=2,I8,IF($L$7=2,K8,IF($F$22=2,I23,IF($L$22=2,K23,IF($F$37=2,I38,IF($L$37=2,K38,IF($F$52=2,I53,IF($L$52=2,K53,IF($F$67=2,I68,IF($L$67=2,K68,IF($F$82=2,I83,IF($L$82=2,K83,IF($F$97=2,I98,IF($L$97=2,K98,IF($F$112=2,I113,IF($L$112=2,K113,IF($F$127=2,I128,IF($L$127=2,K128,IF($F$142=2,I143,IF($L$142=2,K143))))))))))))))))))))</f>
        <v>0.5</v>
      </c>
      <c r="F23" s="424"/>
      <c r="G23" s="286" t="s">
        <v>2</v>
      </c>
      <c r="H23" s="287" t="s">
        <v>409</v>
      </c>
      <c r="I23" s="288">
        <v>0.5</v>
      </c>
      <c r="J23" s="288"/>
      <c r="K23" s="288">
        <v>0.5</v>
      </c>
      <c r="L23" s="427"/>
      <c r="M23" s="286" t="s">
        <v>2</v>
      </c>
      <c r="N23" s="289" t="s">
        <v>419</v>
      </c>
      <c r="P23" s="246"/>
    </row>
    <row r="24" spans="1:16" ht="15.75" customHeight="1" thickBot="1" x14ac:dyDescent="0.25">
      <c r="A24" s="381"/>
      <c r="B24" s="25" t="s">
        <v>3</v>
      </c>
      <c r="C24" s="40" t="str">
        <f t="shared" ref="C24:C32" si="4">IF($F$7=2,H9,IF($L$7=2,N9,IF($F$22=2,H24,IF($L$22=2,N24,IF($F$37=2,H39,IF($L$37=2,N39,IF($F$52=2,H54,IF($L$52=2,N54,IF($F$67=2,H69,IF($L$67=2,N69,IF($F$82=2,H84,IF($L$82=2,N84,IF($F$97=2,H99,IF($L$97=2,N99,IF($F$112=2,H114,IF($L$112=2,N114,IF($F$127=2,H129,IF($L$127=2,N129,IF($F$142=2,H144,IF($L$142=2,N144))))))))))))))))))))</f>
        <v>Lengyel László 2002</v>
      </c>
      <c r="D24" s="40">
        <f>IF($F$7=2,I9,IF($L$7=2,K9,IF($F$22=2,I24,IF($L$22=2,K24,IF($F$37=2,I39,IF($L$37=2,K39,IF($F$52=2,I54,IF($L$52=2,K54,IF($F$67=2,I69,IF($L$67=2,K69,IF($F$82=2,I84,IF($L$82=2,K84,IF($F$97=2,I99,IF($L$97=2,K99,IF($F$112=2,I114,IF($L$112=2,K114,IF($F$127=2,I129,IF($L$127=2,K129,IF($F$142=2,I144,IF($L$142=2,K144))))))))))))))))))))</f>
        <v>1</v>
      </c>
      <c r="F24" s="424"/>
      <c r="G24" s="286" t="s">
        <v>3</v>
      </c>
      <c r="H24" s="287" t="s">
        <v>410</v>
      </c>
      <c r="I24" s="288">
        <v>1</v>
      </c>
      <c r="J24" s="288"/>
      <c r="K24" s="288">
        <v>0</v>
      </c>
      <c r="L24" s="427"/>
      <c r="M24" s="286" t="s">
        <v>3</v>
      </c>
      <c r="N24" s="290" t="s">
        <v>420</v>
      </c>
      <c r="P24" s="246"/>
    </row>
    <row r="25" spans="1:16" ht="14.25" customHeight="1" thickBot="1" x14ac:dyDescent="0.25">
      <c r="A25" s="381"/>
      <c r="B25" s="25" t="s">
        <v>4</v>
      </c>
      <c r="C25" s="40" t="str">
        <f t="shared" si="4"/>
        <v>Lakatos Krisztián 1924</v>
      </c>
      <c r="D25" s="40">
        <f>IF($F$7=2,I10,IF($L$7=2,K10,IF($F$22=2,I25,IF($L$22=2,K25,IF($F$37=2,I40,IF($L$37=2,K40,IF($F$52=2,I55,IF($L$52=2,K55,IF($F$67=2,I70,IF($L$67=2,K70,IF($F$82=2,I85,IF($L$82=2,K85,IF($F$97=2,I100,IF($L$97=2,K100,IF($F$112=2,I115,IF($L$112=2,K115,IF($F$127=2,I130,IF($L$127=2,K130,IF($F$142=2,I145,IF($L$142=2,K145))))))))))))))))))))</f>
        <v>0.5</v>
      </c>
      <c r="F25" s="424"/>
      <c r="G25" s="286" t="s">
        <v>4</v>
      </c>
      <c r="H25" s="287" t="s">
        <v>411</v>
      </c>
      <c r="I25" s="288">
        <v>0.5</v>
      </c>
      <c r="J25" s="288"/>
      <c r="K25" s="288">
        <v>0.5</v>
      </c>
      <c r="L25" s="427"/>
      <c r="M25" s="286" t="s">
        <v>4</v>
      </c>
      <c r="N25" s="290" t="s">
        <v>421</v>
      </c>
      <c r="P25" s="246"/>
    </row>
    <row r="26" spans="1:16" ht="13.5" customHeight="1" thickBot="1" x14ac:dyDescent="0.25">
      <c r="A26" s="381"/>
      <c r="B26" s="25" t="s">
        <v>5</v>
      </c>
      <c r="C26" s="40" t="str">
        <f t="shared" si="4"/>
        <v xml:space="preserve"> Molnár János 1934</v>
      </c>
      <c r="D26" s="40">
        <f>IF($F$7=2,I11,IF($L$7=2,K11,IF($F$22=2,I26,IF($L$22=2,K26,IF($F$37=2,I41,IF($L$37=2,K41,IF($F$52=2,I56,IF($L$52=2,K56,IF($F$67=2,I71,IF($L$67=2,K71,IF($F$82=2,I86,IF($L$82=2,K86,IF($F$97=2,I101,IF($L$97=2,K101,IF($F$112=2,I116,IF($L$112=2,K116,IF($F$127=2,I131,IF($L$127=2,K131,IF($F$142=2,I146,IF($L$142=2,K146))))))))))))))))))))</f>
        <v>0.5</v>
      </c>
      <c r="F26" s="424"/>
      <c r="G26" s="286" t="s">
        <v>5</v>
      </c>
      <c r="H26" s="287" t="s">
        <v>412</v>
      </c>
      <c r="I26" s="288">
        <v>0.5</v>
      </c>
      <c r="J26" s="288"/>
      <c r="K26" s="288">
        <v>0.5</v>
      </c>
      <c r="L26" s="427"/>
      <c r="M26" s="286" t="s">
        <v>5</v>
      </c>
      <c r="N26" s="290" t="s">
        <v>422</v>
      </c>
      <c r="P26" s="246"/>
    </row>
    <row r="27" spans="1:16" ht="13.5" customHeight="1" thickBot="1" x14ac:dyDescent="0.25">
      <c r="A27" s="381"/>
      <c r="B27" s="25" t="s">
        <v>6</v>
      </c>
      <c r="C27" s="40" t="str">
        <f t="shared" si="4"/>
        <v>Boros László 1892</v>
      </c>
      <c r="D27" s="40">
        <f t="shared" ref="D27:D32" si="5">IF($F$7=2,I12,IF($L$7=2,K12,IF($F$22=2,I27,IF($L$22=2,K27,IF($F$37=2,I46,IF($L$37=2,K46,IF($F$52=2,I61,IF($L$52=2,K61,IF($F$67=2,I76,IF($L$67=2,K76,IF($F$82=2,I91,IF($L$82=2,K91,IF($F$97=2,I106,IF($L$97=2,K106,IF($F$112=2,I121,IF($L$112=2,K121,IF($F$127=2,I136,IF($L$127=2,K136,IF($F$142=2,I151,IF($L$142=2,K151))))))))))))))))))))</f>
        <v>1</v>
      </c>
      <c r="F27" s="424"/>
      <c r="G27" s="286" t="s">
        <v>6</v>
      </c>
      <c r="H27" s="287" t="s">
        <v>413</v>
      </c>
      <c r="I27" s="288">
        <v>1</v>
      </c>
      <c r="J27" s="288"/>
      <c r="K27" s="288">
        <v>0</v>
      </c>
      <c r="L27" s="427"/>
      <c r="M27" s="286" t="s">
        <v>6</v>
      </c>
      <c r="N27" s="290" t="s">
        <v>423</v>
      </c>
      <c r="P27" s="246"/>
    </row>
    <row r="28" spans="1:16" ht="13.5" customHeight="1" thickBot="1" x14ac:dyDescent="0.25">
      <c r="A28" s="381"/>
      <c r="B28" s="25" t="s">
        <v>7</v>
      </c>
      <c r="C28" s="40" t="str">
        <f t="shared" si="4"/>
        <v>Révész István 1865</v>
      </c>
      <c r="D28" s="40">
        <f t="shared" si="5"/>
        <v>1</v>
      </c>
      <c r="F28" s="424"/>
      <c r="G28" s="286" t="s">
        <v>7</v>
      </c>
      <c r="H28" s="287" t="s">
        <v>414</v>
      </c>
      <c r="I28" s="288">
        <v>1</v>
      </c>
      <c r="J28" s="288"/>
      <c r="K28" s="288">
        <v>0</v>
      </c>
      <c r="L28" s="427"/>
      <c r="M28" s="286" t="s">
        <v>7</v>
      </c>
      <c r="N28" s="290" t="s">
        <v>424</v>
      </c>
      <c r="P28" s="246"/>
    </row>
    <row r="29" spans="1:16" ht="14.25" customHeight="1" thickBot="1" x14ac:dyDescent="0.25">
      <c r="A29" s="381"/>
      <c r="B29" s="25" t="s">
        <v>79</v>
      </c>
      <c r="C29" s="40" t="str">
        <f t="shared" si="4"/>
        <v>Sándor Lajos 1810</v>
      </c>
      <c r="D29" s="40">
        <f t="shared" si="5"/>
        <v>0</v>
      </c>
      <c r="F29" s="424"/>
      <c r="G29" s="286" t="s">
        <v>79</v>
      </c>
      <c r="H29" s="287" t="s">
        <v>415</v>
      </c>
      <c r="I29" s="288">
        <v>0</v>
      </c>
      <c r="J29" s="288"/>
      <c r="K29" s="288">
        <v>1</v>
      </c>
      <c r="L29" s="427"/>
      <c r="M29" s="286" t="s">
        <v>79</v>
      </c>
      <c r="N29" s="290" t="s">
        <v>425</v>
      </c>
      <c r="P29" s="246"/>
    </row>
    <row r="30" spans="1:16" ht="13.5" customHeight="1" thickBot="1" x14ac:dyDescent="0.25">
      <c r="A30" s="381"/>
      <c r="B30" s="25" t="s">
        <v>80</v>
      </c>
      <c r="C30" s="40" t="str">
        <f t="shared" si="4"/>
        <v>Mester János 1641</v>
      </c>
      <c r="D30" s="40">
        <f t="shared" si="5"/>
        <v>0.5</v>
      </c>
      <c r="F30" s="424"/>
      <c r="G30" s="286" t="s">
        <v>80</v>
      </c>
      <c r="H30" s="287" t="s">
        <v>416</v>
      </c>
      <c r="I30" s="288">
        <v>0.5</v>
      </c>
      <c r="J30" s="288"/>
      <c r="K30" s="288">
        <v>0.5</v>
      </c>
      <c r="L30" s="427"/>
      <c r="M30" s="286" t="s">
        <v>80</v>
      </c>
      <c r="N30" s="290" t="s">
        <v>426</v>
      </c>
      <c r="P30" s="246"/>
    </row>
    <row r="31" spans="1:16" ht="12.75" customHeight="1" thickBot="1" x14ac:dyDescent="0.25">
      <c r="A31" s="381"/>
      <c r="B31" s="25" t="s">
        <v>81</v>
      </c>
      <c r="C31" s="40" t="str">
        <f t="shared" si="4"/>
        <v>Balogh Ferenc 1526</v>
      </c>
      <c r="D31" s="40">
        <f t="shared" si="5"/>
        <v>1</v>
      </c>
      <c r="F31" s="424"/>
      <c r="G31" s="286" t="s">
        <v>81</v>
      </c>
      <c r="H31" s="287" t="s">
        <v>417</v>
      </c>
      <c r="I31" s="288">
        <v>1</v>
      </c>
      <c r="J31" s="288"/>
      <c r="K31" s="288">
        <v>0</v>
      </c>
      <c r="L31" s="427"/>
      <c r="M31" s="286" t="s">
        <v>81</v>
      </c>
      <c r="N31" s="290" t="s">
        <v>427</v>
      </c>
      <c r="P31" s="246"/>
    </row>
    <row r="32" spans="1:16" ht="13.5" customHeight="1" thickBot="1" x14ac:dyDescent="0.25">
      <c r="A32" s="382"/>
      <c r="B32" s="25" t="s">
        <v>82</v>
      </c>
      <c r="C32" s="40" t="str">
        <f t="shared" si="4"/>
        <v>Janecskó Pál</v>
      </c>
      <c r="D32" s="40">
        <f t="shared" si="5"/>
        <v>0.5</v>
      </c>
      <c r="F32" s="425"/>
      <c r="G32" s="291" t="s">
        <v>82</v>
      </c>
      <c r="H32" s="292" t="s">
        <v>418</v>
      </c>
      <c r="I32" s="293">
        <v>0.5</v>
      </c>
      <c r="J32" s="293"/>
      <c r="K32" s="293">
        <v>0.5</v>
      </c>
      <c r="L32" s="428"/>
      <c r="M32" s="291" t="s">
        <v>82</v>
      </c>
      <c r="N32" s="294" t="s">
        <v>428</v>
      </c>
      <c r="P32" s="246"/>
    </row>
    <row r="33" spans="1:16" ht="12.75" customHeight="1" thickTop="1" thickBot="1" x14ac:dyDescent="0.3">
      <c r="C33" s="32"/>
      <c r="D33" s="43">
        <f>IF($F$7=2,I18,IF($L$7=2,K18,IF($F$22=2,I33,IF($L$22=2,K33,IF($F$37=2,I48,IF($L$37=2,K48,IF($F$52=2,I63,IF($L$52=2,K63,IF($F$67=2,I78,IF($L$67=2,K78,IF($F$82=2,I93,IF($L$82=2,K93,IF($F$97=2,I108,IF($L$97=2,K108,IF($F$112=2,I123,IF($L$112=2,K123,IF($F$127=2,I138,IF($L$127=2,K138,IF($F$142=2,I153,IF($L$142=2,K153))))))))))))))))))))</f>
        <v>6.5</v>
      </c>
      <c r="F33" s="295"/>
      <c r="G33" s="296"/>
      <c r="H33" s="297"/>
      <c r="I33" s="298">
        <f>SUM(I23:I32)</f>
        <v>6.5</v>
      </c>
      <c r="J33" s="299"/>
      <c r="K33" s="298">
        <f>SUM(K23:K32)</f>
        <v>3.5</v>
      </c>
      <c r="L33" s="295"/>
      <c r="M33" s="296"/>
      <c r="N33" s="297"/>
      <c r="P33" s="246"/>
    </row>
    <row r="34" spans="1:16" ht="12.75" customHeight="1" thickBot="1" x14ac:dyDescent="0.25">
      <c r="C34" s="32"/>
      <c r="H34" s="37"/>
      <c r="I34" s="300"/>
      <c r="J34" s="300"/>
      <c r="K34" s="301"/>
      <c r="N34" s="37"/>
    </row>
    <row r="35" spans="1:16" ht="12.75" customHeight="1" thickTop="1" thickBot="1" x14ac:dyDescent="0.25">
      <c r="C35" s="32"/>
      <c r="F35" s="280"/>
      <c r="G35" s="280"/>
      <c r="H35" s="280"/>
      <c r="I35" s="420" t="s">
        <v>8</v>
      </c>
      <c r="J35" s="420"/>
      <c r="K35" s="420"/>
      <c r="L35" s="280"/>
      <c r="M35" s="280"/>
      <c r="N35" s="280"/>
    </row>
    <row r="36" spans="1:16" ht="20.25" thickTop="1" thickBot="1" x14ac:dyDescent="0.35">
      <c r="A36" s="383" t="s">
        <v>0</v>
      </c>
      <c r="B36" s="409"/>
      <c r="C36" s="26" t="str">
        <f>'Input adatok'!C35</f>
        <v>Fehérgyarmat SE</v>
      </c>
      <c r="F36" s="421" t="s">
        <v>0</v>
      </c>
      <c r="G36" s="422"/>
      <c r="H36" s="283" t="str">
        <f>IF($F$37=1,C6,IF($F$37=2,C21,IF($F$37=3,C36,IF($F$37=4,C51,IF($F$37=5,C66,IF($F$37=6,C81,IF($F$37=7,C96,IF($F$37=8,C111,IF($F$37=9,C126,IF($F$37=10,C141,IF($F$37=11,C156,IF($F$37=12,C171,IF($F$37=13,C186,IF($F$37=14,C201,IF($F$37=15,C216,IF($F$37=16,C231,IF($F$37=17,C246,IF($F$37=18,C261,IF($F$37=19,C276,IF($F$37=20,C291))))))))))))))))))))</f>
        <v>Fehérgyarmat SE</v>
      </c>
      <c r="I36" s="419" t="str">
        <f>$I$1</f>
        <v>1. forduló</v>
      </c>
      <c r="J36" s="419"/>
      <c r="K36" s="419"/>
      <c r="L36" s="421" t="s">
        <v>0</v>
      </c>
      <c r="M36" s="422"/>
      <c r="N36" s="283" t="str">
        <f>IF($L$37=1,C6,IF($L$37=2,C21,IF($L$37=3,C36,IF($L$37=4,C51,IF($L$37=5,C66,IF($L$37=6,C81,IF($L$37=7,C96,IF($L$37=8,C111,IF($L$37=9,C126,IF($L$37=10,C141,IF($L$37=11,C156,IF($L$37=12,C171,IF($L$37=13,C186,IF($L$37=14,C201,IF($L$37=15,C216,IF($L$37=16,C231,IF($L$37=17,C246,IF($L$37=18,C261,IF($L$37=19,C276,IF($L$37=20,C291))))))))))))))))))))</f>
        <v>II. Rákóczi SE Vaja</v>
      </c>
      <c r="P36" s="246"/>
    </row>
    <row r="37" spans="1:16" ht="16.5" customHeight="1" thickBot="1" x14ac:dyDescent="0.25">
      <c r="A37" s="380">
        <v>3</v>
      </c>
      <c r="B37" s="24"/>
      <c r="C37" s="26" t="str">
        <f>'Input adatok'!M36</f>
        <v>Játékos Neve:</v>
      </c>
      <c r="F37" s="423">
        <v>3</v>
      </c>
      <c r="G37" s="284"/>
      <c r="H37" s="285" t="str">
        <f>IF($F$37=1,C7,IF($F$37=2,C22,IF($F$37=3,C37,IF($F$37=4,C52,IF($F$37=5,C67,IF($F$37=6,C82,IF($F$37=7,C97,IF($F$37=8,C112,IF($F$37=9,C127,IF($F$37=10,C142,IF($F$37=11,C157,IF($F$37=12,C172,IF($F$37=13,C187,IF($F$37=14,C202,IF($F$37=15,C217,IF($F$37=16,C232,IF($F$37=17,C247,IF($F$37=18,C262,IF($F$37=19,C277,IF($F$37=20,C292))))))))))))))))))))</f>
        <v>Játékos Neve:</v>
      </c>
      <c r="I37" s="419"/>
      <c r="J37" s="419"/>
      <c r="K37" s="419"/>
      <c r="L37" s="426">
        <v>8</v>
      </c>
      <c r="M37" s="284"/>
      <c r="N37" s="285" t="str">
        <f>IF($L$37=1,C7,IF($L$37=2,C22,IF($L$37=3,C37,IF($L$37=4,C52,IF($L$37=5,C67,IF($L$37=6,C82,IF($L$37=7,C97,IF($L$37=8,C112,IF($L$37=9,C127,IF($L$37=10,C142,IF($L$37=11,C157,IF($L$37=12,C172,IF($L$37=13,C187,IF($L$37=14,C202,IF($L$37=15,C217,IF($L$37=16,C232,IF($L$37=17,C247,IF($L$37=18,C262,IF($L$37=19,C277,IF($L$37=20,C292))))))))))))))))))))</f>
        <v>Játékos Neve:</v>
      </c>
      <c r="P37" s="246"/>
    </row>
    <row r="38" spans="1:16" ht="13.5" customHeight="1" thickBot="1" x14ac:dyDescent="0.25">
      <c r="A38" s="381"/>
      <c r="B38" s="25" t="s">
        <v>2</v>
      </c>
      <c r="C38" s="40" t="str">
        <f>IF($F$7=3,H8,IF($L$7=3,N8,IF($F$22=3,H23,IF($L$22=3,N23,IF($F$37=3,H38,IF($L$37=3,N38,IF($F$52=3,H53,IF($L$52=3,N53,IF($F$67=3,H68,IF($L$67=3,N68,IF($F$82=3,H83,IF($L$82=3,N83,IF($F$97=3,H98,IF($L$97=3,N98,IF($F$112=3,H113,IF($L$112=3,N113,IF($F$127=3,H128,IF($L$127=3,N128,IF($F$142=3,H143,IF($L$142=3,N143))))))))))))))))))))</f>
        <v xml:space="preserve">Berki József 1969 </v>
      </c>
      <c r="D38" s="40">
        <f>IF($F$7=3,I8,IF($L$7=3,K8,IF($F$22=3,I23,IF($L$22=3,K23,IF($F$37=3,I38,IF($L$37=3,K38,IF($F$52=3,I53,IF($L$52=3,K53,IF($F$67=3,I68,IF($L$67=3,K68,IF($F$82=3,I83,IF($L$82=3,K83,IF($F$97=3,I98,IF($L$97=3,K98,IF($F$112=3,I113,IF($L$112=3,K113,IF($F$127=3,I128,IF($L$127=3,K128,IF($F$142=3,I143,IF($L$142=3,K143))))))))))))))))))))</f>
        <v>0.5</v>
      </c>
      <c r="F38" s="424"/>
      <c r="G38" s="286" t="s">
        <v>2</v>
      </c>
      <c r="H38" s="287" t="s">
        <v>291</v>
      </c>
      <c r="I38" s="288">
        <v>0.5</v>
      </c>
      <c r="J38" s="288"/>
      <c r="K38" s="288">
        <v>0.5</v>
      </c>
      <c r="L38" s="427"/>
      <c r="M38" s="286" t="s">
        <v>2</v>
      </c>
      <c r="N38" s="289" t="s">
        <v>301</v>
      </c>
      <c r="P38" s="246"/>
    </row>
    <row r="39" spans="1:16" ht="13.5" customHeight="1" thickBot="1" x14ac:dyDescent="0.25">
      <c r="A39" s="381"/>
      <c r="B39" s="25" t="s">
        <v>3</v>
      </c>
      <c r="C39" s="40" t="str">
        <f t="shared" ref="C39:C47" si="6">IF($F$7=3,H9,IF($L$7=3,N9,IF($F$22=3,H24,IF($L$22=3,N24,IF($F$37=3,H39,IF($L$37=3,N39,IF($F$52=3,H54,IF($L$52=3,N54,IF($F$67=3,H69,IF($L$67=3,N69,IF($F$82=3,H84,IF($L$82=3,N84,IF($F$97=3,H99,IF($L$97=3,N99,IF($F$112=3,H114,IF($L$112=3,N114,IF($F$127=3,H129,IF($L$127=3,N129,IF($F$142=3,H144,IF($L$142=3,N144))))))))))))))))))))</f>
        <v xml:space="preserve">Jr. Farkas József 2016 </v>
      </c>
      <c r="D39" s="40">
        <f>IF($F$7=3,I9,IF($L$7=3,K9,IF($F$22=3,I24,IF($L$22=3,K24,IF($F$37=3,I39,IF($L$37=3,K39,IF($F$52=3,I54,IF($L$52=3,K54,IF($F$67=3,I69,IF($L$67=3,K69,IF($F$82=3,I84,IF($L$82=3,K84,IF($F$97=3,I99,IF($L$97=3,K99,IF($F$112=3,I114,IF($L$112=3,K114,IF($F$127=3,I129,IF($L$127=3,K129,IF($F$142=3,I144,IF($L$142=3,K144))))))))))))))))))))</f>
        <v>0.5</v>
      </c>
      <c r="F39" s="424"/>
      <c r="G39" s="286" t="s">
        <v>3</v>
      </c>
      <c r="H39" s="287" t="s">
        <v>292</v>
      </c>
      <c r="I39" s="288">
        <v>0.5</v>
      </c>
      <c r="J39" s="288"/>
      <c r="K39" s="288">
        <v>0.5</v>
      </c>
      <c r="L39" s="427"/>
      <c r="M39" s="286" t="s">
        <v>3</v>
      </c>
      <c r="N39" s="290" t="s">
        <v>302</v>
      </c>
      <c r="P39" s="246"/>
    </row>
    <row r="40" spans="1:16" ht="13.5" customHeight="1" thickBot="1" x14ac:dyDescent="0.25">
      <c r="A40" s="381"/>
      <c r="B40" s="25" t="s">
        <v>4</v>
      </c>
      <c r="C40" s="40" t="str">
        <f t="shared" si="6"/>
        <v xml:space="preserve"> Bartha Gábor 1850</v>
      </c>
      <c r="D40" s="40">
        <f>IF($F$7=3,I10,IF($L$7=3,K10,IF($F$22=3,I25,IF($L$22=3,K25,IF($F$37=3,I40,IF($L$37=3,K40,IF($F$52=3,I55,IF($L$52=3,K55,IF($F$67=3,I70,IF($L$67=3,K70,IF($F$82=3,I85,IF($L$82=3,K85,IF($F$97=3,I100,IF($L$97=3,K100,IF($F$112=3,I115,IF($L$112=3,K115,IF($F$127=3,I130,IF($L$127=3,K130,IF($F$142=3,I145,IF($L$142=3,K145))))))))))))))))))))</f>
        <v>0.5</v>
      </c>
      <c r="F40" s="424"/>
      <c r="G40" s="286" t="s">
        <v>4</v>
      </c>
      <c r="H40" s="287" t="s">
        <v>293</v>
      </c>
      <c r="I40" s="288">
        <v>0.5</v>
      </c>
      <c r="J40" s="288"/>
      <c r="K40" s="288">
        <v>0.5</v>
      </c>
      <c r="L40" s="427"/>
      <c r="M40" s="286" t="s">
        <v>4</v>
      </c>
      <c r="N40" s="290" t="s">
        <v>303</v>
      </c>
      <c r="P40" s="246"/>
    </row>
    <row r="41" spans="1:16" ht="13.5" customHeight="1" thickBot="1" x14ac:dyDescent="0.25">
      <c r="A41" s="381"/>
      <c r="B41" s="25" t="s">
        <v>5</v>
      </c>
      <c r="C41" s="40" t="str">
        <f t="shared" si="6"/>
        <v xml:space="preserve">Gulyás Ferenc 1826 </v>
      </c>
      <c r="D41" s="40">
        <f>IF($F$7=3,I11,IF($L$7=3,K11,IF($F$22=3,I26,IF($L$22=3,K26,IF($F$37=3,I41,IF($L$37=3,K41,IF($F$52=3,I56,IF($L$52=3,K56,IF($F$67=3,I71,IF($L$67=3,K71,IF($F$82=3,I86,IF($L$82=3,K86,IF($F$97=3,I101,IF($L$97=3,K101,IF($F$112=3,I116,IF($L$112=3,K116,IF($F$127=3,I131,IF($L$127=3,K131,IF($F$142=3,I146,IF($L$142=3,K146))))))))))))))))))))</f>
        <v>1</v>
      </c>
      <c r="F41" s="424"/>
      <c r="G41" s="286" t="s">
        <v>5</v>
      </c>
      <c r="H41" s="287" t="s">
        <v>294</v>
      </c>
      <c r="I41" s="288">
        <v>1</v>
      </c>
      <c r="J41" s="288"/>
      <c r="K41" s="288">
        <v>0</v>
      </c>
      <c r="L41" s="427"/>
      <c r="M41" s="286" t="s">
        <v>5</v>
      </c>
      <c r="N41" s="290" t="s">
        <v>304</v>
      </c>
      <c r="P41" s="246"/>
    </row>
    <row r="42" spans="1:16" ht="12.75" customHeight="1" thickBot="1" x14ac:dyDescent="0.25">
      <c r="A42" s="381"/>
      <c r="B42" s="25" t="s">
        <v>6</v>
      </c>
      <c r="C42" s="40" t="str">
        <f t="shared" si="6"/>
        <v>Pásztor Sándor 1726</v>
      </c>
      <c r="D42" s="40">
        <f t="shared" ref="D42:D47" si="7">IF($F$7=3,I12,IF($L$7=3,K12,IF($F$22=3,I27,IF($L$22=3,K27,IF($F$37=3,I42,IF($L$37=3,K42,IF($F$52=3,I61,IF($L$52=3,K61,IF($F$67=3,I76,IF($L$67=3,K76,IF($F$82=3,I91,IF($L$82=3,K91,IF($F$97=3,I106,IF($L$97=3,K106,IF($F$112=3,I121,IF($L$112=3,K121,IF($F$127=3,I136,IF($L$127=3,K136,IF($F$142=3,I151,IF($L$142=3,K151))))))))))))))))))))</f>
        <v>0</v>
      </c>
      <c r="F42" s="424"/>
      <c r="G42" s="286" t="s">
        <v>6</v>
      </c>
      <c r="H42" s="287" t="s">
        <v>295</v>
      </c>
      <c r="I42" s="288">
        <v>0</v>
      </c>
      <c r="J42" s="288"/>
      <c r="K42" s="288">
        <v>1</v>
      </c>
      <c r="L42" s="427"/>
      <c r="M42" s="286" t="s">
        <v>6</v>
      </c>
      <c r="N42" s="290" t="s">
        <v>305</v>
      </c>
      <c r="P42" s="246"/>
    </row>
    <row r="43" spans="1:16" ht="12.75" customHeight="1" thickBot="1" x14ac:dyDescent="0.25">
      <c r="A43" s="381"/>
      <c r="B43" s="25" t="s">
        <v>7</v>
      </c>
      <c r="C43" s="40" t="str">
        <f t="shared" si="6"/>
        <v xml:space="preserve"> Gaál Gergő 1721</v>
      </c>
      <c r="D43" s="40">
        <f t="shared" si="7"/>
        <v>1</v>
      </c>
      <c r="F43" s="424"/>
      <c r="G43" s="286" t="s">
        <v>7</v>
      </c>
      <c r="H43" s="287" t="s">
        <v>296</v>
      </c>
      <c r="I43" s="288">
        <v>1</v>
      </c>
      <c r="J43" s="288"/>
      <c r="K43" s="288">
        <v>0</v>
      </c>
      <c r="L43" s="427"/>
      <c r="M43" s="286" t="s">
        <v>7</v>
      </c>
      <c r="N43" s="290" t="s">
        <v>306</v>
      </c>
      <c r="P43" s="246"/>
    </row>
    <row r="44" spans="1:16" ht="12.75" customHeight="1" thickBot="1" x14ac:dyDescent="0.25">
      <c r="A44" s="381"/>
      <c r="B44" s="25" t="s">
        <v>79</v>
      </c>
      <c r="C44" s="40" t="str">
        <f t="shared" si="6"/>
        <v xml:space="preserve"> Balogh Ferenc</v>
      </c>
      <c r="D44" s="40">
        <f t="shared" si="7"/>
        <v>1</v>
      </c>
      <c r="F44" s="424"/>
      <c r="G44" s="286" t="s">
        <v>79</v>
      </c>
      <c r="H44" s="287" t="s">
        <v>297</v>
      </c>
      <c r="I44" s="288">
        <v>1</v>
      </c>
      <c r="J44" s="288"/>
      <c r="K44" s="288">
        <v>0</v>
      </c>
      <c r="L44" s="427"/>
      <c r="M44" s="286" t="s">
        <v>79</v>
      </c>
      <c r="N44" s="290" t="s">
        <v>307</v>
      </c>
      <c r="P44" s="246"/>
    </row>
    <row r="45" spans="1:16" ht="12.75" customHeight="1" thickBot="1" x14ac:dyDescent="0.25">
      <c r="A45" s="381"/>
      <c r="B45" s="25" t="s">
        <v>80</v>
      </c>
      <c r="C45" s="40" t="str">
        <f t="shared" si="6"/>
        <v xml:space="preserve">Szabó Bertalan </v>
      </c>
      <c r="D45" s="40">
        <f t="shared" si="7"/>
        <v>0</v>
      </c>
      <c r="F45" s="424"/>
      <c r="G45" s="286" t="s">
        <v>80</v>
      </c>
      <c r="H45" s="287" t="s">
        <v>298</v>
      </c>
      <c r="I45" s="288">
        <v>0</v>
      </c>
      <c r="J45" s="288"/>
      <c r="K45" s="288">
        <v>1</v>
      </c>
      <c r="L45" s="427"/>
      <c r="M45" s="286" t="s">
        <v>80</v>
      </c>
      <c r="N45" s="290" t="s">
        <v>308</v>
      </c>
      <c r="P45" s="246"/>
    </row>
    <row r="46" spans="1:16" ht="13.5" customHeight="1" thickBot="1" x14ac:dyDescent="0.25">
      <c r="A46" s="381"/>
      <c r="B46" s="25" t="s">
        <v>81</v>
      </c>
      <c r="C46" s="40" t="str">
        <f t="shared" si="6"/>
        <v xml:space="preserve">Jakab Xavér Barnabás </v>
      </c>
      <c r="D46" s="40">
        <f t="shared" si="7"/>
        <v>0</v>
      </c>
      <c r="F46" s="424"/>
      <c r="G46" s="286" t="s">
        <v>81</v>
      </c>
      <c r="H46" s="287" t="s">
        <v>299</v>
      </c>
      <c r="I46" s="288">
        <v>0</v>
      </c>
      <c r="J46" s="288"/>
      <c r="K46" s="288">
        <v>1</v>
      </c>
      <c r="L46" s="427"/>
      <c r="M46" s="286" t="s">
        <v>81</v>
      </c>
      <c r="N46" s="290" t="s">
        <v>309</v>
      </c>
      <c r="P46" s="246"/>
    </row>
    <row r="47" spans="1:16" ht="13.5" customHeight="1" thickBot="1" x14ac:dyDescent="0.25">
      <c r="A47" s="391"/>
      <c r="B47" s="25" t="s">
        <v>82</v>
      </c>
      <c r="C47" s="40" t="str">
        <f t="shared" si="6"/>
        <v xml:space="preserve"> Buda Zoltán </v>
      </c>
      <c r="D47" s="40">
        <f t="shared" si="7"/>
        <v>0</v>
      </c>
      <c r="F47" s="425"/>
      <c r="G47" s="291" t="s">
        <v>82</v>
      </c>
      <c r="H47" s="292" t="s">
        <v>300</v>
      </c>
      <c r="I47" s="293">
        <v>0</v>
      </c>
      <c r="J47" s="293"/>
      <c r="K47" s="293">
        <v>1</v>
      </c>
      <c r="L47" s="428"/>
      <c r="M47" s="291" t="s">
        <v>82</v>
      </c>
      <c r="N47" s="294" t="s">
        <v>310</v>
      </c>
      <c r="P47" s="246"/>
    </row>
    <row r="48" spans="1:16" ht="27.75" thickTop="1" thickBot="1" x14ac:dyDescent="0.3">
      <c r="C48" s="32"/>
      <c r="D48" s="43">
        <f>IF($F$7=3,I18,IF($L$7=3,K18,IF($F$22=3,I33,IF($L$22=3,K33,IF($F$37=3,I48,IF($L$37=3,K48,IF($F$52=3,I63,IF($L$52=3,K63,IF($F$67=3,I78,IF($L$67=3,K78,IF($F$82=3,I93,IF($L$82=3,K93,IF($F$97=3,I108,IF($L$97=3,K108,IF($F$112=3,I123,IF($L$112=3,K123,IF($F$127=3,I138,IF($L$127=3,K138,IF($F$142=3,I153,IF($L$142=3,K153))))))))))))))))))))</f>
        <v>4.5</v>
      </c>
      <c r="F48" s="295"/>
      <c r="G48" s="296"/>
      <c r="H48" s="297"/>
      <c r="I48" s="298">
        <f>SUM(I38:I47)</f>
        <v>4.5</v>
      </c>
      <c r="J48" s="299"/>
      <c r="K48" s="298">
        <f>SUM(K38:K47)</f>
        <v>5.5</v>
      </c>
      <c r="L48" s="295"/>
      <c r="M48" s="296"/>
      <c r="N48" s="297"/>
      <c r="P48" s="246"/>
    </row>
    <row r="49" spans="1:17" ht="13.5" thickBot="1" x14ac:dyDescent="0.25">
      <c r="C49" s="32"/>
      <c r="H49" s="37"/>
      <c r="I49" s="300"/>
      <c r="J49" s="300"/>
      <c r="K49" s="301"/>
      <c r="N49" s="37"/>
      <c r="P49" s="246"/>
    </row>
    <row r="50" spans="1:17" ht="20.25" thickTop="1" thickBot="1" x14ac:dyDescent="0.35">
      <c r="C50" s="32"/>
      <c r="F50" s="280"/>
      <c r="G50" s="280"/>
      <c r="H50" s="280"/>
      <c r="I50" s="420" t="s">
        <v>8</v>
      </c>
      <c r="J50" s="420"/>
      <c r="K50" s="420"/>
      <c r="L50" s="280"/>
      <c r="M50" s="280"/>
      <c r="N50" s="338" t="s">
        <v>311</v>
      </c>
      <c r="P50" s="246"/>
    </row>
    <row r="51" spans="1:17" ht="20.25" thickTop="1" thickBot="1" x14ac:dyDescent="0.35">
      <c r="A51" s="383" t="s">
        <v>0</v>
      </c>
      <c r="B51" s="409"/>
      <c r="C51" s="26" t="str">
        <f>'Input adatok'!C51</f>
        <v>Dávid SC</v>
      </c>
      <c r="F51" s="421" t="s">
        <v>0</v>
      </c>
      <c r="G51" s="422"/>
      <c r="H51" s="283" t="str">
        <f>IF($F$52=1,C6,IF($F$52=2,C21,IF($F$52=3,C36,IF($F$52=4,C51,IF($F$52=5,C66,IF($F$52=6,C81,IF($F$52=7,C96,IF($F$52=8,C111,IF($F$52=9,C126,IF($F$52=10,C141,IF($F$52=11,C156,IF($F$52=12,C171,IF($F$52=13,C186,IF($F$52=14,C201,IF($F$52=15,C216,IF($F$52=16,C231,IF($F$52=17,C246,IF($F$52=18,C261,IF($F$52=19,C276,IF($F$52=20,C291))))))))))))))))))))</f>
        <v>Dávid SC</v>
      </c>
      <c r="I51" s="419" t="str">
        <f>$I$1</f>
        <v>1. forduló</v>
      </c>
      <c r="J51" s="419"/>
      <c r="K51" s="419"/>
      <c r="L51" s="421" t="s">
        <v>0</v>
      </c>
      <c r="M51" s="422"/>
      <c r="N51" s="283" t="str">
        <f>IF($L$52=1,C6,IF($L$52=2,C21,IF($L$52=3,C36,IF($L$52=4,C51,IF($L$52=5,C66,IF($L$52=6,C81,IF($L$52=7,C96,IF($L$52=8,C111,IF($L$52=9,C126,IF($L$52=10,C141,IF($L$52=11,C156,IF($L$52=12,C171,IF($L$52=13,C186,IF($L$52=14,C201,IF($L$52=15,C216,IF($L$52=16,C231,IF($L$52=17,C246,IF($L$52=18,C261,IF($L$52=19,C276,IF($L$52=20,C291))))))))))))))))))))</f>
        <v>Balkány SE</v>
      </c>
      <c r="P51" s="246"/>
      <c r="Q51" s="246"/>
    </row>
    <row r="52" spans="1:17" ht="13.5" customHeight="1" thickBot="1" x14ac:dyDescent="0.25">
      <c r="A52" s="380">
        <v>4</v>
      </c>
      <c r="B52" s="24"/>
      <c r="C52" s="26" t="str">
        <f>'Input adatok'!M52</f>
        <v>Játékos Neve:</v>
      </c>
      <c r="F52" s="423">
        <v>4</v>
      </c>
      <c r="G52" s="284"/>
      <c r="H52" s="285" t="str">
        <f>IF($F$52=1,C7,IF($F$52=2,C22,IF($F$52=3,C37,IF($F$52=4,C52,IF($F$52=5,C67,IF($F$52=6,C82,IF($F$52=7,C97,IF($F$52=8,C112,IF($F$52=9,C127,IF($F$52=10,C142,IF($F$52=11,C157,IF($F$52=12,C172,IF($F$52=13,C187,IF($F$52=14,C202,IF($F$52=15,C217,IF($F$52=16,C232,IF($F$52=17,C247,IF($F$52=18,C262,IF($F$52=19,C277,IF($F$52=20,C292))))))))))))))))))))</f>
        <v>Játékos Neve:</v>
      </c>
      <c r="I52" s="419"/>
      <c r="J52" s="419"/>
      <c r="K52" s="419"/>
      <c r="L52" s="426">
        <v>7</v>
      </c>
      <c r="M52" s="284"/>
      <c r="N52" s="285" t="str">
        <f>IF($L$52=1,C7,IF($L$52=2,C22,IF($L$52=3,C37,IF($L$52=4,C52,IF($L$52=5,C67,IF($L$52=6,C82,IF($L$52=7,C97,IF($L$52=8,C112,IF($L$52=9,C127,IF($L$52=10,C142,IF($L$52=11,C157,IF($L$52=12,C172,IF($L$52=13,C187,IF($L$52=14,C202,IF($L$52=15,C217,IF($L$52=16,C232,IF($L$52=17,C247,IF($L$52=18,C262,IF($L$52=19,C277,IF($L$52=20,C292))))))))))))))))))))</f>
        <v>Játékos Neve:</v>
      </c>
      <c r="P52" s="246"/>
      <c r="Q52" s="247"/>
    </row>
    <row r="53" spans="1:17" ht="13.5" customHeight="1" thickBot="1" x14ac:dyDescent="0.25">
      <c r="A53" s="381"/>
      <c r="B53" s="25" t="s">
        <v>2</v>
      </c>
      <c r="C53" s="40" t="str">
        <f>IF($F$7=4,H8,IF($L$7=4,N8,IF($F$22=4,H23,IF($L$22=4,N23,IF($F$37=4,H38,IF($L$37=4,N38,IF($F$52=4,H53,IF($L$52=4,N53,IF($F$67=4,H68,IF($L$67=4,N68,IF($F$82=4,H83,IF($L$82=4,N83,IF($F$97=4,H98,IF($L$97=4,N98,IF($F$112=4,H113,IF($L$112=4,N113,IF($F$127=4,H128,IF($L$127=4,N128,IF($F$142=4,H143,IF($L$142=4,N143))))))))))))))))))))</f>
        <v>Girászin Gergő 1923  </v>
      </c>
      <c r="D53" s="40">
        <f>IF($F$7=4,I8,IF($L$7=4,K8,IF($F$22=4,I23,IF($L$22=4,K23,IF($F$37=4,I38,IF($L$37=4,K38,IF($F$52=4,I53,IF($L$52=4,K53,IF($F$67=4,I68,IF($L$67=4,K68,IF($F$82=4,I83,IF($L$82=4,K83,IF($F$97=4,I98,IF($L$97=4,K98,IF($F$112=4,I113,IF($L$112=4,K113,IF($F$127=4,I128,IF($L$127=4,K128,IF($F$142=4,I143,IF($L$142=4,K143))))))))))))))))))))</f>
        <v>1</v>
      </c>
      <c r="F53" s="424"/>
      <c r="G53" s="286" t="s">
        <v>2</v>
      </c>
      <c r="H53" s="287" t="s">
        <v>656</v>
      </c>
      <c r="I53" s="288">
        <v>1</v>
      </c>
      <c r="J53" s="288"/>
      <c r="K53" s="288">
        <v>0</v>
      </c>
      <c r="L53" s="427"/>
      <c r="M53" s="286" t="s">
        <v>2</v>
      </c>
      <c r="N53" s="289" t="s">
        <v>666</v>
      </c>
      <c r="P53" s="246"/>
      <c r="Q53" s="247"/>
    </row>
    <row r="54" spans="1:17" ht="12.75" customHeight="1" thickBot="1" x14ac:dyDescent="0.25">
      <c r="A54" s="381"/>
      <c r="B54" s="25" t="s">
        <v>3</v>
      </c>
      <c r="C54" s="40" t="str">
        <f t="shared" ref="C54:C62" si="8">IF($F$7=4,H9,IF($L$7=4,N9,IF($F$22=4,H24,IF($L$22=4,N24,IF($F$37=4,H39,IF($L$37=4,N39,IF($F$52=4,H54,IF($L$52=4,N54,IF($F$67=4,H69,IF($L$67=4,N69,IF($F$82=4,H84,IF($L$82=4,N84,IF($F$97=4,H99,IF($L$97=4,N99,IF($F$112=4,H114,IF($L$112=4,N114,IF($F$127=4,H129,IF($L$127=4,N129,IF($F$142=4,H144,IF($L$142=4,N144))))))))))))))))))))</f>
        <v xml:space="preserve">: Szabó Krisztián 1980 </v>
      </c>
      <c r="D54" s="40">
        <f>IF($F$7=4,I9,IF($L$7=4,K9,IF($F$22=4,I24,IF($L$22=4,K24,IF($F$37=4,I39,IF($L$37=4,K39,IF($F$52=4,I54,IF($L$52=4,K54,IF($F$67=4,I69,IF($L$67=4,K69,IF($F$82=4,I84,IF($L$82=4,K84,IF($F$97=4,I99,IF($L$97=4,K99,IF($F$112=4,I114,IF($L$112=4,K114,IF($F$127=4,I129,IF($L$127=4,K129,IF($F$142=4,I144,IF($L$142=4,K144))))))))))))))))))))</f>
        <v>1</v>
      </c>
      <c r="F54" s="424"/>
      <c r="G54" s="286" t="s">
        <v>3</v>
      </c>
      <c r="H54" s="287" t="s">
        <v>657</v>
      </c>
      <c r="I54" s="288">
        <v>1</v>
      </c>
      <c r="J54" s="288"/>
      <c r="K54" s="288">
        <v>0</v>
      </c>
      <c r="L54" s="427"/>
      <c r="M54" s="286" t="s">
        <v>3</v>
      </c>
      <c r="N54" s="290" t="s">
        <v>667</v>
      </c>
      <c r="P54" s="246"/>
      <c r="Q54" s="247"/>
    </row>
    <row r="55" spans="1:17" ht="12.75" customHeight="1" thickBot="1" x14ac:dyDescent="0.25">
      <c r="A55" s="381"/>
      <c r="B55" s="25" t="s">
        <v>4</v>
      </c>
      <c r="C55" s="40" t="str">
        <f t="shared" si="8"/>
        <v xml:space="preserve">: Illés Attila 1839       </v>
      </c>
      <c r="D55" s="40">
        <f>IF($F$7=4,I10,IF($L$7=4,K10,IF($F$22=4,I25,IF($L$22=4,K25,IF($F$37=4,I40,IF($L$37=4,K40,IF($F$52=4,I55,IF($L$52=4,K55,IF($F$67=4,I70,IF($L$67=4,K70,IF($F$82=4,I85,IF($L$82=4,K85,IF($F$97=4,I100,IF($L$97=4,K100,IF($F$112=4,I115,IF($L$112=4,K115,IF($F$127=4,I130,IF($L$127=4,K130,IF($F$142=4,I145,IF($L$142=4,K145))))))))))))))))))))</f>
        <v>1</v>
      </c>
      <c r="F55" s="424"/>
      <c r="G55" s="286" t="s">
        <v>4</v>
      </c>
      <c r="H55" s="287" t="s">
        <v>658</v>
      </c>
      <c r="I55" s="288">
        <v>1</v>
      </c>
      <c r="J55" s="288"/>
      <c r="K55" s="288">
        <v>0</v>
      </c>
      <c r="L55" s="427"/>
      <c r="M55" s="286" t="s">
        <v>4</v>
      </c>
      <c r="N55" s="290" t="s">
        <v>668</v>
      </c>
      <c r="P55" s="246"/>
      <c r="Q55" s="247"/>
    </row>
    <row r="56" spans="1:17" ht="12.75" customHeight="1" thickBot="1" x14ac:dyDescent="0.25">
      <c r="A56" s="381"/>
      <c r="B56" s="25" t="s">
        <v>5</v>
      </c>
      <c r="C56" s="40" t="str">
        <f t="shared" si="8"/>
        <v xml:space="preserve"> Morvai Pál 1780    </v>
      </c>
      <c r="D56" s="40">
        <f>IF($F$7=4,I11,IF($L$7=4,K11,IF($F$22=4,I26,IF($L$22=4,K26,IF($F$37=4,I41,IF($L$37=4,K41,IF($F$52=4,I56,IF($L$52=4,K56,IF($F$67=4,I71,IF($L$67=4,K71,IF($F$82=4,I86,IF($L$82=4,K86,IF($F$97=4,I101,IF($L$97=4,K101,IF($F$112=4,I116,IF($L$112=4,K116,IF($F$127=4,I131,IF($L$127=4,K131,IF($F$142=4,I146,IF($L$142=4,K146))))))))))))))))))))</f>
        <v>1</v>
      </c>
      <c r="F56" s="424"/>
      <c r="G56" s="286" t="s">
        <v>5</v>
      </c>
      <c r="H56" s="287" t="s">
        <v>659</v>
      </c>
      <c r="I56" s="288">
        <v>1</v>
      </c>
      <c r="J56" s="288"/>
      <c r="K56" s="288">
        <v>0</v>
      </c>
      <c r="L56" s="427"/>
      <c r="M56" s="286" t="s">
        <v>5</v>
      </c>
      <c r="N56" s="290" t="s">
        <v>669</v>
      </c>
      <c r="P56" s="246"/>
      <c r="Q56" s="247"/>
    </row>
    <row r="57" spans="1:17" ht="13.5" customHeight="1" thickBot="1" x14ac:dyDescent="0.25">
      <c r="A57" s="381"/>
      <c r="B57" s="25" t="s">
        <v>6</v>
      </c>
      <c r="C57" s="40" t="str">
        <f t="shared" si="8"/>
        <v xml:space="preserve">: Gurály László  1740   </v>
      </c>
      <c r="D57" s="40">
        <f t="shared" ref="D57:D62" si="9">IF($F$7=4,I12,IF($L$7=4,K12,IF($F$22=4,I27,IF($L$22=4,K27,IF($F$37=4,I42,IF($L$37=4,K42,IF($F$52=4,I57,IF($L$52=4,K57,IF($F$67=4,I76,IF($L$67=4,K76,IF($F$82=4,I91,IF($L$82=4,K91,IF($F$97=4,I106,IF($L$97=4,K106,IF($F$112=4,I121,IF($L$112=4,K121,IF($F$127=4,I136,IF($L$127=4,K136,IF($F$142=4,I151,IF($L$142=4,K151))))))))))))))))))))</f>
        <v>1</v>
      </c>
      <c r="F57" s="424"/>
      <c r="G57" s="286" t="s">
        <v>6</v>
      </c>
      <c r="H57" s="287" t="s">
        <v>660</v>
      </c>
      <c r="I57" s="288">
        <v>1</v>
      </c>
      <c r="J57" s="288"/>
      <c r="K57" s="288">
        <v>0</v>
      </c>
      <c r="L57" s="427"/>
      <c r="M57" s="286" t="s">
        <v>6</v>
      </c>
      <c r="N57" s="290" t="s">
        <v>670</v>
      </c>
      <c r="P57" s="246"/>
      <c r="Q57" s="246"/>
    </row>
    <row r="58" spans="1:17" ht="13.5" customHeight="1" thickBot="1" x14ac:dyDescent="0.25">
      <c r="A58" s="381"/>
      <c r="B58" s="25" t="s">
        <v>7</v>
      </c>
      <c r="C58" s="40" t="str">
        <f t="shared" si="8"/>
        <v xml:space="preserve"> Viszokai István 1638      </v>
      </c>
      <c r="D58" s="40">
        <f t="shared" si="9"/>
        <v>1</v>
      </c>
      <c r="F58" s="424"/>
      <c r="G58" s="286" t="s">
        <v>7</v>
      </c>
      <c r="H58" s="287" t="s">
        <v>661</v>
      </c>
      <c r="I58" s="288">
        <v>1</v>
      </c>
      <c r="J58" s="288"/>
      <c r="K58" s="288">
        <v>0</v>
      </c>
      <c r="L58" s="427"/>
      <c r="M58" s="286" t="s">
        <v>7</v>
      </c>
      <c r="N58" s="290" t="s">
        <v>671</v>
      </c>
      <c r="P58" s="246"/>
      <c r="Q58" s="246"/>
    </row>
    <row r="59" spans="1:17" ht="13.5" customHeight="1" thickBot="1" x14ac:dyDescent="0.25">
      <c r="A59" s="381"/>
      <c r="B59" s="25" t="s">
        <v>79</v>
      </c>
      <c r="C59" s="40" t="str">
        <f t="shared" si="8"/>
        <v xml:space="preserve"> Pethő Dávid ifi 1484  </v>
      </c>
      <c r="D59" s="40">
        <f t="shared" si="9"/>
        <v>1</v>
      </c>
      <c r="F59" s="424"/>
      <c r="G59" s="286" t="s">
        <v>79</v>
      </c>
      <c r="H59" s="287" t="s">
        <v>662</v>
      </c>
      <c r="I59" s="288">
        <v>1</v>
      </c>
      <c r="J59" s="288"/>
      <c r="K59" s="288">
        <v>0</v>
      </c>
      <c r="L59" s="427"/>
      <c r="M59" s="286" t="s">
        <v>79</v>
      </c>
      <c r="N59" s="290" t="s">
        <v>672</v>
      </c>
      <c r="P59" s="246"/>
      <c r="Q59" s="246"/>
    </row>
    <row r="60" spans="1:17" ht="13.5" customHeight="1" thickBot="1" x14ac:dyDescent="0.25">
      <c r="A60" s="381"/>
      <c r="B60" s="25" t="s">
        <v>80</v>
      </c>
      <c r="C60" s="40" t="str">
        <f t="shared" si="8"/>
        <v xml:space="preserve">Tábla: Fehér Sándor       </v>
      </c>
      <c r="D60" s="40">
        <f t="shared" si="9"/>
        <v>1</v>
      </c>
      <c r="F60" s="424"/>
      <c r="G60" s="286" t="s">
        <v>80</v>
      </c>
      <c r="H60" s="287" t="s">
        <v>663</v>
      </c>
      <c r="I60" s="288">
        <v>1</v>
      </c>
      <c r="J60" s="288"/>
      <c r="K60" s="288">
        <v>0</v>
      </c>
      <c r="L60" s="427"/>
      <c r="M60" s="286" t="s">
        <v>80</v>
      </c>
      <c r="N60" s="290" t="s">
        <v>673</v>
      </c>
      <c r="P60" s="246"/>
      <c r="Q60" s="246"/>
    </row>
    <row r="61" spans="1:17" ht="13.5" customHeight="1" thickBot="1" x14ac:dyDescent="0.25">
      <c r="A61" s="381"/>
      <c r="B61" s="25" t="s">
        <v>81</v>
      </c>
      <c r="C61" s="40" t="str">
        <f t="shared" si="8"/>
        <v xml:space="preserve"> Bíró Gréta  ifi    </v>
      </c>
      <c r="D61" s="40">
        <f t="shared" si="9"/>
        <v>1</v>
      </c>
      <c r="F61" s="424"/>
      <c r="G61" s="286" t="s">
        <v>81</v>
      </c>
      <c r="H61" s="287" t="s">
        <v>664</v>
      </c>
      <c r="I61" s="288">
        <v>1</v>
      </c>
      <c r="J61" s="288"/>
      <c r="K61" s="288">
        <v>0</v>
      </c>
      <c r="L61" s="427"/>
      <c r="M61" s="286" t="s">
        <v>81</v>
      </c>
      <c r="N61" s="290" t="s">
        <v>674</v>
      </c>
      <c r="P61" s="246"/>
      <c r="Q61" s="246"/>
    </row>
    <row r="62" spans="1:17" ht="13.5" customHeight="1" thickBot="1" x14ac:dyDescent="0.25">
      <c r="A62" s="391"/>
      <c r="B62" s="25" t="s">
        <v>82</v>
      </c>
      <c r="C62" s="40" t="str">
        <f t="shared" si="8"/>
        <v xml:space="preserve"> Szabó Pál    </v>
      </c>
      <c r="D62" s="40">
        <f t="shared" si="9"/>
        <v>1</v>
      </c>
      <c r="F62" s="425"/>
      <c r="G62" s="291" t="s">
        <v>82</v>
      </c>
      <c r="H62" s="292" t="s">
        <v>665</v>
      </c>
      <c r="I62" s="293">
        <v>1</v>
      </c>
      <c r="J62" s="293"/>
      <c r="K62" s="293">
        <v>0</v>
      </c>
      <c r="L62" s="428"/>
      <c r="M62" s="291" t="s">
        <v>82</v>
      </c>
      <c r="N62" s="294" t="s">
        <v>675</v>
      </c>
      <c r="P62" s="246"/>
      <c r="Q62" s="246"/>
    </row>
    <row r="63" spans="1:17" ht="13.5" customHeight="1" thickTop="1" thickBot="1" x14ac:dyDescent="0.3">
      <c r="C63" s="32"/>
      <c r="D63" s="43">
        <f>IF($F$7=4,I18,IF($L$7=4,K18,IF($F$22=4,I33,IF($L$22=4,K33,IF($F$37=4,I48,IF($L$37=4,K48,IF($F$52=4,I63,IF($L$52=4,K63,IF($F$67=4,I78,IF($L$67=4,K78,IF($F$82=4,I93,IF($L$82=4,K93,IF($F$97=4,I108,IF($L$97=4,K108,IF($F$112=4,I123,IF($L$112=4,K123,IF($F$127=4,I138,IF($L$127=4,K138,IF($F$142=4,I153,IF($L$142=4,K153))))))))))))))))))))</f>
        <v>10</v>
      </c>
      <c r="F63" s="295"/>
      <c r="G63" s="296"/>
      <c r="H63" s="297"/>
      <c r="I63" s="298">
        <f>SUM(I53:I62)</f>
        <v>10</v>
      </c>
      <c r="J63" s="299"/>
      <c r="K63" s="298">
        <f>SUM(K53:K62)</f>
        <v>0</v>
      </c>
      <c r="L63" s="295"/>
      <c r="M63" s="296"/>
      <c r="N63" s="297"/>
      <c r="P63" s="246"/>
    </row>
    <row r="64" spans="1:17" ht="13.5" customHeight="1" thickBot="1" x14ac:dyDescent="0.25">
      <c r="C64" s="32"/>
      <c r="H64" s="37"/>
      <c r="I64" s="300"/>
      <c r="J64" s="300"/>
      <c r="K64" s="301"/>
      <c r="N64" s="37"/>
      <c r="P64" s="246"/>
    </row>
    <row r="65" spans="1:16" ht="16.5" thickTop="1" thickBot="1" x14ac:dyDescent="0.25">
      <c r="C65" s="32"/>
      <c r="F65" s="280"/>
      <c r="G65" s="280"/>
      <c r="H65" s="280"/>
      <c r="I65" s="420" t="s">
        <v>8</v>
      </c>
      <c r="J65" s="420"/>
      <c r="K65" s="420"/>
      <c r="L65" s="280"/>
      <c r="M65" s="280"/>
      <c r="N65" s="280"/>
      <c r="P65" s="246"/>
    </row>
    <row r="66" spans="1:16" ht="20.25" thickTop="1" thickBot="1" x14ac:dyDescent="0.35">
      <c r="A66" s="383" t="s">
        <v>0</v>
      </c>
      <c r="B66" s="384"/>
      <c r="C66" s="23" t="str">
        <f>'Input adatok'!C67</f>
        <v>Fetivíz SE</v>
      </c>
      <c r="F66" s="421" t="s">
        <v>0</v>
      </c>
      <c r="G66" s="422"/>
      <c r="H66" s="283" t="str">
        <f>IF($F$67=1,C6,IF($F$67=2,C21,IF($F$67=3,C36,IF($F$67=4,C51,IF($F$67=5,C66,IF($F$67=6,C81,IF($F$67=7,C96,IF($F$67=8,C111,IF($F$67=9,C126,IF($F$67=10,C141,IF($F$67=11,C156,IF($F$67=12,C171,IF($F$67=13,C186,IF($F$67=14,C201,IF($F$67=15,C216,IF($F$67=16,C231,IF($F$67=17,C246,IF($F$67=18,C261,IF($F$67=19,C276,IF($F$67=20,C291))))))))))))))))))))</f>
        <v>Fetivíz SE</v>
      </c>
      <c r="I66" s="419" t="str">
        <f>$I$1</f>
        <v>1. forduló</v>
      </c>
      <c r="J66" s="419"/>
      <c r="K66" s="419"/>
      <c r="L66" s="421" t="s">
        <v>0</v>
      </c>
      <c r="M66" s="422"/>
      <c r="N66" s="283" t="str">
        <f>IF($L$67=1,C6,IF($L$67=2,C21,IF($L$67=3,C36,IF($L$67=4,C51,IF($L$67=5,C66,IF($L$67=6,C81,IF($L$67=7,72,IF($L$67=8,$C111,IF($L$67=9,C126,IF($L$67=10,C141,IF($L$67=11,C156,IF($L$67=12,C171,IF($L$67=13,C186,IF($L$67=14,C201,IF($L$67=15,C216,IF($L$67=16,C231,IF($L$67=17,C246,IF($L$67=18,C261,IF($L$67=19,C276,IF($L$67=20,C291))))))))))))))))))))</f>
        <v>Piremon SE</v>
      </c>
      <c r="P66" s="246"/>
    </row>
    <row r="67" spans="1:16" ht="12.75" customHeight="1" thickBot="1" x14ac:dyDescent="0.25">
      <c r="A67" s="380">
        <v>5</v>
      </c>
      <c r="B67" s="1"/>
      <c r="C67" s="26" t="str">
        <f>'Input adatok'!M68</f>
        <v>Játékos Neve:</v>
      </c>
      <c r="F67" s="423">
        <v>5</v>
      </c>
      <c r="G67" s="284"/>
      <c r="H67" s="285" t="str">
        <f>IF($F$67=1,C7,IF($F$67=2,C22,IF($F$67=3,C37,IF($F$67=4,C52,IF($F$67=5,C67,IF($F$67=6,C82,IF($F$67=7,C97,IF($F$67=8,C112,IF($F$67=9,C127,IF($F$67=10,C142,IF($F$67=11,C157,IF($F$67=12,C172,IF($F$67=13,C187,IF($F$67=14,C202,IF($F$67=15,C217,IF($F$67=16,C232,IF($F$67=17,C247,IF($F$67=18,C262,IF($F$67=19,C277,IF($F$67=20,C292))))))))))))))))))))</f>
        <v>Játékos Neve:</v>
      </c>
      <c r="I67" s="419"/>
      <c r="J67" s="419"/>
      <c r="K67" s="419"/>
      <c r="L67" s="426">
        <v>6</v>
      </c>
      <c r="M67" s="284"/>
      <c r="N67" s="285" t="str">
        <f>IF($L$67=1,C7,IF($L$67=2,C22,IF($L$67=3,C37,IF($L$67=4,C52,IF($L$67=5,C67,IF($L$67=6,C82,IF($L$67=7,72,IF($L$67=8,$C112,IF($L$67=9,C127,IF($L$67=10,C142,IF($L$67=11,C157,IF($L$67=12,C172,IF($L$67=13,C187,IF($L$67=14,C202,IF($L$67=15,C217,IF($L$67=16,C232,IF($L$67=17,C247,IF($L$67=18,C262,IF($L$67=19,C277,IF($L$67=20,C292))))))))))))))))))))</f>
        <v>Játékos Neve:</v>
      </c>
      <c r="P67" s="246"/>
    </row>
    <row r="68" spans="1:16" ht="13.5" customHeight="1" thickBot="1" x14ac:dyDescent="0.25">
      <c r="A68" s="381"/>
      <c r="B68" s="25" t="s">
        <v>2</v>
      </c>
      <c r="C68" s="40" t="str">
        <f>IF($F$7=5,H8,IF($L$7=5,N8,IF($F$22=5,H23,IF($L$22=5,N23,IF($F$37=5,H38,IF($L$37=5,N38,IF($F$52=5,H53,IF($L$52=5,N53,IF($F$67=5,H68,IF($L$67=5,N68,IF($F$82=5,H83,IF($L$82=5,N83,IF($F$97=5,H98,IF($L$97=5,N98,IF($F$112=5,H113,IF($L$112=5,N113,IF($F$127=5,H128,IF($L$127=5,N128,IF($F$142=5,H143,IF($L$142=5,N143))))))))))))))))))))</f>
        <v>Szilágyi Sándor 1895</v>
      </c>
      <c r="D68" s="40">
        <f>IF($F$7=5,I8,IF($L$7=5,K8,IF($F$22=5,I23,IF($L$22=5,K23,IF($F$37=5,I38,IF($L$37=5,K38,IF($F$52=5,I53,IF($L$52=5,K53,IF($F$67=5,I68,IF($L$67=5,K68,IF($F$82=5,I83,IF($L$82=5,K83,IF($F$97=5,I98,IF($L$97=5,K98,IF($F$112=5,I113,IF($L$112=5,K113,IF($F$127=5,I128,IF($L$127=5,K128,IF($F$142=5,I143,IF($L$142=5,K143))))))))))))))))))))</f>
        <v>0.5</v>
      </c>
      <c r="F68" s="424"/>
      <c r="G68" s="286" t="s">
        <v>2</v>
      </c>
      <c r="H68" s="287" t="s">
        <v>250</v>
      </c>
      <c r="I68" s="288">
        <v>0.5</v>
      </c>
      <c r="J68" s="288"/>
      <c r="K68" s="288">
        <v>0.5</v>
      </c>
      <c r="L68" s="427"/>
      <c r="M68" s="286" t="s">
        <v>2</v>
      </c>
      <c r="N68" s="289" t="s">
        <v>260</v>
      </c>
      <c r="P68" s="246"/>
    </row>
    <row r="69" spans="1:16" ht="12" customHeight="1" thickBot="1" x14ac:dyDescent="0.25">
      <c r="A69" s="381"/>
      <c r="B69" s="25" t="s">
        <v>3</v>
      </c>
      <c r="C69" s="40" t="str">
        <f t="shared" ref="C69:C77" si="10">IF($F$7=5,H9,IF($L$7=5,N9,IF($F$22=5,H24,IF($L$22=5,N24,IF($F$37=5,H39,IF($L$37=5,N39,IF($F$52=5,H54,IF($L$52=5,N54,IF($F$67=5,H69,IF($L$67=5,N69,IF($F$82=5,H84,IF($L$82=5,N84,IF($F$97=5,H99,IF($L$97=5,N99,IF($F$112=5,H114,IF($L$112=5,N114,IF($F$127=5,H129,IF($L$127=5,N129,IF($F$142=5,H144,IF($L$142=5,N144))))))))))))))))))))</f>
        <v>Zsíros Sándor    1859</v>
      </c>
      <c r="D69" s="40">
        <f>IF($F$7=5,I9,IF($L$7=5,K9,IF($F$22=5,I24,IF($L$22=5,K24,IF($F$37=5,I39,IF($L$37=5,K39,IF($F$52=5,I54,IF($L$52=5,K54,IF($F$67=5,I69,IF($L$67=5,K69,IF($F$82=5,I84,IF($L$82=5,K84,IF($F$97=5,I99,IF($L$97=5,K99,IF($F$112=5,I114,IF($L$112=5,K114,IF($F$127=5,I129,IF($L$127=5,K129,IF($F$142=5,I144,IF($L$142=5,K144))))))))))))))))))))</f>
        <v>0.5</v>
      </c>
      <c r="F69" s="424"/>
      <c r="G69" s="286" t="s">
        <v>3</v>
      </c>
      <c r="H69" s="287" t="s">
        <v>251</v>
      </c>
      <c r="I69" s="288">
        <v>0.5</v>
      </c>
      <c r="J69" s="288"/>
      <c r="K69" s="288">
        <v>0.5</v>
      </c>
      <c r="L69" s="427"/>
      <c r="M69" s="286" t="s">
        <v>3</v>
      </c>
      <c r="N69" s="290" t="s">
        <v>262</v>
      </c>
      <c r="P69" s="246"/>
    </row>
    <row r="70" spans="1:16" ht="13.5" customHeight="1" thickBot="1" x14ac:dyDescent="0.25">
      <c r="A70" s="381"/>
      <c r="B70" s="25" t="s">
        <v>4</v>
      </c>
      <c r="C70" s="40" t="str">
        <f t="shared" si="10"/>
        <v xml:space="preserve"> Molnár Mihály  1822</v>
      </c>
      <c r="D70" s="40">
        <f>IF($F$7=5,I10,IF($L$7=5,K10,IF($F$22=5,I25,IF($L$22=5,K25,IF($F$37=5,I40,IF($L$37=5,K40,IF($F$52=5,I55,IF($L$52=5,K55,IF($F$67=5,I70,IF($L$67=5,K70,IF($F$82=5,I85,IF($L$82=5,K85,IF($F$97=5,I100,IF($L$97=5,K100,IF($F$112=5,I115,IF($L$112=5,K115,IF($F$127=5,I130,IF($L$127=5,K130,IF($F$142=5,I145,IF($L$142=5,K145))))))))))))))))))))</f>
        <v>0.5</v>
      </c>
      <c r="F70" s="424"/>
      <c r="G70" s="286" t="s">
        <v>4</v>
      </c>
      <c r="H70" s="287" t="s">
        <v>252</v>
      </c>
      <c r="I70" s="288">
        <v>0.5</v>
      </c>
      <c r="J70" s="288"/>
      <c r="K70" s="288">
        <v>0.5</v>
      </c>
      <c r="L70" s="427"/>
      <c r="M70" s="286" t="s">
        <v>4</v>
      </c>
      <c r="N70" s="290" t="s">
        <v>261</v>
      </c>
      <c r="P70" s="246"/>
    </row>
    <row r="71" spans="1:16" ht="13.5" customHeight="1" thickBot="1" x14ac:dyDescent="0.25">
      <c r="A71" s="381"/>
      <c r="B71" s="25" t="s">
        <v>5</v>
      </c>
      <c r="C71" s="40" t="str">
        <f t="shared" si="10"/>
        <v>Horváth László  1795</v>
      </c>
      <c r="D71" s="40">
        <f>IF($F$7=5,I11,IF($L$7=5,K11,IF($F$22=5,I26,IF($L$22=5,K26,IF($F$37=5,I41,IF($L$37=5,K41,IF($F$52=5,I56,IF($L$52=5,K56,IF($F$67=5,I71,IF($L$67=5,K71,IF($F$82=5,I86,IF($L$82=5,K86,IF($F$97=5,I101,IF($L$97=5,K101,IF($F$112=5,I116,IF($L$112=5,K116,IF($F$127=5,I131,IF($L$127=5,K131,IF($F$142=5,I146,IF($L$142=5,K146))))))))))))))))))))</f>
        <v>0.5</v>
      </c>
      <c r="F71" s="424"/>
      <c r="G71" s="286" t="s">
        <v>5</v>
      </c>
      <c r="H71" s="287" t="s">
        <v>253</v>
      </c>
      <c r="I71" s="288">
        <v>0.5</v>
      </c>
      <c r="J71" s="288"/>
      <c r="K71" s="288">
        <v>0.5</v>
      </c>
      <c r="L71" s="427"/>
      <c r="M71" s="286" t="s">
        <v>5</v>
      </c>
      <c r="N71" s="290" t="s">
        <v>263</v>
      </c>
      <c r="P71" s="246"/>
    </row>
    <row r="72" spans="1:16" ht="13.5" customHeight="1" thickBot="1" x14ac:dyDescent="0.25">
      <c r="A72" s="381"/>
      <c r="B72" s="25" t="s">
        <v>6</v>
      </c>
      <c r="C72" s="40" t="str">
        <f t="shared" si="10"/>
        <v>Szabó István 1741</v>
      </c>
      <c r="D72" s="40">
        <f t="shared" ref="D72:D77" si="11">IF($F$7=5,I12,IF($L$7=5,K12,IF($F$22=5,I27,IF($L$22=5,K27,IF($F$37=5,I42,IF($L$37=5,K42,IF($F$52=5,I57,IF($L$52=5,K57,IF($F$67=5,I72,IF($L$67=5,K72,IF($F$82=5,I91,IF($L$82=5,K91,IF($F$97=5,I106,IF($L$97=5,K106,IF($F$112=5,I121,IF($L$112=5,K121,IF($F$127=5,I136,IF($L$127=5,K136,IF($F$142=5,I151,IF($L$142=5,K151))))))))))))))))))))</f>
        <v>0.5</v>
      </c>
      <c r="F72" s="424"/>
      <c r="G72" s="286" t="s">
        <v>6</v>
      </c>
      <c r="H72" s="287" t="s">
        <v>254</v>
      </c>
      <c r="I72" s="288">
        <v>0.5</v>
      </c>
      <c r="J72" s="288"/>
      <c r="K72" s="288">
        <v>0.5</v>
      </c>
      <c r="L72" s="427"/>
      <c r="M72" s="286" t="s">
        <v>6</v>
      </c>
      <c r="N72" s="290" t="s">
        <v>264</v>
      </c>
      <c r="P72" s="246"/>
    </row>
    <row r="73" spans="1:16" ht="13.5" customHeight="1" thickBot="1" x14ac:dyDescent="0.25">
      <c r="A73" s="381"/>
      <c r="B73" s="25" t="s">
        <v>7</v>
      </c>
      <c r="C73" s="40" t="str">
        <f t="shared" si="10"/>
        <v>Scheppel László 1723</v>
      </c>
      <c r="D73" s="40">
        <f t="shared" si="11"/>
        <v>0.5</v>
      </c>
      <c r="F73" s="424"/>
      <c r="G73" s="286" t="s">
        <v>7</v>
      </c>
      <c r="H73" s="287" t="s">
        <v>255</v>
      </c>
      <c r="I73" s="288">
        <v>0.5</v>
      </c>
      <c r="J73" s="288"/>
      <c r="K73" s="288">
        <v>0.5</v>
      </c>
      <c r="L73" s="427"/>
      <c r="M73" s="286" t="s">
        <v>7</v>
      </c>
      <c r="N73" s="290" t="s">
        <v>265</v>
      </c>
      <c r="P73" s="246"/>
    </row>
    <row r="74" spans="1:16" ht="13.5" customHeight="1" thickBot="1" x14ac:dyDescent="0.25">
      <c r="A74" s="381"/>
      <c r="B74" s="25" t="s">
        <v>79</v>
      </c>
      <c r="C74" s="40" t="str">
        <f t="shared" si="10"/>
        <v xml:space="preserve">Dudás László 1678 </v>
      </c>
      <c r="D74" s="40">
        <f t="shared" si="11"/>
        <v>0</v>
      </c>
      <c r="F74" s="424"/>
      <c r="G74" s="286" t="s">
        <v>79</v>
      </c>
      <c r="H74" s="287" t="s">
        <v>256</v>
      </c>
      <c r="I74" s="288">
        <v>0</v>
      </c>
      <c r="J74" s="288"/>
      <c r="K74" s="288">
        <v>1</v>
      </c>
      <c r="L74" s="427"/>
      <c r="M74" s="286" t="s">
        <v>79</v>
      </c>
      <c r="N74" s="290" t="s">
        <v>266</v>
      </c>
      <c r="P74" s="246"/>
    </row>
    <row r="75" spans="1:16" ht="13.5" customHeight="1" thickBot="1" x14ac:dyDescent="0.25">
      <c r="A75" s="381"/>
      <c r="B75" s="25" t="s">
        <v>80</v>
      </c>
      <c r="C75" s="40" t="str">
        <f t="shared" si="10"/>
        <v xml:space="preserve"> Mérnyi Béla 1682</v>
      </c>
      <c r="D75" s="40">
        <f t="shared" si="11"/>
        <v>1</v>
      </c>
      <c r="F75" s="424"/>
      <c r="G75" s="286" t="s">
        <v>80</v>
      </c>
      <c r="H75" s="287" t="s">
        <v>257</v>
      </c>
      <c r="I75" s="288">
        <v>1</v>
      </c>
      <c r="J75" s="288"/>
      <c r="K75" s="288">
        <v>0</v>
      </c>
      <c r="L75" s="427"/>
      <c r="M75" s="286" t="s">
        <v>80</v>
      </c>
      <c r="N75" s="290" t="s">
        <v>267</v>
      </c>
      <c r="P75" s="246"/>
    </row>
    <row r="76" spans="1:16" ht="13.5" customHeight="1" thickBot="1" x14ac:dyDescent="0.25">
      <c r="A76" s="381"/>
      <c r="B76" s="25" t="s">
        <v>81</v>
      </c>
      <c r="C76" s="40" t="str">
        <f t="shared" si="10"/>
        <v>Mészáros János</v>
      </c>
      <c r="D76" s="40">
        <f t="shared" si="11"/>
        <v>0</v>
      </c>
      <c r="F76" s="424"/>
      <c r="G76" s="286" t="s">
        <v>81</v>
      </c>
      <c r="H76" s="287" t="s">
        <v>258</v>
      </c>
      <c r="I76" s="288">
        <v>0</v>
      </c>
      <c r="J76" s="288"/>
      <c r="K76" s="288">
        <v>1</v>
      </c>
      <c r="L76" s="427"/>
      <c r="M76" s="286" t="s">
        <v>81</v>
      </c>
      <c r="N76" s="290" t="s">
        <v>268</v>
      </c>
      <c r="P76" s="246"/>
    </row>
    <row r="77" spans="1:16" ht="13.5" customHeight="1" thickBot="1" x14ac:dyDescent="0.25">
      <c r="A77" s="391"/>
      <c r="B77" s="25" t="s">
        <v>82</v>
      </c>
      <c r="C77" s="40" t="str">
        <f t="shared" si="10"/>
        <v>Vaskó Dániel</v>
      </c>
      <c r="D77" s="40">
        <f t="shared" si="11"/>
        <v>0</v>
      </c>
      <c r="F77" s="425"/>
      <c r="G77" s="291" t="s">
        <v>82</v>
      </c>
      <c r="H77" s="292" t="s">
        <v>259</v>
      </c>
      <c r="I77" s="293">
        <v>0</v>
      </c>
      <c r="J77" s="293" t="s">
        <v>270</v>
      </c>
      <c r="K77" s="293">
        <v>1</v>
      </c>
      <c r="L77" s="428"/>
      <c r="M77" s="291" t="s">
        <v>82</v>
      </c>
      <c r="N77" s="294" t="s">
        <v>269</v>
      </c>
      <c r="P77" s="246"/>
    </row>
    <row r="78" spans="1:16" ht="13.5" customHeight="1" thickTop="1" thickBot="1" x14ac:dyDescent="0.35">
      <c r="C78" s="32"/>
      <c r="D78" s="41">
        <f>IF($F$7=5,I18,IF($L$7=5,K18,IF($F$22=5,I33,IF($L$22=5,K33,IF($F$37=5,I48,IF($L$37=5,K48,IF($F$52=5,I63,IF($L$52=5,K63,IF($F$67=5,I78,IF($L$67=5,K78,IF($F$82=5,I93,IF($L$82=5,K93,IF($F$97=5,I108,IF($L$97=5,K108,IF($F$112=5,I123,IF($L$112=5,K123,IF($F$127=5,I138,IF($L$127=5,K138,IF($F$142=5,I153,IF($L$142=5,K153))))))))))))))))))))</f>
        <v>4</v>
      </c>
      <c r="F78" s="295"/>
      <c r="G78" s="296"/>
      <c r="H78" s="297"/>
      <c r="I78" s="298">
        <f>SUM(I68:I77)</f>
        <v>4</v>
      </c>
      <c r="J78" s="299"/>
      <c r="K78" s="298">
        <f>SUM(K68:K77)</f>
        <v>6</v>
      </c>
      <c r="L78" s="295"/>
      <c r="M78" s="296"/>
      <c r="N78" s="297"/>
      <c r="P78" s="246"/>
    </row>
    <row r="79" spans="1:16" ht="13.5" customHeight="1" x14ac:dyDescent="0.2">
      <c r="C79" s="32"/>
      <c r="H79" s="37"/>
      <c r="I79" s="300"/>
      <c r="J79" s="300"/>
      <c r="K79" s="301"/>
      <c r="N79" s="37"/>
      <c r="P79" s="246"/>
    </row>
    <row r="80" spans="1:16" ht="16.5" hidden="1" customHeight="1" thickTop="1" thickBot="1" x14ac:dyDescent="0.25">
      <c r="C80" s="32"/>
      <c r="F80" s="280"/>
      <c r="G80" s="280"/>
      <c r="H80" s="280"/>
      <c r="I80" s="420" t="s">
        <v>8</v>
      </c>
      <c r="J80" s="420"/>
      <c r="K80" s="420"/>
      <c r="L80" s="280"/>
      <c r="M80" s="280"/>
      <c r="N80" s="280"/>
      <c r="P80" s="246" t="s">
        <v>247</v>
      </c>
    </row>
    <row r="81" spans="1:21" ht="20.25" hidden="1" customHeight="1" thickTop="1" thickBot="1" x14ac:dyDescent="0.35">
      <c r="A81" s="383" t="s">
        <v>0</v>
      </c>
      <c r="B81" s="384"/>
      <c r="C81" s="26" t="str">
        <f>'Input adatok'!C83</f>
        <v>Piremon SE</v>
      </c>
      <c r="F81" s="421" t="s">
        <v>0</v>
      </c>
      <c r="G81" s="422"/>
      <c r="H81" s="283" t="str">
        <f>IF($F$82=1,C6,IF($F$82=2,C21,IF($F$82=3,C36,IF($F$82=4,C51,IF($F$82=5,C66,IF($F$82=6,C81,IF($F$82=7,C96,IF($F$82=8,C111,IF($F$82=9,C126,IF($F$82=10,C141,IF($F$82=11,C156,IF($F$82=12,C171,IF($F$82=13,C186,IF($F$82=14,C201,IF($F$82=15,C216,IF($F$82=16,C231,IF($F$82=17,C246,IF($F$82=18,C261,IF($F$82=19,C276,IF($F$82=20,C291))))))))))))))))))))</f>
        <v>Fetivíz SE</v>
      </c>
      <c r="I81" s="419" t="str">
        <f>$I$1</f>
        <v>1. forduló</v>
      </c>
      <c r="J81" s="419"/>
      <c r="K81" s="419"/>
      <c r="L81" s="421" t="s">
        <v>0</v>
      </c>
      <c r="M81" s="422"/>
      <c r="N81" s="283" t="str">
        <f>IF($L$82=1,C6,IF($L$82=2,C21,IF($L$82=3,C36,IF($L$82=4,C51,IF($L$82=5,C66,IF($L$82=6,C81,IF($L$82=7,C96,IF($L$82=8,C111,IF($L$82=9,C126,IF($L$82=10,C141,IF($L$82=11,C156,IF($L$82=12,C171,IF($L$82=13,C186,IF($L$82=14,C201,IF($L$82=15,C216,IF($L$82=16,C231,IF($L$82=17,C246,IF($L$82=18,C261,IF($L$82=19,C276,IF($L$82=20,C291))))))))))))))))))))</f>
        <v>Piremon SE</v>
      </c>
      <c r="P81" s="246" t="s">
        <v>248</v>
      </c>
      <c r="Q81" s="248"/>
      <c r="R81" s="3"/>
      <c r="S81" s="3"/>
      <c r="T81" s="3"/>
      <c r="U81" s="3"/>
    </row>
    <row r="82" spans="1:21" ht="13.5" hidden="1" customHeight="1" thickBot="1" x14ac:dyDescent="0.25">
      <c r="A82" s="380">
        <v>6</v>
      </c>
      <c r="B82" s="24"/>
      <c r="C82" s="26" t="str">
        <f>'Input adatok'!M84</f>
        <v>Játékos Neve:</v>
      </c>
      <c r="F82" s="423">
        <v>5</v>
      </c>
      <c r="G82" s="284"/>
      <c r="H82" s="285" t="str">
        <f>IF($F$82=1,C7,IF($F$82=2,C22,IF($F$82=3,C37,IF($F$82=4,C52,IF($F$82=5,C67,IF($F$82=6,C82,IF($F$82=7,C97,IF($F$82=8,C112,IF($F$82=9,C127,IF($F$82=10,C142,IF($F$82=11,C157,IF($F$82=12,C172,IF($F$82=13,C187,IF($F$82=14,C202,IF($F$82=15,C217,IF($F$82=16,C232,IF($F$82=17,C247,IF($F$82=18,C262,IF($F$82=19,C277,IF($F$82=20,C292))))))))))))))))))))</f>
        <v>Játékos Neve:</v>
      </c>
      <c r="I82" s="419"/>
      <c r="J82" s="419"/>
      <c r="K82" s="419"/>
      <c r="L82" s="426">
        <v>6</v>
      </c>
      <c r="M82" s="284"/>
      <c r="N82" s="285" t="str">
        <f>IF($L$82=1,C7,IF($L$82=2,C22,IF($L$82=3,C37,IF($L$82=4,C52,IF($L$82=5,C67,IF($L$82=6,C82,IF($L$82=7,C97,IF($L$82=8,C112,IF($L$82=9,C127,IF($L$82=10,C142,IF($L$82=11,C157,IF($L$82=12,C172,IF($L$82=13,C187,IF($L$82=14,C202,IF($L$82=15,C217,IF($L$82=16,C232,IF($L$82=17,C247,IF($L$82=18,C262,IF($L$82=19,C277,IF($L$82=20,C292))))))))))))))))))))</f>
        <v>Játékos Neve:</v>
      </c>
      <c r="P82" s="246" t="s">
        <v>249</v>
      </c>
      <c r="Q82" s="248"/>
      <c r="R82" s="3"/>
      <c r="S82" s="3"/>
      <c r="T82" s="3"/>
      <c r="U82" s="3"/>
    </row>
    <row r="83" spans="1:21" ht="13.5" hidden="1" customHeight="1" thickBot="1" x14ac:dyDescent="0.25">
      <c r="A83" s="381"/>
      <c r="B83" s="25" t="s">
        <v>2</v>
      </c>
      <c r="C83" s="40" t="str">
        <f>IF($F$7=6,H8,IF($L$7=6,N8,IF($F$22=6,H23,IF($L$22=6,N23,IF($F$37=6,H38,IF($L$37=6,N38,IF($F$52=6,H53,IF($L$52=6,N53,IF($F$67=6,H68,IF($L$67=6,N68,IF($F$82=6,H83,IF($L$82=6,N83,IF($F$97=6,H98,IF($L$97=6,N98,IF($F$112=6,H113,IF($L$112=6,N113,IF($F$127=6,H128,IF($L$127=6,N128,IF($F$142=6,H143,IF($L$142=6,N143))))))))))))))))))))</f>
        <v>Trembáczá László 2027</v>
      </c>
      <c r="D83" s="40">
        <f>IF($F$7=6,I8,IF($L$7=6,K8,IF($F$22=6,I23,IF($L$22=6,K23,IF($F$37=6,I38,IF($L$37=6,K38,IF($F$52=6,I53,IF($L$52=6,K53,IF($F$67=6,I68,IF($L$67=6,K68,IF($F$82=6,I83,IF($L$82=6,K83,IF($F$97=6,I98,IF($L$97=6,K98,IF($F$112=6,I113,IF($L$112=6,K113,IF($F$127=6,I128,IF($L$127=6,K128,IF($F$142=6,I143,IF($L$142=6,K143))))))))))))))))))))</f>
        <v>0.5</v>
      </c>
      <c r="F83" s="424"/>
      <c r="G83" s="286" t="s">
        <v>2</v>
      </c>
      <c r="H83" s="287"/>
      <c r="I83" s="288"/>
      <c r="J83" s="288"/>
      <c r="K83" s="288"/>
      <c r="L83" s="427"/>
      <c r="M83" s="286" t="s">
        <v>2</v>
      </c>
      <c r="N83" s="289"/>
      <c r="P83" s="246"/>
      <c r="Q83" s="248"/>
      <c r="R83" s="3"/>
      <c r="S83" s="3"/>
      <c r="T83" s="3"/>
      <c r="U83" s="3"/>
    </row>
    <row r="84" spans="1:21" ht="13.5" hidden="1" customHeight="1" thickBot="1" x14ac:dyDescent="0.25">
      <c r="A84" s="381"/>
      <c r="B84" s="25" t="s">
        <v>3</v>
      </c>
      <c r="C84" s="40" t="str">
        <f t="shared" ref="C84:C92" si="12">IF($F$7=6,H9,IF($L$7=6,N9,IF($F$22=6,H24,IF($L$22=6,N24,IF($F$37=6,H39,IF($L$37=6,N39,IF($F$52=6,H54,IF($L$52=6,N54,IF($F$67=6,H69,IF($L$67=6,N69,IF($F$82=6,H84,IF($L$82=6,N84,IF($F$97=6,H99,IF($L$97=6,N99,IF($F$112=6,H114,IF($L$112=6,N114,IF($F$127=6,H129,IF($L$127=6,N129,IF($F$142=6,H144,IF($L$142=6,N144))))))))))))))))))))</f>
        <v xml:space="preserve"> Barnóth Róbert   1811 </v>
      </c>
      <c r="D84" s="40">
        <f>IF($F$7=6,I9,IF($L$7=6,K9,IF($F$22=6,I24,IF($L$22=6,K24,IF($F$37=6,I39,IF($L$37=6,K39,IF($F$52=6,I54,IF($L$52=6,K54,IF($F$67=6,I69,IF($L$67=6,K69,IF($F$82=6,I84,IF($L$82=6,K84,IF($F$97=6,I99,IF($L$97=6,K99,IF($F$112=6,I114,IF($L$112=6,K114,IF($F$127=6,I129,IF($L$127=6,K129,IF($F$142=6,I144,IF($L$142=6,K144))))))))))))))))))))</f>
        <v>0.5</v>
      </c>
      <c r="F84" s="424"/>
      <c r="G84" s="286" t="s">
        <v>3</v>
      </c>
      <c r="H84" s="287"/>
      <c r="I84" s="288"/>
      <c r="J84" s="288"/>
      <c r="K84" s="288"/>
      <c r="L84" s="427"/>
      <c r="M84" s="286" t="s">
        <v>3</v>
      </c>
      <c r="N84" s="290"/>
      <c r="P84" s="246"/>
      <c r="Q84" s="248"/>
      <c r="R84" s="3"/>
      <c r="S84" s="3"/>
      <c r="T84" s="3"/>
      <c r="U84" s="3"/>
    </row>
    <row r="85" spans="1:21" ht="13.5" hidden="1" customHeight="1" thickBot="1" x14ac:dyDescent="0.25">
      <c r="A85" s="381"/>
      <c r="B85" s="25" t="s">
        <v>4</v>
      </c>
      <c r="C85" s="40" t="str">
        <f t="shared" si="12"/>
        <v>Palicz László  1859</v>
      </c>
      <c r="D85" s="40">
        <f>IF($F$7=6,I10,IF($L$7=6,K10,IF($F$22=6,I25,IF($L$22=6,K25,IF($F$37=6,I40,IF($L$37=6,K40,IF($F$52=6,I55,IF($L$52=6,K55,IF($F$67=6,I70,IF($L$67=6,K70,IF($F$82=6,I85,IF($L$82=6,K85,IF($F$97=6,I100,IF($L$97=6,K100,IF($F$112=6,I115,IF($L$112=6,K115,IF($F$127=6,I130,IF($L$127=6,K130,IF($F$142=6,I145,IF($L$142=6,K145))))))))))))))))))))</f>
        <v>0.5</v>
      </c>
      <c r="F85" s="424"/>
      <c r="G85" s="286" t="s">
        <v>4</v>
      </c>
      <c r="H85" s="287"/>
      <c r="I85" s="288"/>
      <c r="J85" s="288"/>
      <c r="K85" s="288"/>
      <c r="L85" s="427"/>
      <c r="M85" s="286" t="s">
        <v>4</v>
      </c>
      <c r="N85" s="290"/>
      <c r="Q85" s="248"/>
      <c r="R85" s="3"/>
      <c r="S85" s="3"/>
      <c r="T85" s="3"/>
      <c r="U85" s="3"/>
    </row>
    <row r="86" spans="1:21" ht="13.5" hidden="1" customHeight="1" thickBot="1" x14ac:dyDescent="0.25">
      <c r="A86" s="381"/>
      <c r="B86" s="25" t="s">
        <v>5</v>
      </c>
      <c r="C86" s="40" t="str">
        <f t="shared" si="12"/>
        <v>Benicsák János1938</v>
      </c>
      <c r="D86" s="40">
        <f>IF($F$7=6,I11,IF($L$7=6,K11,IF($F$22=6,I26,IF($L$22=6,K26,IF($F$37=6,I41,IF($L$37=6,K41,IF($F$52=6,I56,IF($L$52=6,K56,IF($F$67=6,I71,IF($L$67=6,K71,IF($F$82=6,I86,IF($L$82=6,K86,IF($F$97=6,I101,IF($L$97=6,K101,IF($F$112=6,I116,IF($L$112=6,K116,IF($F$127=6,I131,IF($L$127=6,K131,IF($F$142=6,I146,IF($L$142=6,K146))))))))))))))))))))</f>
        <v>0.5</v>
      </c>
      <c r="F86" s="424"/>
      <c r="G86" s="286" t="s">
        <v>5</v>
      </c>
      <c r="H86" s="287"/>
      <c r="I86" s="288"/>
      <c r="J86" s="288"/>
      <c r="K86" s="288"/>
      <c r="L86" s="427"/>
      <c r="M86" s="286" t="s">
        <v>5</v>
      </c>
      <c r="N86" s="290"/>
      <c r="Q86" s="248"/>
      <c r="R86" s="3"/>
      <c r="S86" s="3"/>
      <c r="T86" s="3"/>
      <c r="U86" s="3"/>
    </row>
    <row r="87" spans="1:21" ht="13.5" hidden="1" customHeight="1" thickBot="1" x14ac:dyDescent="0.25">
      <c r="A87" s="381"/>
      <c r="B87" s="25" t="s">
        <v>6</v>
      </c>
      <c r="C87" s="40" t="str">
        <f t="shared" si="12"/>
        <v>Fülöp Norbert 1894</v>
      </c>
      <c r="D87" s="40">
        <f t="shared" ref="D87:D92" si="13">IF($F$7=6,I12,IF($L$7=6,K12,IF($F$22=6,I27,IF($L$22=6,K27,IF($F$37=6,I42,IF($L$37=6,K42,IF($F$52=6,I57,IF($L$52=6,K57,IF($F$67=6,I72,IF($L$67=6,K72,IF($F$82=6,I87,IF($L$82=6,K87,IF($F$97=6,I106,IF($L$97=6,K106,IF($F$112=6,I121,IF($L$112=6,K121,IF($F$127=6,I136,IF($L$127=6,K136,IF($F$142=6,I151,IF($L$142=6,K151))))))))))))))))))))</f>
        <v>0.5</v>
      </c>
      <c r="F87" s="424"/>
      <c r="G87" s="286" t="s">
        <v>6</v>
      </c>
      <c r="H87" s="287"/>
      <c r="I87" s="288"/>
      <c r="J87" s="288"/>
      <c r="K87" s="288"/>
      <c r="L87" s="427"/>
      <c r="M87" s="286" t="s">
        <v>6</v>
      </c>
      <c r="N87" s="290"/>
      <c r="Q87" s="248"/>
      <c r="R87" s="3"/>
      <c r="S87" s="3"/>
      <c r="T87" s="3"/>
      <c r="U87" s="3"/>
    </row>
    <row r="88" spans="1:21" ht="13.5" hidden="1" customHeight="1" thickBot="1" x14ac:dyDescent="0.25">
      <c r="A88" s="381"/>
      <c r="B88" s="25" t="s">
        <v>7</v>
      </c>
      <c r="C88" s="40" t="str">
        <f t="shared" si="12"/>
        <v>Tordai Ákos 1709</v>
      </c>
      <c r="D88" s="40">
        <f t="shared" si="13"/>
        <v>0.5</v>
      </c>
      <c r="F88" s="424"/>
      <c r="G88" s="286" t="s">
        <v>7</v>
      </c>
      <c r="H88" s="287"/>
      <c r="I88" s="288"/>
      <c r="J88" s="288"/>
      <c r="K88" s="288"/>
      <c r="L88" s="427"/>
      <c r="M88" s="286" t="s">
        <v>7</v>
      </c>
      <c r="N88" s="290"/>
      <c r="Q88" s="248"/>
      <c r="R88" s="3"/>
      <c r="S88" s="3"/>
      <c r="T88" s="3"/>
      <c r="U88" s="3"/>
    </row>
    <row r="89" spans="1:21" ht="13.5" hidden="1" customHeight="1" thickBot="1" x14ac:dyDescent="0.25">
      <c r="A89" s="381"/>
      <c r="B89" s="25" t="s">
        <v>79</v>
      </c>
      <c r="C89" s="40" t="str">
        <f t="shared" si="12"/>
        <v>Rádai Zoltán Máté 1645</v>
      </c>
      <c r="D89" s="40">
        <f t="shared" si="13"/>
        <v>1</v>
      </c>
      <c r="F89" s="424"/>
      <c r="G89" s="286" t="s">
        <v>79</v>
      </c>
      <c r="H89" s="287"/>
      <c r="I89" s="288"/>
      <c r="J89" s="288"/>
      <c r="K89" s="288"/>
      <c r="L89" s="427"/>
      <c r="M89" s="286" t="s">
        <v>79</v>
      </c>
      <c r="N89" s="290"/>
      <c r="Q89" s="248"/>
      <c r="R89" s="3"/>
      <c r="S89" s="3"/>
      <c r="T89" s="3"/>
      <c r="U89" s="3"/>
    </row>
    <row r="90" spans="1:21" ht="13.5" hidden="1" customHeight="1" thickBot="1" x14ac:dyDescent="0.25">
      <c r="A90" s="381"/>
      <c r="B90" s="25" t="s">
        <v>80</v>
      </c>
      <c r="C90" s="40" t="str">
        <f t="shared" si="12"/>
        <v>Tumó Bence 1566</v>
      </c>
      <c r="D90" s="40">
        <f t="shared" si="13"/>
        <v>0</v>
      </c>
      <c r="F90" s="424"/>
      <c r="G90" s="286" t="s">
        <v>80</v>
      </c>
      <c r="H90" s="287"/>
      <c r="I90" s="288"/>
      <c r="J90" s="288"/>
      <c r="K90" s="288"/>
      <c r="L90" s="427"/>
      <c r="M90" s="286" t="s">
        <v>80</v>
      </c>
      <c r="N90" s="290"/>
      <c r="Q90" s="248"/>
      <c r="R90" s="3"/>
      <c r="S90" s="3"/>
      <c r="T90" s="3"/>
      <c r="U90" s="3"/>
    </row>
    <row r="91" spans="1:21" ht="13.5" hidden="1" customHeight="1" thickBot="1" x14ac:dyDescent="0.25">
      <c r="A91" s="381"/>
      <c r="B91" s="25" t="s">
        <v>81</v>
      </c>
      <c r="C91" s="40" t="str">
        <f t="shared" si="12"/>
        <v>Gócza Ádám 1508</v>
      </c>
      <c r="D91" s="40">
        <f t="shared" si="13"/>
        <v>1</v>
      </c>
      <c r="F91" s="424"/>
      <c r="G91" s="286" t="s">
        <v>81</v>
      </c>
      <c r="H91" s="287"/>
      <c r="I91" s="288"/>
      <c r="J91" s="288"/>
      <c r="K91" s="288"/>
      <c r="L91" s="427"/>
      <c r="M91" s="286" t="s">
        <v>81</v>
      </c>
      <c r="N91" s="290"/>
      <c r="Q91" s="248"/>
      <c r="R91" s="3"/>
      <c r="S91" s="3"/>
      <c r="T91" s="3"/>
      <c r="U91" s="3"/>
    </row>
    <row r="92" spans="1:21" ht="13.5" hidden="1" customHeight="1" thickBot="1" x14ac:dyDescent="0.25">
      <c r="A92" s="391"/>
      <c r="B92" s="25" t="s">
        <v>82</v>
      </c>
      <c r="C92" s="40" t="str">
        <f t="shared" si="12"/>
        <v>Nagy Krisztna</v>
      </c>
      <c r="D92" s="40">
        <f t="shared" si="13"/>
        <v>1</v>
      </c>
      <c r="F92" s="425"/>
      <c r="G92" s="291" t="s">
        <v>82</v>
      </c>
      <c r="H92" s="292"/>
      <c r="I92" s="293"/>
      <c r="J92" s="293"/>
      <c r="K92" s="293"/>
      <c r="L92" s="428"/>
      <c r="M92" s="291" t="s">
        <v>82</v>
      </c>
      <c r="N92" s="294"/>
      <c r="Q92" s="248"/>
      <c r="R92" s="3"/>
      <c r="S92" s="3"/>
      <c r="T92" s="3"/>
      <c r="U92" s="3"/>
    </row>
    <row r="93" spans="1:21" ht="14.25" hidden="1" customHeight="1" thickTop="1" thickBot="1" x14ac:dyDescent="0.35">
      <c r="C93" s="32"/>
      <c r="D93" s="41">
        <f>IF($F$7=6,I18,IF($L$7=6,K18,IF($F$22=6,I33,IF($L$22=6,K33,IF($F$37=6,I48,IF($L$37=6,K48,IF($F$52=6,I63,IF($L$52=6,K63,IF($F$67=6,I78,IF($L$67=6,K78,IF($F$82=6,I93,IF($L$82=6,K93,IF($F$97=6,I108,IF($L$97=6,K108,IF($F$112=6,I123,IF($L$112=6,K123,IF($F$127=6,I138,IF($L$127=6,K138,IF($F$142=6,I153,IF($L$142=6,K153))))))))))))))))))))</f>
        <v>6</v>
      </c>
      <c r="F93" s="295"/>
      <c r="G93" s="296"/>
      <c r="H93" s="297"/>
      <c r="I93" s="298">
        <f>SUM(I83:I92)</f>
        <v>0</v>
      </c>
      <c r="J93" s="299"/>
      <c r="K93" s="298">
        <f>SUM(K83:K92)</f>
        <v>0</v>
      </c>
      <c r="L93" s="295"/>
      <c r="M93" s="296"/>
      <c r="N93" s="297"/>
    </row>
    <row r="94" spans="1:21" hidden="1" x14ac:dyDescent="0.2">
      <c r="C94" s="32"/>
      <c r="H94" s="37"/>
      <c r="I94" s="300"/>
      <c r="J94" s="300"/>
      <c r="K94" s="301"/>
      <c r="N94" s="37"/>
    </row>
    <row r="95" spans="1:21" ht="13.5" hidden="1" customHeight="1" thickBot="1" x14ac:dyDescent="0.25">
      <c r="C95" s="32"/>
      <c r="H95" s="37"/>
      <c r="I95" s="410" t="s">
        <v>8</v>
      </c>
      <c r="J95" s="411"/>
      <c r="K95" s="412"/>
      <c r="N95" s="37"/>
    </row>
    <row r="96" spans="1:21" ht="13.5" hidden="1" customHeight="1" thickBot="1" x14ac:dyDescent="0.3">
      <c r="A96" s="383" t="s">
        <v>0</v>
      </c>
      <c r="B96" s="409"/>
      <c r="C96" s="23" t="str">
        <f>'Input adatok'!C99</f>
        <v>Balkány SE</v>
      </c>
      <c r="F96" s="383" t="s">
        <v>0</v>
      </c>
      <c r="G96" s="384"/>
      <c r="H96" s="92" t="b">
        <f>IF($F$97=1,#REF!,IF($F$97=2,C21,IF($F$97=3,C36,IF($F$97=4,C51,IF($F$97=5,C66,IF($F$97=6,C81,IF($F$97=7,C96,IF($F$97=8,C111,IF($F$97=9,C126,IF($F$97=10,C141,IF($F$97=11,C156,IF($F$97=12,C171,IF($F$97=13,C186,IF($F$97=14,C201,IF($F$97=15,C216,IF($F$97=16,C231,IF($F$97=17,C246,IF($F$97=18,C261,IF($F$97=19,C276,IF($F$97=20,C291))))))))))))))))))))</f>
        <v>0</v>
      </c>
      <c r="I96" s="413" t="str">
        <f>$I$1</f>
        <v>1. forduló</v>
      </c>
      <c r="J96" s="414"/>
      <c r="K96" s="415"/>
      <c r="L96" s="383" t="s">
        <v>0</v>
      </c>
      <c r="M96" s="384"/>
      <c r="N96" s="93" t="b">
        <f>IF($L$97=1,#REF!,IF($L$97=2,C21,IF($L$97=3,C36,IF($L$97=4,C51,IF($L$97=5,C66,IF($L$97=6,C81,IF($L$97=7,C96,IF($L$97=8,C111,IF($L$97=9,C126,IF($L$97=10,C141,IF($L$97=11,C156,IF($L$97=12,C171,IF($L$97=13,C186,IF($L$97=14,C201,IF($L$97=15,C216,IF($L$97=16,C231,IF($L$97=17,C246,IF($L$97=18,C261,IF($L$97=19,C276,IF($L$97=20,C291))))))))))))))))))))</f>
        <v>0</v>
      </c>
    </row>
    <row r="97" spans="1:14" ht="13.5" hidden="1" customHeight="1" thickBot="1" x14ac:dyDescent="0.25">
      <c r="A97" s="380">
        <v>7</v>
      </c>
      <c r="B97" s="24"/>
      <c r="C97" s="23" t="str">
        <f>'Input adatok'!M100</f>
        <v>Játékos Neve:</v>
      </c>
      <c r="F97" s="380"/>
      <c r="G97" s="211"/>
      <c r="H97" s="92" t="b">
        <f>IF($F$97=1,C7,IF($F$97=2,C22,IF($F$97=3,C37,IF($F$97=4,C52,IF($F$97=5,C67,IF($F$97=6,C82,IF($F$97=7,C97,IF($F$97=8,C112,IF($F$97=9,C127,IF($F$97=10,C142,IF($F$97=11,C157,IF($F$97=12,C172,IF($F$97=13,C187,IF($F$97=14,C202,IF($F$97=15,C217,IF($F$97=16,C232,IF($F$97=17,C247,IF($F$97=18,C262,IF($F$97=19,C277,IF($F$97=20,C292))))))))))))))))))))</f>
        <v>0</v>
      </c>
      <c r="I97" s="416"/>
      <c r="J97" s="417"/>
      <c r="K97" s="418"/>
      <c r="L97" s="380"/>
      <c r="M97" s="211"/>
      <c r="N97" s="93" t="b">
        <f>IF($L$97=1,C7,IF($L$97=2,C22,IF($L$97=3,C37,IF($L$97=4,C52,IF($L$97=5,C67,IF($L$97=6,C82,IF($L$97=7,C97,IF($L$97=8,C112,IF($L$97=9,C127,IF($L$97=10,C142,IF($L$97=11,C157,IF($L$97=12,C172,IF($L$97=13,C187,IF($L$97=14,C202,IF($L$97=15,C217,IF($L$97=16,C232,IF($L$97=17,C247,IF($L$97=18,C262,IF($L$97=19,C277,IF($L$97=20,C292))))))))))))))))))))</f>
        <v>0</v>
      </c>
    </row>
    <row r="98" spans="1:14" ht="13.5" hidden="1" customHeight="1" thickBot="1" x14ac:dyDescent="0.25">
      <c r="A98" s="381"/>
      <c r="B98" s="25" t="s">
        <v>2</v>
      </c>
      <c r="C98" s="40" t="str">
        <f>IF($F$7=7,H8,IF($L$7=7,N8,IF($F$22=7,H23,IF($L$22=7,N23,IF($F$37=7,H38,IF($L$37=7,N38,IF($F$52=7,H53,IF($L$52=7,N53,IF($F$67=7,H68,IF($L$67=7,N68,IF($F$82=7,H83,IF($L$82=7,N83,IF($F$97=7,H98,IF($L$97=7,N98,IF($F$112=7,H113,IF($L$112=7,N113,IF($F$127=7,H128,IF($L$127=7,N128,IF($F$142=7,H143,IF($L$142=7,N143))))))))))))))))))))</f>
        <v xml:space="preserve">Paszerbovics Sándor 2033 </v>
      </c>
      <c r="D98" s="40">
        <f>IF($F$7=7,I8,IF($L$7=7,K8,IF($F$22=7,I23,IF($L$22=7,K23,IF($F$37=7,I38,IF($L$37=7,K38,IF($F$52=7,I53,IF($L$52=7,K53,IF($F$67=7,I68,IF($L$67=7,K68,IF($F$82=7,I83,IF($L$82=7,K83,IF($F$97=7,I98,IF($L$97=7,K98,IF($F$112=7,I113,IF($L$112=7,K113,IF($F$127=7,I128,IF($L$127=7,K128,IF($F$142=7,I143,IF($L$142=7,K143))))))))))))))))))))</f>
        <v>0</v>
      </c>
      <c r="F98" s="381"/>
      <c r="G98" s="212" t="s">
        <v>2</v>
      </c>
      <c r="H98" s="36" t="b">
        <f>IF($F$97=1,C8,IF($F$97=2,C23,IF($F$97=3,C38,IF($F$97=4,C53,IF($F$97=5,C68,IF($F$97=6,C83,IF($F$97=7,C98,IF($F$97=8,C113,IF($F$97=9,C128,IF($F$97=10,C143,IF($F$97=11,C158,IF($F$97=12,C173,IF($F$97=13,C188,IF($F$97=14,C203,IF($F$97=15,C218,IF($F$97=16,C233,IF($F$97=17,C248,IF($F$97=18,C263,IF($F$97=19,C278,IF($F$97=20,C293))))))))))))))))))))</f>
        <v>0</v>
      </c>
      <c r="I98" s="4"/>
      <c r="J98" s="5"/>
      <c r="K98" s="6"/>
      <c r="L98" s="381"/>
      <c r="M98" s="212" t="s">
        <v>2</v>
      </c>
      <c r="N98" s="38" t="b">
        <f>IF($L$97=1,C8,IF($L$97=2,C23,IF($L$97=3,C38,IF($L$97=4,C53,IF($L$97=5,C68,IF($L$97=6,C83,IF($L$97=7,C98,IF($L$97=8,C113,IF($L$97=9,C128,IF($L$97=10,C143,IF($L$97=11,C158,IF($L$97=12,C173,IF($L$97=13,C188,IF($L$97=14,C203,IF($L$97=15,C218,IF($L$97=16,C233,IF($L$97=17,C248,IF($L$97=18,C263,IF($L$97=19,C278,IF($L$97=20,C293))))))))))))))))))))</f>
        <v>0</v>
      </c>
    </row>
    <row r="99" spans="1:14" ht="13.5" hidden="1" customHeight="1" thickBot="1" x14ac:dyDescent="0.25">
      <c r="A99" s="381"/>
      <c r="B99" s="25" t="s">
        <v>3</v>
      </c>
      <c r="C99" s="40" t="str">
        <f t="shared" ref="C99:C107" si="14">IF($F$7=7,H9,IF($L$7=7,N9,IF($F$22=7,H24,IF($L$22=7,N24,IF($F$37=7,H39,IF($L$37=7,N39,IF($F$52=7,H54,IF($L$52=7,N54,IF($F$67=7,H69,IF($L$67=7,N69,IF($F$82=7,H84,IF($L$82=7,N84,IF($F$97=7,H99,IF($L$97=7,N99,IF($F$112=7,H114,IF($L$112=7,N114,IF($F$127=7,H129,IF($L$127=7,N129,IF($F$142=7,H144,IF($L$142=7,N144))))))))))))))))))))</f>
        <v>   Hegedüs Roland 1870  </v>
      </c>
      <c r="D99" s="40">
        <f>IF($F$7=7,I9,IF($L$7=7,K9,IF($F$22=7,I24,IF($L$22=7,K24,IF($F$37=7,I39,IF($L$37=7,K39,IF($F$52=7,I54,IF($L$52=7,K54,IF($F$67=7,I69,IF($L$67=7,K69,IF($F$82=7,I84,IF($L$82=7,K84,IF($F$97=7,I99,IF($L$97=7,K99,IF($F$112=7,I114,IF($L$112=7,K114,IF($F$127=7,I129,IF($L$127=7,K129,IF($F$142=7,I144,IF($L$142=7,K144))))))))))))))))))))</f>
        <v>0</v>
      </c>
      <c r="F99" s="381"/>
      <c r="G99" s="212" t="s">
        <v>3</v>
      </c>
      <c r="H99" s="36" t="b">
        <f t="shared" ref="H99:H107" si="15">IF($F$97=1,C9,IF($F$97=2,C24,IF($F$97=3,C39,IF($F$97=4,C54,IF($F$97=5,C69,IF($F$97=6,C84,IF($F$97=7,C99,IF($F$97=8,C114,IF($F$97=9,C129,IF($F$97=10,C144,IF($F$97=11,C159,IF($F$97=12,C174,IF($F$97=13,C189,IF($F$97=14,C204,IF($F$97=15,C219,IF($F$97=16,C234,IF($F$97=17,C249,IF($F$97=18,C264,IF($F$97=19,C279,IF($F$97=20,C294))))))))))))))))))))</f>
        <v>0</v>
      </c>
      <c r="I99" s="7"/>
      <c r="J99" s="8"/>
      <c r="K99" s="9"/>
      <c r="L99" s="381"/>
      <c r="M99" s="212" t="s">
        <v>3</v>
      </c>
      <c r="N99" s="38" t="b">
        <f t="shared" ref="N99:N107" si="16">IF($L$97=1,C9,IF($L$97=2,C24,IF($L$97=3,C39,IF($L$97=4,C54,IF($L$97=5,C69,IF($L$97=6,C84,IF($L$97=7,C99,IF($L$97=8,C114,IF($L$97=9,C129,IF($L$97=10,C144,IF($L$97=11,C159,IF($L$97=12,C174,IF($L$97=13,C189,IF($L$97=14,C204,IF($L$97=15,C219,IF($L$97=16,C234,IF($L$97=17,C249,IF($L$97=18,C264,IF($L$97=19,C279,IF($L$97=20,C294))))))))))))))))))))</f>
        <v>0</v>
      </c>
    </row>
    <row r="100" spans="1:14" ht="13.5" hidden="1" customHeight="1" thickBot="1" x14ac:dyDescent="0.25">
      <c r="A100" s="381"/>
      <c r="B100" s="25" t="s">
        <v>4</v>
      </c>
      <c r="C100" s="40" t="str">
        <f t="shared" si="14"/>
        <v>     Koncz István C-        </v>
      </c>
      <c r="D100" s="40">
        <f>IF($F$7=7,I10,IF($L$7=7,K10,IF($F$22=7,I25,IF($L$22=7,K25,IF($F$37=7,I40,IF($L$37=7,K40,IF($F$52=7,I55,IF($L$52=7,K55,IF($F$67=7,I70,IF($L$67=7,K70,IF($F$82=7,I85,IF($L$82=7,K85,IF($F$97=7,I100,IF($L$97=7,K100,IF($F$112=7,I115,IF($L$112=7,K115,IF($F$127=7,I130,IF($L$127=7,K130,IF($F$142=7,I145,IF($L$142=7,K145))))))))))))))))))))</f>
        <v>0</v>
      </c>
      <c r="F100" s="381"/>
      <c r="G100" s="212" t="s">
        <v>4</v>
      </c>
      <c r="H100" s="36" t="b">
        <f t="shared" si="15"/>
        <v>0</v>
      </c>
      <c r="I100" s="7"/>
      <c r="J100" s="8"/>
      <c r="K100" s="9"/>
      <c r="L100" s="381"/>
      <c r="M100" s="212" t="s">
        <v>4</v>
      </c>
      <c r="N100" s="38" t="b">
        <f t="shared" si="16"/>
        <v>0</v>
      </c>
    </row>
    <row r="101" spans="1:14" ht="13.5" hidden="1" customHeight="1" thickBot="1" x14ac:dyDescent="0.25">
      <c r="A101" s="381"/>
      <c r="B101" s="25" t="s">
        <v>5</v>
      </c>
      <c r="C101" s="40" t="str">
        <f t="shared" si="14"/>
        <v>    Kui István C-            </v>
      </c>
      <c r="D101" s="40">
        <f>IF($F$7=7,I11,IF($L$7=7,K11,IF($F$22=7,I26,IF($L$22=7,K26,IF($F$37=7,I41,IF($L$37=7,K41,IF($F$52=7,I56,IF($L$52=7,K56,IF($F$67=7,I71,IF($L$67=7,K71,IF($F$82=7,I86,IF($L$82=7,K86,IF($F$97=7,I101,IF($L$97=7,K101,IF($F$112=7,I116,IF($L$112=7,K116,IF($F$127=7,I131,IF($L$127=7,K131,IF($F$142=7,I146,IF($L$142=7,K146))))))))))))))))))))</f>
        <v>0</v>
      </c>
      <c r="F101" s="381"/>
      <c r="G101" s="212" t="s">
        <v>5</v>
      </c>
      <c r="H101" s="36" t="b">
        <f t="shared" si="15"/>
        <v>0</v>
      </c>
      <c r="I101" s="7"/>
      <c r="J101" s="8"/>
      <c r="K101" s="9"/>
      <c r="L101" s="381"/>
      <c r="M101" s="212" t="s">
        <v>5</v>
      </c>
      <c r="N101" s="38" t="b">
        <f t="shared" si="16"/>
        <v>0</v>
      </c>
    </row>
    <row r="102" spans="1:14" ht="13.5" hidden="1" customHeight="1" thickBot="1" x14ac:dyDescent="0.25">
      <c r="A102" s="381"/>
      <c r="B102" s="25" t="s">
        <v>6</v>
      </c>
      <c r="C102" s="40" t="str">
        <f t="shared" si="14"/>
        <v xml:space="preserve"> Varró Miklós   1636      </v>
      </c>
      <c r="D102" s="40">
        <f t="shared" ref="D102:D107" si="17">IF($F$7=7,I12,IF($L$7=7,K12,IF($F$22=7,I27,IF($L$22=7,K27,IF($F$37=7,I42,IF($L$37=7,K42,IF($F$52=7,I57,IF($L$52=7,K57,IF($F$67=7,I72,IF($L$67=7,K72,IF($F$82=7,I87,IF($L$82=7,K87,IF($F$97=7,I102,IF($L$97=7,K102,IF($F$112=7,I121,IF($L$112=7,K121,IF($F$127=7,I136,IF($L$127=7,K136,IF($F$142=7,I151,IF($L$142=7,K151))))))))))))))))))))</f>
        <v>0</v>
      </c>
      <c r="F102" s="381"/>
      <c r="G102" s="212" t="s">
        <v>6</v>
      </c>
      <c r="H102" s="36" t="b">
        <f t="shared" si="15"/>
        <v>0</v>
      </c>
      <c r="I102" s="7"/>
      <c r="J102" s="8"/>
      <c r="K102" s="9"/>
      <c r="L102" s="381"/>
      <c r="M102" s="212" t="s">
        <v>6</v>
      </c>
      <c r="N102" s="38" t="b">
        <f t="shared" si="16"/>
        <v>0</v>
      </c>
    </row>
    <row r="103" spans="1:14" ht="13.5" hidden="1" customHeight="1" thickBot="1" x14ac:dyDescent="0.25">
      <c r="A103" s="381"/>
      <c r="B103" s="25" t="s">
        <v>7</v>
      </c>
      <c r="C103" s="40" t="str">
        <f t="shared" si="14"/>
        <v xml:space="preserve">    Répási Győrgy        </v>
      </c>
      <c r="D103" s="40">
        <f t="shared" si="17"/>
        <v>0</v>
      </c>
      <c r="F103" s="381"/>
      <c r="G103" s="212" t="s">
        <v>7</v>
      </c>
      <c r="H103" s="36" t="b">
        <f t="shared" si="15"/>
        <v>0</v>
      </c>
      <c r="I103" s="7"/>
      <c r="J103" s="8"/>
      <c r="K103" s="9"/>
      <c r="L103" s="381"/>
      <c r="M103" s="212" t="s">
        <v>7</v>
      </c>
      <c r="N103" s="38" t="b">
        <f t="shared" si="16"/>
        <v>0</v>
      </c>
    </row>
    <row r="104" spans="1:14" ht="13.5" hidden="1" thickBot="1" x14ac:dyDescent="0.25">
      <c r="A104" s="381"/>
      <c r="B104" s="25" t="s">
        <v>79</v>
      </c>
      <c r="C104" s="40" t="str">
        <f t="shared" si="14"/>
        <v xml:space="preserve">  Zalánfi István C-       </v>
      </c>
      <c r="D104" s="40">
        <f t="shared" si="17"/>
        <v>0</v>
      </c>
      <c r="F104" s="381"/>
      <c r="G104" s="212" t="s">
        <v>79</v>
      </c>
      <c r="H104" s="36" t="b">
        <f t="shared" si="15"/>
        <v>0</v>
      </c>
      <c r="I104" s="7"/>
      <c r="J104" s="8"/>
      <c r="K104" s="9"/>
      <c r="L104" s="381"/>
      <c r="M104" s="212" t="s">
        <v>79</v>
      </c>
      <c r="N104" s="38" t="b">
        <f t="shared" si="16"/>
        <v>0</v>
      </c>
    </row>
    <row r="105" spans="1:14" ht="13.5" hidden="1" thickBot="1" x14ac:dyDescent="0.25">
      <c r="A105" s="381"/>
      <c r="B105" s="25" t="s">
        <v>80</v>
      </c>
      <c r="C105" s="40" t="str">
        <f t="shared" si="14"/>
        <v xml:space="preserve">      Szokolov Albert Ifi     </v>
      </c>
      <c r="D105" s="40">
        <f t="shared" si="17"/>
        <v>0</v>
      </c>
      <c r="F105" s="381"/>
      <c r="G105" s="212" t="s">
        <v>80</v>
      </c>
      <c r="H105" s="36" t="b">
        <f t="shared" si="15"/>
        <v>0</v>
      </c>
      <c r="I105" s="7"/>
      <c r="J105" s="8"/>
      <c r="K105" s="9"/>
      <c r="L105" s="381"/>
      <c r="M105" s="212" t="s">
        <v>80</v>
      </c>
      <c r="N105" s="38" t="b">
        <f t="shared" si="16"/>
        <v>0</v>
      </c>
    </row>
    <row r="106" spans="1:14" ht="13.5" hidden="1" customHeight="1" thickBot="1" x14ac:dyDescent="0.25">
      <c r="A106" s="381"/>
      <c r="B106" s="25" t="s">
        <v>81</v>
      </c>
      <c r="C106" s="40" t="str">
        <f t="shared" si="14"/>
        <v xml:space="preserve">      Katona Tamás    Ifi     </v>
      </c>
      <c r="D106" s="40">
        <f t="shared" si="17"/>
        <v>0</v>
      </c>
      <c r="F106" s="381"/>
      <c r="G106" s="212" t="s">
        <v>81</v>
      </c>
      <c r="H106" s="36" t="b">
        <f t="shared" si="15"/>
        <v>0</v>
      </c>
      <c r="I106" s="7"/>
      <c r="J106" s="8"/>
      <c r="K106" s="9"/>
      <c r="L106" s="381"/>
      <c r="M106" s="212" t="s">
        <v>81</v>
      </c>
      <c r="N106" s="38" t="b">
        <f t="shared" si="16"/>
        <v>0</v>
      </c>
    </row>
    <row r="107" spans="1:14" ht="13.5" hidden="1" customHeight="1" thickBot="1" x14ac:dyDescent="0.25">
      <c r="A107" s="391"/>
      <c r="B107" s="25" t="s">
        <v>82</v>
      </c>
      <c r="C107" s="40" t="str">
        <f t="shared" si="14"/>
        <v xml:space="preserve">      Kékesi Balázs ifi          </v>
      </c>
      <c r="D107" s="40">
        <f t="shared" si="17"/>
        <v>0</v>
      </c>
      <c r="F107" s="382"/>
      <c r="G107" s="213" t="s">
        <v>82</v>
      </c>
      <c r="H107" s="36" t="b">
        <f t="shared" si="15"/>
        <v>0</v>
      </c>
      <c r="I107" s="7"/>
      <c r="J107" s="8"/>
      <c r="K107" s="9"/>
      <c r="L107" s="382"/>
      <c r="M107" s="213" t="s">
        <v>82</v>
      </c>
      <c r="N107" s="38" t="b">
        <f t="shared" si="16"/>
        <v>0</v>
      </c>
    </row>
    <row r="108" spans="1:14" ht="13.5" hidden="1" customHeight="1" thickBot="1" x14ac:dyDescent="0.35">
      <c r="C108" s="32"/>
      <c r="D108" s="41">
        <f>IF($F$7=7,I18,IF($L$7=7,K18,IF($F$22=7,I33,IF($L$22=7,K33,IF($F$37=7,I48,IF($L$37=7,K48,IF($F$52=7,I63,IF($L$52=7,K63,IF($F$67=7,I78,IF($L$67=7,K78,IF($F$82=7,I93,IF($L$82=7,K93,IF($F$97=7,I108,IF($L$97=7,K108,IF($F$112=7,I123,IF($L$112=7,K123,IF($F$127=7,I138,IF($L$127=7,K138,IF($F$142=7,I153,IF($L$142=7,K153))))))))))))))))))))</f>
        <v>0</v>
      </c>
      <c r="H108" s="37"/>
      <c r="I108" s="11">
        <f>SUM(I98:I107)</f>
        <v>0</v>
      </c>
      <c r="J108" s="10"/>
      <c r="K108" s="12">
        <f>SUM(K98:K107)</f>
        <v>0</v>
      </c>
      <c r="N108" s="37"/>
    </row>
    <row r="109" spans="1:14" ht="13.5" hidden="1" customHeight="1" thickBot="1" x14ac:dyDescent="0.25">
      <c r="C109" s="32"/>
      <c r="H109" s="37"/>
      <c r="N109" s="37"/>
    </row>
    <row r="110" spans="1:14" ht="13.5" hidden="1" customHeight="1" thickBot="1" x14ac:dyDescent="0.25">
      <c r="C110" s="32"/>
      <c r="H110" s="37"/>
      <c r="I110" s="410" t="s">
        <v>8</v>
      </c>
      <c r="J110" s="411"/>
      <c r="K110" s="412"/>
      <c r="N110" s="37"/>
    </row>
    <row r="111" spans="1:14" ht="13.5" hidden="1" customHeight="1" thickBot="1" x14ac:dyDescent="0.3">
      <c r="A111" s="383" t="s">
        <v>0</v>
      </c>
      <c r="B111" s="409"/>
      <c r="C111" s="23" t="str">
        <f>'Input adatok'!C115</f>
        <v>II. Rákóczi SE Vaja</v>
      </c>
      <c r="F111" s="383" t="s">
        <v>0</v>
      </c>
      <c r="G111" s="384"/>
      <c r="H111" s="92" t="b">
        <f>IF($F$112=1,#REF!,IF($F$112=2,C21,IF($F$112=3,C36,IF($F$112=4,C51,IF($F$112=5,C66,IF($F$112=6,C81,IF($F$112=7,C96,IF($F$112=8,C111,IF($F$112=9,C126,IF($F$112=10,C141,IF($F$112=11,C156,IF($F$112=12,C171,IF($F$112=13,C186,IF($F$112=14,C201,IF($F$112=15,C216,IF($F$112=16,C231,IF($F$112=17,C246,IF($F$112=18,C261,IF($F$112=19,C276,IF($F$112=20,C291))))))))))))))))))))</f>
        <v>0</v>
      </c>
      <c r="I111" s="413" t="str">
        <f>$I$1</f>
        <v>1. forduló</v>
      </c>
      <c r="J111" s="414"/>
      <c r="K111" s="415"/>
      <c r="L111" s="383" t="s">
        <v>0</v>
      </c>
      <c r="M111" s="384"/>
      <c r="N111" s="93" t="b">
        <f>IF($L$112=1,#REF!,IF($L$112=2,C21,IF($L$112=3,C36,IF($L$112=4,C51,IF($L$112=5,C66,IF($L$112=6,C81,IF($L$112=7,C96,IF($L$112=8,C111,IF($L$112=9,C126,IF($L$112=10,C141,IF($L$112=11,C156,IF($L$112=12,C171,IF($L$112=13,C186,IF($L$112=14,C201,IF($L$112=15,C216,IF($L$112=16,C231,IF($L$112=17,C246,IF($L$112=18,C261,IF($L$112=19,C276,IF($L$112=20,C291))))))))))))))))))))</f>
        <v>0</v>
      </c>
    </row>
    <row r="112" spans="1:14" ht="13.5" hidden="1" customHeight="1" thickBot="1" x14ac:dyDescent="0.25">
      <c r="A112" s="380">
        <v>8</v>
      </c>
      <c r="B112" s="24"/>
      <c r="C112" s="23" t="str">
        <f>'Input adatok'!M116</f>
        <v>Játékos Neve:</v>
      </c>
      <c r="F112" s="380"/>
      <c r="G112" s="211"/>
      <c r="H112" s="92" t="b">
        <f>IF($F$112=1,C7,IF($F$112=2,C22,IF($F$112=3,C37,IF($F$112=4,C52,IF($F$112=5,C67,IF($F$112=6,C82,IF($F$112=7,C97,IF($F$112=8,C112,IF($F$112=9,C127,IF($F$112=10,C142,IF($F$112=11,C157,IF($F$112=12,C172,IF($F$112=13,C187,IF($F$112=14,C202,IF($F$112=15,C217,IF($F$112=16,C232,IF($F$112=17,C247,IF($F$112=18,C262,IF($F$112=19,C277,IF($F$112=20,C292))))))))))))))))))))</f>
        <v>0</v>
      </c>
      <c r="I112" s="416"/>
      <c r="J112" s="417"/>
      <c r="K112" s="418"/>
      <c r="L112" s="380"/>
      <c r="M112" s="211"/>
      <c r="N112" s="93" t="b">
        <f>IF($L$112=1,C7,IF($L$112=2,C22,IF($L$112=3,C37,IF($L$112=4,C52,IF($L$112=5,C67,IF($L$112=6,C82,IF($L$112=7,C97,IF($L$112=8,C112,IF($L$112=9,C127,IF($L$112=10,C142,IF($L$112=11,C157,IF($L$112=12,C172,IF($L$112=13,C187,IF($L$112=14,C202,IF($L$112=15,C217,IF($L$112=16,C232,IF($L$112=17,C247,IF($L$112=18,C262,IF($L$112=19,C277,IF($L$112=20,C292))))))))))))))))))))</f>
        <v>0</v>
      </c>
    </row>
    <row r="113" spans="1:14" ht="13.5" hidden="1" customHeight="1" thickBot="1" x14ac:dyDescent="0.25">
      <c r="A113" s="381"/>
      <c r="B113" s="25" t="s">
        <v>2</v>
      </c>
      <c r="C113" s="40" t="str">
        <f>IF($F$7=8,H8,IF($L$7=8,N8,IF($F$22=8,H23,IF($L$22=8,N23,IF($F$37=8,H38,IF($L$37=8,N38,IF($F$52=8,H53,IF($L$52=8,N53,IF($F$67=8,H68,IF($L$67=8,N68,IF($F$82=8,H83,IF($L$82=8,N83,IF($F$97=8,H98,IF($L$97=8,N98,IF($F$112=8,H113,IF($L$112=8,N113,IF($F$127=8,H128,IF($L$127=8,N128,IF($F$142=8,H143,IF($L$142=8,N143))))))))))))))))))))</f>
        <v>Sólyom István 1872</v>
      </c>
      <c r="D113" s="40">
        <f>IF($F$7=8,I8,IF($L$7=8,K8,IF($F$22=8,I23,IF($L$22=8,K23,IF($F$37=8,I38,IF($L$37=8,K38,IF($F$52=8,I53,IF($L$52=8,K53,IF($F$67=8,I68,IF($L$67=8,K68,IF($F$82=8,I83,IF($L$82=8,K83,IF($F$97=8,I98,IF($L$97=8,K98,IF($F$112=8,I113,IF($L$112=8,K113,IF($F$127=8,I128,IF($L$127=8,K128,IF($F$142=8,I143,IF($L$142=8,K143))))))))))))))))))))</f>
        <v>0.5</v>
      </c>
      <c r="F113" s="381"/>
      <c r="G113" s="212" t="s">
        <v>2</v>
      </c>
      <c r="H113" s="36" t="b">
        <f>IF($F$112=1,C8,IF($F$112=2,C23,IF($F$112=3,C38,IF($F$112=4,C53,IF($F$112=5,C68,IF($F$112=6,C83,IF($F$112=7,C98,IF($F$112=8,C113,IF($F$112=9,C128,IF($F$112=10,C143,IF($F$112=11,C158,IF($F$112=12,C173,IF($F$112=13,C188,IF($F$112=14,C203,IF($F$112=15,C218,IF($F$112=16,C233,IF($F$112=17,C248,IF($F$112=18,C263,IF($F$112=19,C278,IF($F$112=20,C293))))))))))))))))))))</f>
        <v>0</v>
      </c>
      <c r="I113" s="4"/>
      <c r="J113" s="5"/>
      <c r="K113" s="6"/>
      <c r="L113" s="381"/>
      <c r="M113" s="212" t="s">
        <v>2</v>
      </c>
      <c r="N113" s="38" t="b">
        <f>IF($L$112=1,C8,IF($L$112=2,C23,IF($L$112=3,C38,IF($L$112=4,C53,IF($L$112=5,C68,IF($L$112=6,C83,IF($L$112=7,C98,IF($L$112=8,C113,IF($L$112=9,C128,IF($L$112=10,C143,IF($L$112=11,C158,IF($L$112=12,C173,IF($L$112=13,C188,IF($L$112=14,C203,IF($L$112=15,C218,IF($L$112=16,C233,IF($L$112=17,C248,IF($L$112=18,C263,IF($L$112=19,C278,IF($L$112=20,C293))))))))))))))))))))</f>
        <v>0</v>
      </c>
    </row>
    <row r="114" spans="1:14" ht="13.5" hidden="1" customHeight="1" thickBot="1" x14ac:dyDescent="0.25">
      <c r="A114" s="381"/>
      <c r="B114" s="25" t="s">
        <v>3</v>
      </c>
      <c r="C114" s="40" t="str">
        <f t="shared" ref="C114:C122" si="18">IF($F$7=8,H9,IF($L$7=8,N9,IF($F$22=8,H24,IF($L$22=8,N24,IF($F$37=8,H39,IF($L$37=8,N39,IF($F$52=8,H54,IF($L$52=8,N54,IF($F$67=8,H69,IF($L$67=8,N69,IF($F$82=8,H84,IF($L$82=8,N84,IF($F$97=8,H99,IF($L$97=8,N99,IF($F$112=8,H114,IF($L$112=8,N114,IF($F$127=8,H129,IF($L$127=8,N129,IF($F$142=8,H144,IF($L$142=8,N144))))))))))))))))))))</f>
        <v xml:space="preserve">Ferenczi József 1690 </v>
      </c>
      <c r="D114" s="40">
        <f>IF($F$7=8,I9,IF($L$7=8,K9,IF($F$22=8,I24,IF($L$22=8,K24,IF($F$37=8,I39,IF($L$37=8,K39,IF($F$52=8,I54,IF($L$52=8,K54,IF($F$67=8,I69,IF($L$67=8,K69,IF($F$82=8,I84,IF($L$82=8,K84,IF($F$97=8,I99,IF($L$97=8,K99,IF($F$112=8,I114,IF($L$112=8,K114,IF($F$127=8,I129,IF($L$127=8,K129,IF($F$142=8,I144,IF($L$142=8,K144))))))))))))))))))))</f>
        <v>0.5</v>
      </c>
      <c r="F114" s="381"/>
      <c r="G114" s="212" t="s">
        <v>3</v>
      </c>
      <c r="H114" s="36" t="b">
        <f t="shared" ref="H114:H122" si="19">IF($F$112=1,C9,IF($F$112=2,C24,IF($F$112=3,C39,IF($F$112=4,C54,IF($F$112=5,C69,IF($F$112=6,C84,IF($F$112=7,C99,IF($F$112=8,C114,IF($F$112=9,C129,IF($F$112=10,C144,IF($F$112=11,C159,IF($F$112=12,C174,IF($F$112=13,C189,IF($F$112=14,C204,IF($F$112=15,C219,IF($F$112=16,C234,IF($F$112=17,C249,IF($F$112=18,C264,IF($F$112=19,C279,IF($F$112=20,C294))))))))))))))))))))</f>
        <v>0</v>
      </c>
      <c r="I114" s="7"/>
      <c r="J114" s="8"/>
      <c r="K114" s="9"/>
      <c r="L114" s="381"/>
      <c r="M114" s="212" t="s">
        <v>3</v>
      </c>
      <c r="N114" s="38" t="b">
        <f t="shared" ref="N114:N122" si="20">IF($L$112=1,C9,IF($L$112=2,C24,IF($L$112=3,C39,IF($L$112=4,C54,IF($L$112=5,C69,IF($L$112=6,C84,IF($L$112=7,C99,IF($L$112=8,C114,IF($L$112=9,C129,IF($L$112=10,C144,IF($L$112=11,C159,IF($L$112=12,C174,IF($L$112=13,C189,IF($L$112=14,C204,IF($L$112=15,C219,IF($L$112=16,C234,IF($L$112=17,C249,IF($L$112=18,C264,IF($L$112=19,C279,IF($L$112=20,C294))))))))))))))))))))</f>
        <v>0</v>
      </c>
    </row>
    <row r="115" spans="1:14" ht="13.5" hidden="1" customHeight="1" thickBot="1" x14ac:dyDescent="0.25">
      <c r="A115" s="381"/>
      <c r="B115" s="25" t="s">
        <v>4</v>
      </c>
      <c r="C115" s="40" t="str">
        <f t="shared" si="18"/>
        <v xml:space="preserve"> Jakab Mihály 1816 </v>
      </c>
      <c r="D115" s="40">
        <f>IF($F$7=8,I10,IF($L$7=8,K10,IF($F$22=8,I25,IF($L$22=8,K25,IF($F$37=8,I40,IF($L$37=8,K40,IF($F$52=8,I55,IF($L$52=8,K55,IF($F$67=8,I70,IF($L$67=8,K70,IF($F$82=8,I85,IF($L$82=8,K85,IF($F$97=8,I100,IF($L$97=8,K100,IF($F$112=8,I115,IF($L$112=8,K115,IF($F$127=8,I130,IF($L$127=8,K130,IF($F$142=8,I145,IF($L$142=8,K145))))))))))))))))))))</f>
        <v>0.5</v>
      </c>
      <c r="F115" s="381"/>
      <c r="G115" s="212" t="s">
        <v>4</v>
      </c>
      <c r="H115" s="36" t="b">
        <f t="shared" si="19"/>
        <v>0</v>
      </c>
      <c r="I115" s="7"/>
      <c r="J115" s="8"/>
      <c r="K115" s="9"/>
      <c r="L115" s="381"/>
      <c r="M115" s="212" t="s">
        <v>4</v>
      </c>
      <c r="N115" s="38" t="b">
        <f t="shared" si="20"/>
        <v>0</v>
      </c>
    </row>
    <row r="116" spans="1:14" ht="13.5" hidden="1" customHeight="1" thickBot="1" x14ac:dyDescent="0.25">
      <c r="A116" s="381"/>
      <c r="B116" s="25" t="s">
        <v>5</v>
      </c>
      <c r="C116" s="40" t="str">
        <f t="shared" si="18"/>
        <v>Sipos Árpád 1736</v>
      </c>
      <c r="D116" s="40">
        <f>IF($F$7=8,I11,IF($L$7=8,K11,IF($F$22=8,I26,IF($L$22=8,K26,IF($F$37=8,I41,IF($L$37=8,K41,IF($F$52=8,I56,IF($L$52=8,K56,IF($F$67=8,I71,IF($L$67=8,K71,IF($F$82=8,I86,IF($L$82=8,K86,IF($F$97=8,I101,IF($L$97=8,K101,IF($F$112=8,I116,IF($L$112=8,K116,IF($F$127=8,I131,IF($L$127=8,K131,IF($F$142=8,I146,IF($L$142=8,K146))))))))))))))))))))</f>
        <v>0</v>
      </c>
      <c r="F116" s="381"/>
      <c r="G116" s="212" t="s">
        <v>5</v>
      </c>
      <c r="H116" s="36" t="b">
        <f t="shared" si="19"/>
        <v>0</v>
      </c>
      <c r="I116" s="7"/>
      <c r="J116" s="8"/>
      <c r="K116" s="9"/>
      <c r="L116" s="381"/>
      <c r="M116" s="212" t="s">
        <v>5</v>
      </c>
      <c r="N116" s="38" t="b">
        <f t="shared" si="20"/>
        <v>0</v>
      </c>
    </row>
    <row r="117" spans="1:14" ht="13.5" hidden="1" customHeight="1" thickBot="1" x14ac:dyDescent="0.25">
      <c r="A117" s="381"/>
      <c r="B117" s="25" t="s">
        <v>6</v>
      </c>
      <c r="C117" s="40" t="str">
        <f t="shared" si="18"/>
        <v xml:space="preserve"> Sr Deme Sándor 1663</v>
      </c>
      <c r="D117" s="40">
        <f t="shared" ref="D117:D122" si="21">IF($F$7=8,I12,IF($L$7=8,K12,IF($F$22=8,I27,IF($L$22=8,K27,IF($F$37=8,I42,IF($L$37=8,K42,IF($F$52=8,I57,IF($L$52=8,K57,IF($F$67=8,I72,IF($L$67=8,K72,IF($F$82=8,I87,IF($L$82=8,K87,IF($F$97=8,I102,IF($L$97=8,K102,IF($F$112=8,I117,IF($L$112=8,K117,IF($F$127=8,I136,IF($L$127=8,K136,IF($F$142=8,I151,IF($L$142=8,K151))))))))))))))))))))</f>
        <v>1</v>
      </c>
      <c r="F117" s="381"/>
      <c r="G117" s="212" t="s">
        <v>6</v>
      </c>
      <c r="H117" s="36" t="b">
        <f t="shared" si="19"/>
        <v>0</v>
      </c>
      <c r="I117" s="7"/>
      <c r="J117" s="8"/>
      <c r="K117" s="9"/>
      <c r="L117" s="381"/>
      <c r="M117" s="212" t="s">
        <v>6</v>
      </c>
      <c r="N117" s="38" t="b">
        <f t="shared" si="20"/>
        <v>0</v>
      </c>
    </row>
    <row r="118" spans="1:14" ht="13.5" hidden="1" customHeight="1" thickBot="1" x14ac:dyDescent="0.25">
      <c r="A118" s="381"/>
      <c r="B118" s="25" t="s">
        <v>7</v>
      </c>
      <c r="C118" s="40" t="str">
        <f t="shared" si="18"/>
        <v>Nagy Miklós 1552</v>
      </c>
      <c r="D118" s="40">
        <f t="shared" si="21"/>
        <v>0</v>
      </c>
      <c r="F118" s="381"/>
      <c r="G118" s="212" t="s">
        <v>7</v>
      </c>
      <c r="H118" s="36" t="b">
        <f t="shared" si="19"/>
        <v>0</v>
      </c>
      <c r="I118" s="7"/>
      <c r="J118" s="8"/>
      <c r="K118" s="9"/>
      <c r="L118" s="381"/>
      <c r="M118" s="212" t="s">
        <v>7</v>
      </c>
      <c r="N118" s="38" t="b">
        <f t="shared" si="20"/>
        <v>0</v>
      </c>
    </row>
    <row r="119" spans="1:14" ht="13.5" hidden="1" thickBot="1" x14ac:dyDescent="0.25">
      <c r="A119" s="381"/>
      <c r="B119" s="25" t="s">
        <v>79</v>
      </c>
      <c r="C119" s="40" t="str">
        <f t="shared" si="18"/>
        <v xml:space="preserve">Császtyu Antal </v>
      </c>
      <c r="D119" s="40">
        <f t="shared" si="21"/>
        <v>0</v>
      </c>
      <c r="F119" s="381"/>
      <c r="G119" s="212" t="s">
        <v>79</v>
      </c>
      <c r="H119" s="36" t="b">
        <f t="shared" si="19"/>
        <v>0</v>
      </c>
      <c r="I119" s="7"/>
      <c r="J119" s="8"/>
      <c r="K119" s="9"/>
      <c r="L119" s="381"/>
      <c r="M119" s="212" t="s">
        <v>79</v>
      </c>
      <c r="N119" s="38" t="b">
        <f t="shared" si="20"/>
        <v>0</v>
      </c>
    </row>
    <row r="120" spans="1:14" ht="13.5" hidden="1" thickBot="1" x14ac:dyDescent="0.25">
      <c r="A120" s="381"/>
      <c r="B120" s="25" t="s">
        <v>80</v>
      </c>
      <c r="C120" s="40" t="str">
        <f t="shared" si="18"/>
        <v xml:space="preserve"> Tóth Tamás </v>
      </c>
      <c r="D120" s="40">
        <f t="shared" si="21"/>
        <v>1</v>
      </c>
      <c r="F120" s="381"/>
      <c r="G120" s="212" t="s">
        <v>80</v>
      </c>
      <c r="H120" s="36" t="b">
        <f t="shared" si="19"/>
        <v>0</v>
      </c>
      <c r="I120" s="7"/>
      <c r="J120" s="8"/>
      <c r="K120" s="9"/>
      <c r="L120" s="381"/>
      <c r="M120" s="212" t="s">
        <v>80</v>
      </c>
      <c r="N120" s="38" t="b">
        <f t="shared" si="20"/>
        <v>0</v>
      </c>
    </row>
    <row r="121" spans="1:14" ht="13.5" hidden="1" thickBot="1" x14ac:dyDescent="0.25">
      <c r="A121" s="381"/>
      <c r="B121" s="25" t="s">
        <v>81</v>
      </c>
      <c r="C121" s="40" t="str">
        <f t="shared" si="18"/>
        <v xml:space="preserve"> Rozinyák Attila</v>
      </c>
      <c r="D121" s="40">
        <f t="shared" si="21"/>
        <v>1</v>
      </c>
      <c r="F121" s="381"/>
      <c r="G121" s="212" t="s">
        <v>81</v>
      </c>
      <c r="H121" s="36" t="b">
        <f t="shared" si="19"/>
        <v>0</v>
      </c>
      <c r="I121" s="7"/>
      <c r="J121" s="8"/>
      <c r="K121" s="9"/>
      <c r="L121" s="381"/>
      <c r="M121" s="212" t="s">
        <v>81</v>
      </c>
      <c r="N121" s="38" t="b">
        <f t="shared" si="20"/>
        <v>0</v>
      </c>
    </row>
    <row r="122" spans="1:14" ht="13.5" hidden="1" thickBot="1" x14ac:dyDescent="0.25">
      <c r="A122" s="391"/>
      <c r="B122" s="25" t="s">
        <v>82</v>
      </c>
      <c r="C122" s="40" t="str">
        <f t="shared" si="18"/>
        <v xml:space="preserve"> Jr. Deme Sándor</v>
      </c>
      <c r="D122" s="40">
        <f t="shared" si="21"/>
        <v>1</v>
      </c>
      <c r="F122" s="382"/>
      <c r="G122" s="213" t="s">
        <v>82</v>
      </c>
      <c r="H122" s="36" t="b">
        <f t="shared" si="19"/>
        <v>0</v>
      </c>
      <c r="I122" s="7"/>
      <c r="J122" s="8"/>
      <c r="K122" s="9"/>
      <c r="L122" s="382"/>
      <c r="M122" s="213" t="s">
        <v>82</v>
      </c>
      <c r="N122" s="38" t="b">
        <f t="shared" si="20"/>
        <v>0</v>
      </c>
    </row>
    <row r="123" spans="1:14" ht="19.5" hidden="1" thickBot="1" x14ac:dyDescent="0.35">
      <c r="D123" s="41">
        <f>IF($F$7=8,I18,IF($L$7=8,K18,IF($F$22=8,I33,IF($L$22=8,K33,IF($F$37=8,I48,IF($L$37=8,K48,IF($F$52=8,I63,IF($L$52=8,K63,IF($F$67=8,I78,IF($L$67=8,K78,IF($F$82=8,I93,IF($L$82=8,K93,IF($F$97=8,I108,IF($L$97=8,K108,IF($F$112=8,I123,IF($L$112=8,K123,IF($F$127=8,I138,IF($L$127=8,K138,IF($F$142=8,I153,IF($L$142=8,K153))))))))))))))))))))</f>
        <v>5.5</v>
      </c>
      <c r="H123" s="37"/>
      <c r="I123" s="11">
        <f>SUM(I113:I122)</f>
        <v>0</v>
      </c>
      <c r="J123" s="10"/>
      <c r="K123" s="12">
        <f>SUM(K113:K122)</f>
        <v>0</v>
      </c>
      <c r="N123" s="37"/>
    </row>
    <row r="124" spans="1:14" ht="13.5" hidden="1" thickBot="1" x14ac:dyDescent="0.25">
      <c r="H124" s="37"/>
      <c r="N124" s="37"/>
    </row>
    <row r="125" spans="1:14" ht="13.5" hidden="1" thickBot="1" x14ac:dyDescent="0.25">
      <c r="H125" s="37"/>
      <c r="I125" s="410" t="s">
        <v>8</v>
      </c>
      <c r="J125" s="411"/>
      <c r="K125" s="412"/>
      <c r="N125" s="37"/>
    </row>
    <row r="126" spans="1:14" ht="16.5" hidden="1" thickBot="1" x14ac:dyDescent="0.3">
      <c r="A126" s="383" t="s">
        <v>0</v>
      </c>
      <c r="B126" s="409"/>
      <c r="C126" s="23" t="str">
        <f>'Input adatok'!C131</f>
        <v>Nyh. Sakkiskola SE</v>
      </c>
      <c r="F126" s="383" t="s">
        <v>0</v>
      </c>
      <c r="G126" s="384"/>
      <c r="H126" s="92" t="b">
        <f>IF($F$127=1,#REF!,IF($F$127=2,C21,IF($F$127=3,C36,IF($F$127=4,C51,IF($F$127=5,C66,IF($F$127=6,C81,IF($F$127=7,C96,IF($F$127=8,C111,IF($F$127=9,C126,IF($F$127=10,C141,IF($F$127=11,C156,IF($F$127=12,C171,IF($F$127=13,C186,IF($F$127=14,C201,IF($F$127=15,C216,IF($F$127=16,C231,IF($F$127=17,C246,IF($F$127=18,C261,IF($F$127=19,C276,IF($F$127=20,C291))))))))))))))))))))</f>
        <v>0</v>
      </c>
      <c r="I126" s="413" t="str">
        <f>$I$1</f>
        <v>1. forduló</v>
      </c>
      <c r="J126" s="414"/>
      <c r="K126" s="415"/>
      <c r="L126" s="383" t="s">
        <v>0</v>
      </c>
      <c r="M126" s="384"/>
      <c r="N126" s="93" t="b">
        <f>IF($L$127=1,#REF!,IF($L$127=2,C21,IF($L$127=3,C36,IF($L$127=4,C51,IF($L$127=5,C66,IF($L$127=6,C81,IF($L$127=7,C96,IF($L$127=8,C111,IF($L$127=9,C126,IF($L$127=10,C141,IF($L$127=11,C156,IF($L$127=12,C171,IF($L$127=13,C186,IF($L$127=14,C201,IF($L$127=15,C216,IF($L$127=16,C231,IF($L$127=17,C246,IF($L$127=18,C261,IF($L$127=19,C276,IF($L$127=20,C291))))))))))))))))))))</f>
        <v>0</v>
      </c>
    </row>
    <row r="127" spans="1:14" ht="13.5" hidden="1" customHeight="1" thickBot="1" x14ac:dyDescent="0.25">
      <c r="A127" s="380">
        <v>9</v>
      </c>
      <c r="B127" s="24"/>
      <c r="C127" s="23" t="str">
        <f>'Input adatok'!M132</f>
        <v>Játékos Neve:</v>
      </c>
      <c r="F127" s="380"/>
      <c r="G127" s="211"/>
      <c r="H127" s="92" t="b">
        <f>IF($F$127=1,C7,IF($F$127=2,C22,IF($F$127=3,C37,IF($F$127=4,C52,IF($F$127=5,C67,IF($F$127=6,C82,IF($F$127=7,C97,IF($F$127=8,C112,IF($F$127=9,C127,IF($F$127=10,C142,IF($F$127=11,C157,IF($F$127=12,C172,IF($F$127=13,C187,IF($F$127=14,C202,IF($F$127=15,C217,IF($F$127=16,C232,IF($F$127=17,C247,IF($F$127=18,C262,IF($F$127=19,C277,IF($F$127=20,C292))))))))))))))))))))</f>
        <v>0</v>
      </c>
      <c r="I127" s="416"/>
      <c r="J127" s="417"/>
      <c r="K127" s="418"/>
      <c r="L127" s="380"/>
      <c r="M127" s="211"/>
      <c r="N127" s="93" t="b">
        <f>IF($L$127=1,C7,IF($L$127=2,C22,IF($L$127=3,C37,IF($L$127=4,C52,IF($L$127=5,C67,IF($L$127=6,C82,IF($L$127=7,C97,IF($L$127=8,C112,IF($L$127=9,C127,IF($L$127=10,C142,IF($L$127=11,C157,IF($L$127=12,C172,IF($L$127=13,C187,IF($L$127=14,C202,IF($L$127=15,C217,IF($L$127=16,C232,IF($L$127=17,C247,IF($L$127=18,C262,IF($L$127=19,C277,IF($L$127=20,C292))))))))))))))))))))</f>
        <v>0</v>
      </c>
    </row>
    <row r="128" spans="1:14" ht="13.5" hidden="1" customHeight="1" thickBot="1" x14ac:dyDescent="0.25">
      <c r="A128" s="381"/>
      <c r="B128" s="25" t="s">
        <v>2</v>
      </c>
      <c r="C128" s="40" t="str">
        <f>IF($F$7=9,H8,IF($L$7=9,N8,IF($F$22=9,H23,IF($L$22=9,N23,IF($F$37=9,H38,IF($L$37=9,N38,IF($F$52=9,H53,IF($L$52=9,N53,IF($F$67=9,H68,IF($L$67=9,N68,IF($F$82=9,H83,IF($L$82=9,N83,IF($F$97=9,H98,IF($L$97=9,N98,IF($F$112=9,H113,IF($L$112=9,N113,IF($F$127=9,H128,IF($L$127=9,N128,IF($F$142=9,H143,IF($L$142=9,N143))))))))))))))))))))</f>
        <v xml:space="preserve">Rubóczki Tibor 2022 </v>
      </c>
      <c r="D128" s="40">
        <f>IF($F$7=9,I8,IF($L$7=9,K8,IF($F$22=9,I23,IF($L$22=9,K23,IF($F$37=9,I38,IF($L$37=9,K38,IF($F$52=9,I53,IF($L$52=9,K53,IF($F$67=9,I68,IF($L$67=9,K68,IF($F$82=9,I83,IF($L$82=9,K83,IF($F$97=9,I98,IF($L$97=9,K98,IF($F$112=9,I113,IF($L$112=9,K113,IF($F$127=9,I128,IF($L$127=9,K128,IF($F$142=9,I143,IF($L$142=9,K143))))))))))))))))))))</f>
        <v>0.5</v>
      </c>
      <c r="F128" s="381"/>
      <c r="G128" s="212" t="s">
        <v>2</v>
      </c>
      <c r="H128" s="36" t="b">
        <f>IF($F$127=1,C8,IF($F$127=2,C23,IF($F$127=3,C38,IF($F$127=4,C53,IF($F$127=5,C68,IF($F$127=6,C83,IF($F$127=7,C98,IF($F$127=8,C113,IF($F$127=9,C128,IF($F$127=10,C143,IF($F$127=11,C158,IF($F$127=12,C173,IF($F$127=13,C188,IF($F$127=14,C203,IF($F$127=15,C218,IF($F$127=16,C233,IF($F$127=17,C248,IF($F$127=18,C263,IF($F$127=19,C278,IF($F$127=20,C293))))))))))))))))))))</f>
        <v>0</v>
      </c>
      <c r="I128" s="4"/>
      <c r="J128" s="5"/>
      <c r="K128" s="6"/>
      <c r="L128" s="381"/>
      <c r="M128" s="212" t="s">
        <v>2</v>
      </c>
      <c r="N128" s="38" t="b">
        <f>IF($L$127=1,C8,IF($L$127=2,C23,IF($L$127=3,C38,IF($L$127=4,C53,IF($L$127=5,C68,IF($L$127=6,C83,IF($L$127=7,C98,IF($L$127=8,C113,IF($L$127=9,C128,IF($L$127=10,C143,IF($L$127=11,C158,IF($L$127=12,C173,IF($L$127=13,C188,IF($L$127=14,C203,IF($L$127=15,C218,IF($L$127=16,C233,IF($L$127=17,C248,IF($L$127=18,C263,IF($L$127=19,C278,IF($L$127=20,C293))))))))))))))))))))</f>
        <v>0</v>
      </c>
    </row>
    <row r="129" spans="1:14" ht="13.5" hidden="1" customHeight="1" thickBot="1" x14ac:dyDescent="0.25">
      <c r="A129" s="381"/>
      <c r="B129" s="25" t="s">
        <v>3</v>
      </c>
      <c r="C129" s="40" t="str">
        <f t="shared" ref="C129:C137" si="22">IF($F$7=9,H9,IF($L$7=9,N9,IF($F$22=9,H24,IF($L$22=9,N24,IF($F$37=9,H39,IF($L$37=9,N39,IF($F$52=9,H54,IF($L$52=9,N54,IF($F$67=9,H69,IF($L$67=9,N69,IF($F$82=9,H84,IF($L$82=9,N84,IF($F$97=9,H99,IF($L$97=9,N99,IF($F$112=9,H114,IF($L$112=9,N114,IF($F$127=9,H129,IF($L$127=9,N129,IF($F$142=9,H144,IF($L$142=9,N144))))))))))))))))))))</f>
        <v xml:space="preserve"> jr Csörsz Ferenc 1925</v>
      </c>
      <c r="D129" s="40">
        <f>IF($F$7=9,I9,IF($L$7=9,K9,IF($F$22=9,I24,IF($L$22=9,K24,IF($F$37=9,I39,IF($L$37=9,K39,IF($F$52=9,I54,IF($L$52=9,K54,IF($F$67=9,I69,IF($L$67=9,K69,IF($F$82=9,I84,IF($L$82=9,K84,IF($F$97=9,I99,IF($L$97=9,K99,IF($F$112=9,I114,IF($L$112=9,K114,IF($F$127=9,I129,IF($L$127=9,K129,IF($F$142=9,I144,IF($L$142=9,K144))))))))))))))))))))</f>
        <v>0</v>
      </c>
      <c r="F129" s="381"/>
      <c r="G129" s="212" t="s">
        <v>3</v>
      </c>
      <c r="H129" s="36" t="b">
        <f t="shared" ref="H129:H137" si="23">IF($F$127=1,C9,IF($F$127=2,C24,IF($F$127=3,C39,IF($F$127=4,C54,IF($F$127=5,C69,IF($F$127=6,C84,IF($F$127=7,C99,IF($F$127=8,C114,IF($F$127=9,C129,IF($F$127=10,C144,IF($F$127=11,C159,IF($F$127=12,C174,IF($F$127=13,C189,IF($F$127=14,C204,IF($F$127=15,C219,IF($F$127=16,C234,IF($F$127=17,C249,IF($F$127=18,C264,IF($F$127=19,C279,IF($F$127=20,C294))))))))))))))))))))</f>
        <v>0</v>
      </c>
      <c r="I129" s="7"/>
      <c r="J129" s="8"/>
      <c r="K129" s="9"/>
      <c r="L129" s="381"/>
      <c r="M129" s="212" t="s">
        <v>3</v>
      </c>
      <c r="N129" s="38" t="b">
        <f t="shared" ref="N129:N137" si="24">IF($L$127=1,C9,IF($L$127=2,C24,IF($L$127=3,C39,IF($L$127=4,C54,IF($L$127=5,C69,IF($L$127=6,C84,IF($L$127=7,C99,IF($L$127=8,C114,IF($L$127=9,C129,IF($L$127=10,C144,IF($L$127=11,C159,IF($L$127=12,C174,IF($L$127=13,C189,IF($L$127=14,C204,IF($L$127=15,C219,IF($L$127=16,C234,IF($L$127=17,C249,IF($L$127=18,C264,IF($L$127=19,C279,IF($L$127=20,C294))))))))))))))))))))</f>
        <v>0</v>
      </c>
    </row>
    <row r="130" spans="1:14" ht="13.5" hidden="1" customHeight="1" thickBot="1" x14ac:dyDescent="0.25">
      <c r="A130" s="381"/>
      <c r="B130" s="25" t="s">
        <v>4</v>
      </c>
      <c r="C130" s="40" t="str">
        <f t="shared" si="22"/>
        <v>Dr Gunyecz Zoltán 1866</v>
      </c>
      <c r="D130" s="40">
        <f>IF($F$7=9,I10,IF($L$7=9,K10,IF($F$22=9,I25,IF($L$22=9,K25,IF($F$37=9,I40,IF($L$37=9,K40,IF($F$52=9,I55,IF($L$52=9,K55,IF($F$67=9,I70,IF($L$67=9,K70,IF($F$82=9,I85,IF($L$82=9,K85,IF($F$97=9,I100,IF($L$97=9,K100,IF($F$112=9,I115,IF($L$112=9,K115,IF($F$127=9,I130,IF($L$127=9,K130,IF($F$142=9,I145,IF($L$142=9,K145))))))))))))))))))))</f>
        <v>0.5</v>
      </c>
      <c r="F130" s="381"/>
      <c r="G130" s="212" t="s">
        <v>4</v>
      </c>
      <c r="H130" s="36" t="b">
        <f t="shared" si="23"/>
        <v>0</v>
      </c>
      <c r="I130" s="7"/>
      <c r="J130" s="8"/>
      <c r="K130" s="9"/>
      <c r="L130" s="381"/>
      <c r="M130" s="212" t="s">
        <v>4</v>
      </c>
      <c r="N130" s="38" t="b">
        <f t="shared" si="24"/>
        <v>0</v>
      </c>
    </row>
    <row r="131" spans="1:14" ht="13.5" hidden="1" customHeight="1" thickBot="1" x14ac:dyDescent="0.25">
      <c r="A131" s="381"/>
      <c r="B131" s="25" t="s">
        <v>5</v>
      </c>
      <c r="C131" s="40" t="str">
        <f t="shared" si="22"/>
        <v xml:space="preserve"> Darai Tihamér 1874  </v>
      </c>
      <c r="D131" s="40">
        <f>IF($F$7=9,I11,IF($L$7=9,K11,IF($F$22=9,I26,IF($L$22=9,K26,IF($F$37=9,I41,IF($L$37=9,K41,IF($F$52=9,I56,IF($L$52=9,K56,IF($F$67=9,I71,IF($L$67=9,K71,IF($F$82=9,I86,IF($L$82=9,K86,IF($F$97=9,I101,IF($L$97=9,K101,IF($F$112=9,I116,IF($L$112=9,K116,IF($F$127=9,I131,IF($L$127=9,K131,IF($F$142=9,I146,IF($L$142=9,K146))))))))))))))))))))</f>
        <v>0.5</v>
      </c>
      <c r="F131" s="381"/>
      <c r="G131" s="212" t="s">
        <v>5</v>
      </c>
      <c r="H131" s="36" t="b">
        <f t="shared" si="23"/>
        <v>0</v>
      </c>
      <c r="I131" s="7"/>
      <c r="J131" s="8"/>
      <c r="K131" s="9"/>
      <c r="L131" s="381"/>
      <c r="M131" s="212" t="s">
        <v>5</v>
      </c>
      <c r="N131" s="38" t="b">
        <f t="shared" si="24"/>
        <v>0</v>
      </c>
    </row>
    <row r="132" spans="1:14" ht="13.5" hidden="1" customHeight="1" thickBot="1" x14ac:dyDescent="0.25">
      <c r="A132" s="381"/>
      <c r="B132" s="25" t="s">
        <v>6</v>
      </c>
      <c r="C132" s="40" t="str">
        <f t="shared" si="22"/>
        <v>Gergely Ákos 1860</v>
      </c>
      <c r="D132" s="40">
        <f t="shared" ref="D132:D137" si="25">IF($F$7=9,I12,IF($L$7=9,K12,IF($F$22=9,I27,IF($L$22=9,K27,IF($F$37=9,I42,IF($L$37=9,K42,IF($F$52=9,I57,IF($L$52=9,K57,IF($F$67=9,I72,IF($L$67=9,K72,IF($F$82=9,I87,IF($L$82=9,K87,IF($F$97=9,I102,IF($L$97=9,K102,IF($F$112=9,I117,IF($L$112=9,K117,IF($F$127=9,I132,IF($L$127=9,K132,IF($F$142=9,I151,IF($L$142=9,K151))))))))))))))))))))</f>
        <v>0</v>
      </c>
      <c r="F132" s="381"/>
      <c r="G132" s="212" t="s">
        <v>6</v>
      </c>
      <c r="H132" s="36" t="b">
        <f t="shared" si="23"/>
        <v>0</v>
      </c>
      <c r="I132" s="7"/>
      <c r="J132" s="8"/>
      <c r="K132" s="9"/>
      <c r="L132" s="381"/>
      <c r="M132" s="212" t="s">
        <v>6</v>
      </c>
      <c r="N132" s="38" t="b">
        <f t="shared" si="24"/>
        <v>0</v>
      </c>
    </row>
    <row r="133" spans="1:14" ht="13.5" hidden="1" customHeight="1" thickBot="1" x14ac:dyDescent="0.25">
      <c r="A133" s="381"/>
      <c r="B133" s="25" t="s">
        <v>7</v>
      </c>
      <c r="C133" s="40" t="str">
        <f t="shared" si="22"/>
        <v>Görbe Szabolcs 1898</v>
      </c>
      <c r="D133" s="40">
        <f t="shared" si="25"/>
        <v>0</v>
      </c>
      <c r="F133" s="381"/>
      <c r="G133" s="212" t="s">
        <v>7</v>
      </c>
      <c r="H133" s="36" t="b">
        <f t="shared" si="23"/>
        <v>0</v>
      </c>
      <c r="I133" s="7"/>
      <c r="J133" s="8"/>
      <c r="K133" s="9"/>
      <c r="L133" s="381"/>
      <c r="M133" s="212" t="s">
        <v>7</v>
      </c>
      <c r="N133" s="38" t="b">
        <f t="shared" si="24"/>
        <v>0</v>
      </c>
    </row>
    <row r="134" spans="1:14" ht="13.5" hidden="1" thickBot="1" x14ac:dyDescent="0.25">
      <c r="A134" s="381"/>
      <c r="B134" s="25" t="s">
        <v>79</v>
      </c>
      <c r="C134" s="40" t="str">
        <f t="shared" si="22"/>
        <v>Tóth Tibor 1785</v>
      </c>
      <c r="D134" s="40">
        <f t="shared" si="25"/>
        <v>1</v>
      </c>
      <c r="F134" s="381"/>
      <c r="G134" s="212" t="s">
        <v>79</v>
      </c>
      <c r="H134" s="36" t="b">
        <f t="shared" si="23"/>
        <v>0</v>
      </c>
      <c r="I134" s="7"/>
      <c r="J134" s="8"/>
      <c r="K134" s="9"/>
      <c r="L134" s="381"/>
      <c r="M134" s="212" t="s">
        <v>79</v>
      </c>
      <c r="N134" s="38" t="b">
        <f t="shared" si="24"/>
        <v>0</v>
      </c>
    </row>
    <row r="135" spans="1:14" ht="13.5" hidden="1" thickBot="1" x14ac:dyDescent="0.25">
      <c r="A135" s="381"/>
      <c r="B135" s="25" t="s">
        <v>80</v>
      </c>
      <c r="C135" s="40" t="str">
        <f t="shared" si="22"/>
        <v xml:space="preserve"> Diczkó Zsombor 1797 </v>
      </c>
      <c r="D135" s="40">
        <f t="shared" si="25"/>
        <v>0.5</v>
      </c>
      <c r="F135" s="381"/>
      <c r="G135" s="212" t="s">
        <v>80</v>
      </c>
      <c r="H135" s="36" t="b">
        <f t="shared" si="23"/>
        <v>0</v>
      </c>
      <c r="I135" s="7"/>
      <c r="J135" s="8"/>
      <c r="K135" s="9"/>
      <c r="L135" s="381"/>
      <c r="M135" s="212" t="s">
        <v>80</v>
      </c>
      <c r="N135" s="38" t="b">
        <f t="shared" si="24"/>
        <v>0</v>
      </c>
    </row>
    <row r="136" spans="1:14" ht="13.5" hidden="1" thickBot="1" x14ac:dyDescent="0.25">
      <c r="A136" s="381"/>
      <c r="B136" s="25" t="s">
        <v>81</v>
      </c>
      <c r="C136" s="40" t="str">
        <f t="shared" si="22"/>
        <v>Papp László 1779</v>
      </c>
      <c r="D136" s="40">
        <f t="shared" si="25"/>
        <v>0</v>
      </c>
      <c r="F136" s="381"/>
      <c r="G136" s="212" t="s">
        <v>81</v>
      </c>
      <c r="H136" s="36" t="b">
        <f t="shared" si="23"/>
        <v>0</v>
      </c>
      <c r="I136" s="7"/>
      <c r="J136" s="8"/>
      <c r="K136" s="9"/>
      <c r="L136" s="381"/>
      <c r="M136" s="212" t="s">
        <v>81</v>
      </c>
      <c r="N136" s="38" t="b">
        <f t="shared" si="24"/>
        <v>0</v>
      </c>
    </row>
    <row r="137" spans="1:14" ht="13.5" hidden="1" thickBot="1" x14ac:dyDescent="0.25">
      <c r="A137" s="391"/>
      <c r="B137" s="25" t="s">
        <v>82</v>
      </c>
      <c r="C137" s="40" t="str">
        <f t="shared" si="22"/>
        <v xml:space="preserve"> Ugyan Dániel 1592</v>
      </c>
      <c r="D137" s="40">
        <f t="shared" si="25"/>
        <v>0.5</v>
      </c>
      <c r="F137" s="382"/>
      <c r="G137" s="213" t="s">
        <v>82</v>
      </c>
      <c r="H137" s="36" t="b">
        <f t="shared" si="23"/>
        <v>0</v>
      </c>
      <c r="I137" s="7"/>
      <c r="J137" s="8"/>
      <c r="K137" s="9"/>
      <c r="L137" s="382"/>
      <c r="M137" s="213" t="s">
        <v>82</v>
      </c>
      <c r="N137" s="38" t="b">
        <f t="shared" si="24"/>
        <v>0</v>
      </c>
    </row>
    <row r="138" spans="1:14" ht="19.5" hidden="1" thickBot="1" x14ac:dyDescent="0.35">
      <c r="D138" s="41">
        <f>IF($F$7=9,I18,IF($L$7=9,K18,IF($F$22=9,I33,IF($L$22=9,K33,IF($F$37=9,I48,IF($L$37=9,K48,IF($F$52=9,I63,IF($L$52=9,K63,IF($F$67=9,I78,IF($L$67=9,K78,IF($F$82=9,I93,IF($L$82=9,K93,IF($F$97=9,I108,IF($L$97=9,K108,IF($F$112=9,I123,IF($L$112=9,K123,IF($F$127=9,I138,IF($L$127=9,K138,IF($F$142=9,I153,IF($L$142=9,K153))))))))))))))))))))</f>
        <v>3.5</v>
      </c>
      <c r="H138" s="37"/>
      <c r="I138" s="11">
        <f>SUM(I128:I137)</f>
        <v>0</v>
      </c>
      <c r="J138" s="10"/>
      <c r="K138" s="12">
        <f>SUM(K128:K137)</f>
        <v>0</v>
      </c>
      <c r="N138" s="37"/>
    </row>
    <row r="139" spans="1:14" ht="13.5" hidden="1" thickBot="1" x14ac:dyDescent="0.25">
      <c r="H139" s="37"/>
      <c r="N139" s="37"/>
    </row>
    <row r="140" spans="1:14" ht="13.5" hidden="1" thickBot="1" x14ac:dyDescent="0.25">
      <c r="H140" s="37"/>
      <c r="I140" s="410" t="s">
        <v>8</v>
      </c>
      <c r="J140" s="411"/>
      <c r="K140" s="412"/>
      <c r="N140" s="37"/>
    </row>
    <row r="141" spans="1:14" ht="16.5" hidden="1" thickBot="1" x14ac:dyDescent="0.3">
      <c r="A141" s="383" t="s">
        <v>0</v>
      </c>
      <c r="B141" s="409"/>
      <c r="C141" s="23" t="str">
        <f>'Input adatok'!C147</f>
        <v>Nagyhalászi SE</v>
      </c>
      <c r="F141" s="383" t="s">
        <v>0</v>
      </c>
      <c r="G141" s="384"/>
      <c r="H141" s="92" t="b">
        <f>IF($F$142=1,#REF!,IF($F$142=2,C21,IF($F$142=3,C36,IF($F$142=4,C51,IF($F$142=5,C66,IF($F$142=6,C81,IF($F$142=7,C96,IF($F$142=8,C111,IF($F$142=9,C126,IF($F$142=10,C141,IF($F$142=11,C156,IF($F$142=12,C171,IF($F$142=13,C186,IF($F$142=14,C201,IF($F$142=15,C216,IF($F$142=16,C231,IF($F$142=17,C246,IF($F$142=18,C261,IF($F$142=19,C276,IF($F$142=20,C291))))))))))))))))))))</f>
        <v>0</v>
      </c>
      <c r="I141" s="413" t="str">
        <f>$I$1</f>
        <v>1. forduló</v>
      </c>
      <c r="J141" s="414"/>
      <c r="K141" s="415"/>
      <c r="L141" s="383" t="s">
        <v>0</v>
      </c>
      <c r="M141" s="384"/>
      <c r="N141" s="93" t="b">
        <f>IF($L$142=1,#REF!,IF($L$142=2,C21,IF($L$142=3,C36,IF($L$142=4,C51,IF($L$142=5,C66,IF($L$142=6,C81,IF($L$142=7,C96,IF($L$142=8,C111,IF($L$142=9,C126,IF($L$142=10,C141,IF($L$142=11,C156,IF($L$142=12,C171,IF($L$142=13,C186,IF($L$142=14,C201,IF($L$142=15,C216,IF($L$142=16,C231,IF($L$142=17,C246,IF($L$142=18,C261,IF($L$142=19,C276,IF($L$142=20,C291))))))))))))))))))))</f>
        <v>0</v>
      </c>
    </row>
    <row r="142" spans="1:14" ht="13.5" hidden="1" customHeight="1" thickBot="1" x14ac:dyDescent="0.25">
      <c r="A142" s="380">
        <v>10</v>
      </c>
      <c r="B142" s="24"/>
      <c r="C142" s="23" t="str">
        <f>'Input adatok'!M148</f>
        <v>Játékos Neve:</v>
      </c>
      <c r="F142" s="380"/>
      <c r="G142" s="211"/>
      <c r="H142" s="92" t="b">
        <f>IF($F$142=1,C7,IF($F$142=2,C22,IF($F$142=3,C37,IF($F$142=4,C52,IF($F$142=5,C67,IF($F$142=6,C82,IF($F$142=7,C97,IF($F$142=8,C112,IF($F$142=9,C127,IF($F$142=10,C142,IF($F$142=11,C157,IF($F$142=12,C172,IF($F$142=13,C187,IF($F$142=14,C202,IF($F$142=15,C217,IF($F$142=16,C232,IF($F$142=17,C247,IF($F$142=18,C262,IF($F$142=19,C277,IF($F$142=20,C292))))))))))))))))))))</f>
        <v>0</v>
      </c>
      <c r="I142" s="416"/>
      <c r="J142" s="417"/>
      <c r="K142" s="418"/>
      <c r="L142" s="380"/>
      <c r="M142" s="211"/>
      <c r="N142" s="93" t="b">
        <f>IF($L$142=1,C7,IF($L$142=2,C22,IF($L$142=3,C37,IF($L$142=4,C52,IF($L$142=5,C67,IF($L$142=6,C82,IF($L$142=7,C97,IF($L$142=8,C112,IF($L$142=9,C127,IF($L$142=10,C142,IF($L$142=11,C157,IF($L$142=12,C172,IF($L$142=13,C187,IF($L$142=14,C202,IF($L$142=15,C217,IF($L$142=16,C232,IF($L$142=17,C247,IF($L$142=18,C262,IF($L$142=19,C277,IF($L$142=20,C292))))))))))))))))))))</f>
        <v>0</v>
      </c>
    </row>
    <row r="143" spans="1:14" ht="13.5" hidden="1" customHeight="1" thickBot="1" x14ac:dyDescent="0.25">
      <c r="A143" s="381"/>
      <c r="B143" s="25" t="s">
        <v>2</v>
      </c>
      <c r="C143" s="40" t="str">
        <f>IF($F$7=10,H8,IF($L$7=10,N8,IF($F$22=10,H23,IF($L$22=10,N23,IF($F$37=10,H38,IF($L$37=10,N38,IF($F$52=10,H53,IF($L$52=10,N53,IF($F$67=10,H68,IF($L$67=10,N68,IF($F$82=10,H83,IF($L$82=10,N83,IF($F$97=10,H98,IF($L$97=10,N98,IF($F$112=10,H113,IF($L$112=10,N113,IF($F$127=10,H128,IF($L$127=10,N128,IF($F$142=10,H143,IF($L$142=10,N143))))))))))))))))))))</f>
        <v xml:space="preserve"> Kovalcsik Z.</v>
      </c>
      <c r="D143" s="40">
        <f>IF($F$7=10,I8,IF($L$7=10,K8,IF($F$22=10,I23,IF($L$22=10,K23,IF($F$37=10,I38,IF($L$37=10,K38,IF($F$52=10,I53,IF($L$52=10,K53,IF($F$67=10,I68,IF($L$67=10,K68,IF($F$82=10,I83,IF($L$82=10,K83,IF($F$97=10,I98,IF($L$97=10,K98,IF($F$112=10,I113,IF($L$112=10,K113,IF($F$127=10,I128,IF($L$127=10,K128,IF($F$142=10,I143,IF($L$142=10,K143))))))))))))))))))))</f>
        <v>0.5</v>
      </c>
      <c r="F143" s="381"/>
      <c r="G143" s="212" t="s">
        <v>2</v>
      </c>
      <c r="H143" s="36" t="b">
        <f>IF($F$142=1,C8,IF($F$142=2,C23,IF($F$142=3,C38,IF($F$142=4,C53,IF($F$142=5,C68,IF($F$142=6,C83,IF($F$142=7,C98,IF($F$142=8,C113,IF($F$142=9,C128,IF($F$142=10,C143,IF($F$142=11,C158,IF($F$142=12,C173,IF($F$142=13,C188,IF($F$142=14,C203,IF($F$142=15,C218,IF($F$142=16,C233,IF($F$142=17,C248,IF($F$142=18,C263,IF($F$142=19,C278,IF($F$142=20,C293))))))))))))))))))))</f>
        <v>0</v>
      </c>
      <c r="I143" s="4"/>
      <c r="J143" s="5"/>
      <c r="K143" s="6"/>
      <c r="L143" s="381"/>
      <c r="M143" s="212" t="s">
        <v>2</v>
      </c>
      <c r="N143" s="38" t="b">
        <f>IF($L$142=1,C8,IF($L$142=2,C23,IF($L$142=3,C38,IF($L$142=4,C53,IF($L$142=5,C68,IF($L$142=6,C83,IF($L$142=7,C98,IF($L$142=8,C113,IF($L$142=9,C128,IF($L$142=10,C143,IF($L$142=11,C158,IF($L$142=12,C173,IF($L$142=13,C188,IF($L$142=14,C203,IF($L$142=15,C218,IF($L$142=16,C233,IF($L$142=17,C248,IF($L$142=18,C263,IF($L$142=19,C278,IF($L$142=20,C293))))))))))))))))))))</f>
        <v>0</v>
      </c>
    </row>
    <row r="144" spans="1:14" ht="13.5" hidden="1" customHeight="1" thickBot="1" x14ac:dyDescent="0.25">
      <c r="A144" s="381"/>
      <c r="B144" s="25" t="s">
        <v>3</v>
      </c>
      <c r="C144" s="40" t="str">
        <f t="shared" ref="C144:C152" si="26">IF($F$7=10,H9,IF($L$7=10,N9,IF($F$22=10,H24,IF($L$22=10,N24,IF($F$37=10,H39,IF($L$37=10,N39,IF($F$52=10,H54,IF($L$52=10,N54,IF($F$67=10,H69,IF($L$67=10,N69,IF($F$82=10,H84,IF($L$82=10,N84,IF($F$97=10,H99,IF($L$97=10,N99,IF($F$112=10,H114,IF($L$112=10,N114,IF($F$127=10,H129,IF($L$127=10,N129,IF($F$142=10,H144,IF($L$142=10,N144))))))))))))))))))))</f>
        <v> Vitai  T.</v>
      </c>
      <c r="D144" s="40">
        <f>IF($F$7=10,I9,IF($L$7=10,K9,IF($F$22=10,I24,IF($L$22=10,K24,IF($F$37=10,I39,IF($L$37=10,K39,IF($F$52=10,I54,IF($L$52=10,K54,IF($F$67=10,I69,IF($L$67=10,K69,IF($F$82=10,I84,IF($L$82=10,K84,IF($F$97=10,I99,IF($L$97=10,K99,IF($F$112=10,I114,IF($L$112=10,K114,IF($F$127=10,I129,IF($L$127=10,K129,IF($F$142=10,I144,IF($L$142=10,K144))))))))))))))))))))</f>
        <v>1</v>
      </c>
      <c r="F144" s="381"/>
      <c r="G144" s="212" t="s">
        <v>3</v>
      </c>
      <c r="H144" s="36" t="b">
        <f t="shared" ref="H144:H152" si="27">IF($F$142=1,C9,IF($F$142=2,C24,IF($F$142=3,C39,IF($F$142=4,C54,IF($F$142=5,C69,IF($F$142=6,C84,IF($F$142=7,C99,IF($F$142=8,C114,IF($F$142=9,C129,IF($F$142=10,C144,IF($F$142=11,C159,IF($F$142=12,C174,IF($F$142=13,C189,IF($F$142=14,C204,IF($F$142=15,C219,IF($F$142=16,C234,IF($F$142=17,C249,IF($F$142=18,C264,IF($F$142=19,C279,IF($F$142=20,C294))))))))))))))))))))</f>
        <v>0</v>
      </c>
      <c r="I144" s="7"/>
      <c r="J144" s="8"/>
      <c r="K144" s="9"/>
      <c r="L144" s="381"/>
      <c r="M144" s="212" t="s">
        <v>3</v>
      </c>
      <c r="N144" s="38" t="b">
        <f t="shared" ref="N144:N152" si="28">IF($L$142=1,C9,IF($L$142=2,C24,IF($L$142=3,C39,IF($L$142=4,C54,IF($L$142=5,C69,IF($L$142=6,C84,IF($L$142=7,C99,IF($L$142=8,C114,IF($L$142=9,C129,IF($L$142=10,C144,IF($L$142=11,C159,IF($L$142=12,C174,IF($L$142=13,C189,IF($L$142=14,C204,IF($L$142=15,C219,IF($L$142=16,C234,IF($L$142=17,C249,IF($L$142=18,C264,IF($L$142=19,C279,IF($L$142=20,C294))))))))))))))))))))</f>
        <v>0</v>
      </c>
    </row>
    <row r="145" spans="1:14" ht="13.5" hidden="1" customHeight="1" thickBot="1" x14ac:dyDescent="0.25">
      <c r="A145" s="381"/>
      <c r="B145" s="25" t="s">
        <v>4</v>
      </c>
      <c r="C145" s="40" t="str">
        <f t="shared" si="26"/>
        <v xml:space="preserve">  Boros Z.        </v>
      </c>
      <c r="D145" s="40">
        <f>IF($F$7=10,I10,IF($L$7=10,K10,IF($F$22=10,I25,IF($L$22=10,K25,IF($F$37=10,I40,IF($L$37=10,K40,IF($F$52=10,I55,IF($L$52=10,K55,IF($F$67=10,I70,IF($L$67=10,K70,IF($F$82=10,I85,IF($L$82=10,K85,IF($F$97=10,I100,IF($L$97=10,K100,IF($F$112=10,I115,IF($L$112=10,K115,IF($F$127=10,I130,IF($L$127=10,K130,IF($F$142=10,I145,IF($L$142=10,K145))))))))))))))))))))</f>
        <v>0</v>
      </c>
      <c r="F145" s="381"/>
      <c r="G145" s="212" t="s">
        <v>4</v>
      </c>
      <c r="H145" s="36" t="b">
        <f t="shared" si="27"/>
        <v>0</v>
      </c>
      <c r="I145" s="7"/>
      <c r="J145" s="8"/>
      <c r="K145" s="9"/>
      <c r="L145" s="381"/>
      <c r="M145" s="212" t="s">
        <v>4</v>
      </c>
      <c r="N145" s="38" t="b">
        <f t="shared" si="28"/>
        <v>0</v>
      </c>
    </row>
    <row r="146" spans="1:14" ht="13.5" hidden="1" customHeight="1" thickBot="1" x14ac:dyDescent="0.25">
      <c r="A146" s="381"/>
      <c r="B146" s="25" t="s">
        <v>5</v>
      </c>
      <c r="C146" s="40" t="str">
        <f t="shared" si="26"/>
        <v xml:space="preserve"> Orosz-Tóth G</v>
      </c>
      <c r="D146" s="40">
        <f>IF($F$7=10,I11,IF($L$7=10,K11,IF($F$22=10,I26,IF($L$22=10,K26,IF($F$37=10,I41,IF($L$37=10,K41,IF($F$52=10,I56,IF($L$52=10,K56,IF($F$67=10,I71,IF($L$67=10,K71,IF($F$82=10,I86,IF($L$82=10,K86,IF($F$97=10,I101,IF($L$97=10,K101,IF($F$112=10,I116,IF($L$112=10,K116,IF($F$127=10,I131,IF($L$127=10,K131,IF($F$142=10,I146,IF($L$142=10,K146))))))))))))))))))))</f>
        <v>1</v>
      </c>
      <c r="F146" s="381"/>
      <c r="G146" s="212" t="s">
        <v>5</v>
      </c>
      <c r="H146" s="36" t="b">
        <f t="shared" si="27"/>
        <v>0</v>
      </c>
      <c r="I146" s="7"/>
      <c r="J146" s="8"/>
      <c r="K146" s="9"/>
      <c r="L146" s="381"/>
      <c r="M146" s="212" t="s">
        <v>5</v>
      </c>
      <c r="N146" s="38" t="b">
        <f t="shared" si="28"/>
        <v>0</v>
      </c>
    </row>
    <row r="147" spans="1:14" ht="13.5" hidden="1" customHeight="1" thickBot="1" x14ac:dyDescent="0.25">
      <c r="A147" s="381"/>
      <c r="B147" s="25" t="s">
        <v>6</v>
      </c>
      <c r="C147" s="40" t="str">
        <f t="shared" si="26"/>
        <v> Béres I.</v>
      </c>
      <c r="D147" s="40">
        <f t="shared" ref="D147:D152" si="29">IF($F$7=10,I12,IF($L$7=10,K12,IF($F$22=10,I27,IF($L$22=10,K27,IF($F$37=10,I42,IF($L$37=10,K42,IF($F$52=10,I57,IF($L$52=10,K57,IF($F$67=10,I72,IF($L$67=10,K72,IF($F$82=10,I87,IF($L$82=10,K87,IF($F$97=10,I102,IF($L$97=10,K102,IF($F$112=10,I117,IF($L$112=10,K117,IF($F$127=10,I132,IF($L$127=10,K132,IF($F$142=10,I147,IF($L$142=10,K147))))))))))))))))))))</f>
        <v>0</v>
      </c>
      <c r="F147" s="381"/>
      <c r="G147" s="212" t="s">
        <v>6</v>
      </c>
      <c r="H147" s="36" t="b">
        <f t="shared" si="27"/>
        <v>0</v>
      </c>
      <c r="I147" s="7"/>
      <c r="J147" s="8"/>
      <c r="K147" s="9"/>
      <c r="L147" s="381"/>
      <c r="M147" s="212" t="s">
        <v>6</v>
      </c>
      <c r="N147" s="38" t="b">
        <f t="shared" si="28"/>
        <v>0</v>
      </c>
    </row>
    <row r="148" spans="1:14" ht="13.5" hidden="1" customHeight="1" thickBot="1" x14ac:dyDescent="0.25">
      <c r="A148" s="381"/>
      <c r="B148" s="25" t="s">
        <v>7</v>
      </c>
      <c r="C148" s="40" t="str">
        <f t="shared" si="26"/>
        <v xml:space="preserve"> Lukács I </v>
      </c>
      <c r="D148" s="40">
        <f t="shared" si="29"/>
        <v>0</v>
      </c>
      <c r="F148" s="381"/>
      <c r="G148" s="212" t="s">
        <v>7</v>
      </c>
      <c r="H148" s="36" t="b">
        <f t="shared" si="27"/>
        <v>0</v>
      </c>
      <c r="I148" s="7"/>
      <c r="J148" s="8"/>
      <c r="K148" s="9"/>
      <c r="L148" s="381"/>
      <c r="M148" s="212" t="s">
        <v>7</v>
      </c>
      <c r="N148" s="38" t="b">
        <f t="shared" si="28"/>
        <v>0</v>
      </c>
    </row>
    <row r="149" spans="1:14" ht="13.5" hidden="1" thickBot="1" x14ac:dyDescent="0.25">
      <c r="A149" s="381"/>
      <c r="B149" s="25" t="s">
        <v>79</v>
      </c>
      <c r="C149" s="40" t="str">
        <f t="shared" si="26"/>
        <v xml:space="preserve"> Vinnai K. </v>
      </c>
      <c r="D149" s="40">
        <f t="shared" si="29"/>
        <v>0.5</v>
      </c>
      <c r="F149" s="381"/>
      <c r="G149" s="212" t="s">
        <v>79</v>
      </c>
      <c r="H149" s="36" t="b">
        <f t="shared" si="27"/>
        <v>0</v>
      </c>
      <c r="I149" s="7"/>
      <c r="J149" s="8"/>
      <c r="K149" s="9"/>
      <c r="L149" s="381"/>
      <c r="M149" s="212" t="s">
        <v>79</v>
      </c>
      <c r="N149" s="38" t="b">
        <f t="shared" si="28"/>
        <v>0</v>
      </c>
    </row>
    <row r="150" spans="1:14" ht="13.5" hidden="1" thickBot="1" x14ac:dyDescent="0.25">
      <c r="A150" s="381"/>
      <c r="B150" s="25" t="s">
        <v>80</v>
      </c>
      <c r="C150" s="40" t="str">
        <f t="shared" si="26"/>
        <v xml:space="preserve"> Badari Máté </v>
      </c>
      <c r="D150" s="40">
        <f t="shared" si="29"/>
        <v>0</v>
      </c>
      <c r="F150" s="381"/>
      <c r="G150" s="212" t="s">
        <v>80</v>
      </c>
      <c r="H150" s="36" t="b">
        <f t="shared" si="27"/>
        <v>0</v>
      </c>
      <c r="I150" s="7"/>
      <c r="J150" s="8"/>
      <c r="K150" s="9"/>
      <c r="L150" s="381"/>
      <c r="M150" s="212" t="s">
        <v>80</v>
      </c>
      <c r="N150" s="38" t="b">
        <f t="shared" si="28"/>
        <v>0</v>
      </c>
    </row>
    <row r="151" spans="1:14" ht="13.5" hidden="1" thickBot="1" x14ac:dyDescent="0.25">
      <c r="A151" s="381"/>
      <c r="B151" s="25" t="s">
        <v>81</v>
      </c>
      <c r="C151" s="40" t="str">
        <f t="shared" si="26"/>
        <v xml:space="preserve">  Kiss R. </v>
      </c>
      <c r="D151" s="40">
        <f t="shared" si="29"/>
        <v>1</v>
      </c>
      <c r="F151" s="381"/>
      <c r="G151" s="212" t="s">
        <v>81</v>
      </c>
      <c r="H151" s="36" t="b">
        <f t="shared" si="27"/>
        <v>0</v>
      </c>
      <c r="I151" s="7"/>
      <c r="J151" s="8"/>
      <c r="K151" s="9"/>
      <c r="L151" s="381"/>
      <c r="M151" s="212" t="s">
        <v>81</v>
      </c>
      <c r="N151" s="38" t="b">
        <f t="shared" si="28"/>
        <v>0</v>
      </c>
    </row>
    <row r="152" spans="1:14" ht="13.5" hidden="1" thickBot="1" x14ac:dyDescent="0.25">
      <c r="A152" s="391"/>
      <c r="B152" s="25" t="s">
        <v>82</v>
      </c>
      <c r="C152" s="40" t="str">
        <f t="shared" si="26"/>
        <v xml:space="preserve">  Kovács E.  </v>
      </c>
      <c r="D152" s="40">
        <f t="shared" si="29"/>
        <v>1</v>
      </c>
      <c r="F152" s="382"/>
      <c r="G152" s="213" t="s">
        <v>82</v>
      </c>
      <c r="H152" s="36" t="b">
        <f t="shared" si="27"/>
        <v>0</v>
      </c>
      <c r="I152" s="7"/>
      <c r="J152" s="8"/>
      <c r="K152" s="9"/>
      <c r="L152" s="382"/>
      <c r="M152" s="213" t="s">
        <v>82</v>
      </c>
      <c r="N152" s="38" t="b">
        <f t="shared" si="28"/>
        <v>0</v>
      </c>
    </row>
    <row r="153" spans="1:14" ht="19.5" hidden="1" thickBot="1" x14ac:dyDescent="0.35">
      <c r="C153" s="39"/>
      <c r="D153" s="41">
        <f>IF($F$7=10,I18,IF($L$7=10,K18,IF($F$22=10,I33,IF($L$22=10,K33,IF($F$37=10,I48,IF($L$37=10,K48,IF($F$52=10,I63,IF($L$52=10,K63,IF($F$67=10,I78,IF($L$67=10,K78,IF($F$82=10,I93,IF($L$82=10,K93,IF($F$97=10,I108,IF($L$97=10,K108,IF($F$112=10,I123,IF($L$112=10,K123,IF($F$127=10,I138,IF($L$127=10,K138,IF($F$142=10,I153,IF($L$142=10,K153))))))))))))))))))))</f>
        <v>5</v>
      </c>
      <c r="I153" s="12">
        <f>SUM(I143:I152)</f>
        <v>0</v>
      </c>
      <c r="J153" s="12"/>
      <c r="K153" s="12">
        <f>SUM(K143:K152)</f>
        <v>0</v>
      </c>
    </row>
    <row r="154" spans="1:14" x14ac:dyDescent="0.2">
      <c r="C154" s="39"/>
    </row>
    <row r="155" spans="1:14" ht="13.5" thickBot="1" x14ac:dyDescent="0.25">
      <c r="C155" s="39"/>
    </row>
    <row r="156" spans="1:14" ht="16.5" thickBot="1" x14ac:dyDescent="0.3">
      <c r="A156" s="383" t="s">
        <v>0</v>
      </c>
      <c r="B156" s="384"/>
      <c r="C156" s="23">
        <f>'Input adatok'!C163</f>
        <v>0</v>
      </c>
    </row>
    <row r="157" spans="1:14" ht="13.5" customHeight="1" thickBot="1" x14ac:dyDescent="0.25">
      <c r="A157" s="380">
        <v>11</v>
      </c>
      <c r="B157" s="24"/>
      <c r="C157" s="27" t="str">
        <f>'Input adatok'!M164</f>
        <v>Játékos Neve:</v>
      </c>
    </row>
    <row r="158" spans="1:14" ht="13.5" customHeight="1" x14ac:dyDescent="0.2">
      <c r="A158" s="381"/>
      <c r="B158" s="25" t="s">
        <v>2</v>
      </c>
      <c r="C158" s="40" t="b">
        <f>IF($F$7=11,H8,IF($L$7=11,N8,IF($F$22=11,H23,IF($L$22=11,N23,IF($F$37=11,H38,IF($L$37=11,N38,IF($F$52=11,H53,IF($L$52=11,N53,IF($F$67=11,H68,IF($L$67=11,N68,IF($F$82=11,H83,IF($L$82=11,N83,IF($F$97=11,H98,IF($L$97=11,N98,IF($F$112=11,H113,IF($L$112=11,N113,IF($F$127=11,H128,IF($L$127=11,N128,IF($F$142=11,H143,IF($L$142=11,N143))))))))))))))))))))</f>
        <v>0</v>
      </c>
      <c r="D158" s="40" t="b">
        <f>IF($F$7=11,I8,IF($L$7=11,K8,IF($F$22=11,I23,IF($L$22=11,K23,IF($F$37=11,I38,IF($L$37=11,K38,IF($F$52=11,I53,IF($L$52=11,K53,IF($F$67=11,I68,IF($L$67=11,K68,IF($F$82=11,I83,IF($L$82=11,K83,IF($F$97=11,I98,IF($L$97=11,K98,IF($F$112=11,I113,IF($L$112=11,K113,IF($F$127=11,I128,IF($L$127=11,K128,IF($F$142=11,I143,IF($L$142=11,K143))))))))))))))))))))</f>
        <v>0</v>
      </c>
    </row>
    <row r="159" spans="1:14" ht="13.5" customHeight="1" x14ac:dyDescent="0.2">
      <c r="A159" s="381"/>
      <c r="B159" s="25" t="s">
        <v>3</v>
      </c>
      <c r="C159" s="40" t="b">
        <f t="shared" ref="C159:C167" si="30">IF($F$7=11,H9,IF($L$7=11,N9,IF($F$22=11,H24,IF($L$22=11,N24,IF($F$37=11,H39,IF($L$37=11,N39,IF($F$52=11,H54,IF($L$52=11,N54,IF($F$67=11,H69,IF($L$67=11,N69,IF($F$82=11,H84,IF($L$82=11,N84,IF($F$97=11,H99,IF($L$97=11,N99,IF($F$112=11,H114,IF($L$112=11,N114,IF($F$127=11,H129,IF($L$127=11,N129,IF($F$142=11,H144,IF($L$142=11,N144))))))))))))))))))))</f>
        <v>0</v>
      </c>
      <c r="D159" s="40" t="b">
        <f>IF($F$7=11,I9,IF($L$7=11,K9,IF($F$22=11,I24,IF($L$22=11,K24,IF($F$37=11,I39,IF($L$37=11,K39,IF($F$52=11,I54,IF($L$52=11,K54,IF($F$67=11,I69,IF($L$67=11,K69,IF($F$82=11,I84,IF($L$82=11,K84,IF($F$97=11,I99,IF($L$97=11,K99,IF($F$112=11,I114,IF($L$112=11,K114,IF($F$127=11,I129,IF($L$127=11,K129,IF($F$142=11,I144,IF($L$142=11,K144))))))))))))))))))))</f>
        <v>0</v>
      </c>
    </row>
    <row r="160" spans="1:14" ht="13.5" customHeight="1" x14ac:dyDescent="0.2">
      <c r="A160" s="381"/>
      <c r="B160" s="25" t="s">
        <v>4</v>
      </c>
      <c r="C160" s="40" t="b">
        <f t="shared" si="30"/>
        <v>0</v>
      </c>
      <c r="D160" s="40" t="b">
        <f>IF($F$7=11,I10,IF($L$7=11,K10,IF($F$22=11,I25,IF($L$22=11,K25,IF($F$37=11,I40,IF($L$37=11,K40,IF($F$52=11,I55,IF($L$52=11,K55,IF($F$67=11,I70,IF($L$67=11,K70,IF($F$82=11,I85,IF($L$82=11,K85,IF($F$97=11,I100,IF($L$97=11,K100,IF($F$112=11,I115,IF($L$112=11,K115,IF($F$127=11,I130,IF($L$127=11,K130,IF($F$142=11,I145,IF($L$142=11,K145))))))))))))))))))))</f>
        <v>0</v>
      </c>
    </row>
    <row r="161" spans="1:4" ht="13.5" customHeight="1" x14ac:dyDescent="0.2">
      <c r="A161" s="381"/>
      <c r="B161" s="25" t="s">
        <v>5</v>
      </c>
      <c r="C161" s="40" t="b">
        <f t="shared" si="30"/>
        <v>0</v>
      </c>
      <c r="D161" s="40" t="b">
        <f>IF($F$7=11,I11,IF($L$7=11,K11,IF($F$22=11,I26,IF($L$22=11,K26,IF($F$37=11,I41,IF($L$37=11,K41,IF($F$52=11,I56,IF($L$52=11,K56,IF($F$67=11,I71,IF($L$67=11,K71,IF($F$82=11,I86,IF($L$82=11,K86,IF($F$97=11,I101,IF($L$97=11,K101,IF($F$112=11,I116,IF($L$112=11,K116,IF($F$127=11,I131,IF($L$127=11,K131,IF($F$142=11,I146,IF($L$142=11,K146))))))))))))))))))))</f>
        <v>0</v>
      </c>
    </row>
    <row r="162" spans="1:4" ht="13.5" customHeight="1" x14ac:dyDescent="0.2">
      <c r="A162" s="381"/>
      <c r="B162" s="25" t="s">
        <v>6</v>
      </c>
      <c r="C162" s="40" t="b">
        <f t="shared" si="30"/>
        <v>0</v>
      </c>
      <c r="D162" s="40" t="b">
        <f t="shared" ref="D162:D167" si="31">IF($F$7=11,I12,IF($L$7=11,K12,IF($F$22=11,I27,IF($L$22=11,K27,IF($F$37=11,I42,IF($L$37=11,K42,IF($F$52=11,I57,IF($L$52=11,K57,IF($F$67=11,I72,IF($L$67=11,K72,IF($F$82=11,I87,IF($L$82=11,K87,IF($F$97=11,I102,IF($L$97=11,K102,IF($F$112=11,I117,IF($L$112=11,K117,IF($F$127=11,I132,IF($L$127=11,K132,IF($F$142=11,I147,IF($L$142=11,K147))))))))))))))))))))</f>
        <v>0</v>
      </c>
    </row>
    <row r="163" spans="1:4" ht="13.5" customHeight="1" x14ac:dyDescent="0.2">
      <c r="A163" s="381"/>
      <c r="B163" s="25" t="s">
        <v>7</v>
      </c>
      <c r="C163" s="40" t="b">
        <f t="shared" si="30"/>
        <v>0</v>
      </c>
      <c r="D163" s="40" t="b">
        <f t="shared" si="31"/>
        <v>0</v>
      </c>
    </row>
    <row r="164" spans="1:4" ht="13.5" customHeight="1" x14ac:dyDescent="0.2">
      <c r="A164" s="381"/>
      <c r="B164" s="25" t="s">
        <v>79</v>
      </c>
      <c r="C164" s="40" t="b">
        <f t="shared" si="30"/>
        <v>0</v>
      </c>
      <c r="D164" s="40" t="b">
        <f t="shared" si="31"/>
        <v>0</v>
      </c>
    </row>
    <row r="165" spans="1:4" ht="13.5" customHeight="1" x14ac:dyDescent="0.2">
      <c r="A165" s="381"/>
      <c r="B165" s="25" t="s">
        <v>80</v>
      </c>
      <c r="C165" s="40" t="b">
        <f t="shared" si="30"/>
        <v>0</v>
      </c>
      <c r="D165" s="40" t="b">
        <f t="shared" si="31"/>
        <v>0</v>
      </c>
    </row>
    <row r="166" spans="1:4" ht="13.5" customHeight="1" x14ac:dyDescent="0.2">
      <c r="A166" s="381"/>
      <c r="B166" s="25" t="s">
        <v>81</v>
      </c>
      <c r="C166" s="40" t="b">
        <f t="shared" si="30"/>
        <v>0</v>
      </c>
      <c r="D166" s="40" t="b">
        <f t="shared" si="31"/>
        <v>0</v>
      </c>
    </row>
    <row r="167" spans="1:4" ht="13.5" customHeight="1" thickBot="1" x14ac:dyDescent="0.25">
      <c r="A167" s="391"/>
      <c r="B167" s="25" t="s">
        <v>82</v>
      </c>
      <c r="C167" s="40" t="b">
        <f t="shared" si="30"/>
        <v>0</v>
      </c>
      <c r="D167" s="40" t="b">
        <f t="shared" si="31"/>
        <v>0</v>
      </c>
    </row>
    <row r="168" spans="1:4" ht="19.5" thickBot="1" x14ac:dyDescent="0.35">
      <c r="C168" s="39"/>
      <c r="D168" s="41" t="b">
        <f>IF($F$7=11,I18,IF($L$7=11,K18,IF($F$22=11,I33,IF($L$22=11,K33,IF($F$37=11,I48,IF($L$37=11,K48,IF($F$52=11,I63,IF($L$52=11,K63,IF($F$67=11,I78,IF($L$67=11,K78,IF($F$82=11,I93,IF($L$82=11,K93,IF($F$97=11,I108,IF($L$97=11,K108,IF($F$112=11,I123,IF($L$112=11,K123,IF($F$127=11,I138,IF($L$127=11,K138,IF($F$142=11,I153,IF($L$142=11,K153))))))))))))))))))))</f>
        <v>0</v>
      </c>
    </row>
    <row r="169" spans="1:4" x14ac:dyDescent="0.2">
      <c r="C169" s="39"/>
    </row>
    <row r="170" spans="1:4" ht="13.5" thickBot="1" x14ac:dyDescent="0.25">
      <c r="C170" s="39"/>
    </row>
    <row r="171" spans="1:4" ht="16.5" thickBot="1" x14ac:dyDescent="0.3">
      <c r="A171" s="383" t="s">
        <v>0</v>
      </c>
      <c r="B171" s="409"/>
      <c r="C171" s="23">
        <f>'Input adatok'!C179</f>
        <v>0</v>
      </c>
    </row>
    <row r="172" spans="1:4" ht="13.5" customHeight="1" thickBot="1" x14ac:dyDescent="0.25">
      <c r="A172" s="380">
        <v>12</v>
      </c>
      <c r="B172" s="24"/>
      <c r="C172" s="27" t="str">
        <f>'Input adatok'!M180</f>
        <v>Játékos Neve:</v>
      </c>
    </row>
    <row r="173" spans="1:4" ht="13.5" customHeight="1" x14ac:dyDescent="0.2">
      <c r="A173" s="381"/>
      <c r="B173" s="25" t="s">
        <v>2</v>
      </c>
      <c r="C173" s="40" t="b">
        <f>IF($F$7=12,H8,IF($L$7=12,N8,IF($F$22=12,H23,IF($L$22=12,N23,IF($F$37=12,H38,IF($L$37=12,N38,IF($F$52=12,H53,IF($L$52=12,N53,IF($F$67=12,H68,IF($L$67=12,N68,IF($F$82=12,H83,IF($L$82=12,N83,IF($F$97=12,H98,IF($L$97=12,N98,IF($F$112=12,H113,IF($L$112=12,N113,IF($F$127=12,H128,IF($L$127=12,N128,IF($F$142=12,H143,IF($L$142=12,N143))))))))))))))))))))</f>
        <v>0</v>
      </c>
      <c r="D173" s="40" t="b">
        <f>IF($F$7=12,I8,IF($L$7=12,K8,IF($F$22=12,I23,IF($L$22=12,K23,IF($F$37=12,I38,IF($L$37=12,K38,IF($F$52=12,I53,IF($L$52=12,K53,IF($F$67=12,I68,IF($L$67=12,K68,IF($F$82=12,I83,IF($L$82=12,K83,IF($F$97=12,I98,IF($L$97=12,K98,IF($F$112=12,I113,IF($L$112=12,K113,IF($F$127=12,I128,IF($L$127=12,K128,IF($F$142=12,I143,IF($L$142=12,K143))))))))))))))))))))</f>
        <v>0</v>
      </c>
    </row>
    <row r="174" spans="1:4" ht="13.5" customHeight="1" x14ac:dyDescent="0.2">
      <c r="A174" s="381"/>
      <c r="B174" s="25" t="s">
        <v>3</v>
      </c>
      <c r="C174" s="40" t="b">
        <f t="shared" ref="C174:C182" si="32">IF($F$7=12,H9,IF($L$7=12,N9,IF($F$22=12,H24,IF($L$22=12,N24,IF($F$37=12,H39,IF($L$37=12,N39,IF($F$52=12,H54,IF($L$52=12,N54,IF($F$67=12,H69,IF($L$67=12,N69,IF($F$82=12,H84,IF($L$82=12,N84,IF($F$97=12,H99,IF($L$97=12,N99,IF($F$112=12,H114,IF($L$112=12,N114,IF($F$127=12,H129,IF($L$127=12,N129,IF($F$142=12,H144,IF($L$142=12,N144))))))))))))))))))))</f>
        <v>0</v>
      </c>
      <c r="D174" s="40" t="b">
        <f>IF($F$7=12,I9,IF($L$7=12,K9,IF($F$22=12,I24,IF($L$22=12,K24,IF($F$37=12,I39,IF($L$37=12,K39,IF($F$52=12,I54,IF($L$52=12,K54,IF($F$67=12,I69,IF($L$67=12,K69,IF($F$82=12,I84,IF($L$82=12,K84,IF($F$97=12,I99,IF($L$97=12,K99,IF($F$112=12,I114,IF($L$112=12,K114,IF($F$127=12,I129,IF($L$127=12,K129,IF($F$142=12,I144,IF($L$142=12,K144))))))))))))))))))))</f>
        <v>0</v>
      </c>
    </row>
    <row r="175" spans="1:4" ht="13.5" customHeight="1" x14ac:dyDescent="0.2">
      <c r="A175" s="381"/>
      <c r="B175" s="25" t="s">
        <v>4</v>
      </c>
      <c r="C175" s="40" t="b">
        <f t="shared" si="32"/>
        <v>0</v>
      </c>
      <c r="D175" s="40" t="b">
        <f>IF($F$7=12,I10,IF($L$7=12,K10,IF($F$22=12,I25,IF($L$22=12,K25,IF($F$37=12,I40,IF($L$37=12,K40,IF($F$52=12,I55,IF($L$52=12,K55,IF($F$67=12,I70,IF($L$67=12,K70,IF($F$82=12,I85,IF($L$82=12,K85,IF($F$97=12,I100,IF($L$97=12,K100,IF($F$112=12,I115,IF($L$112=12,K115,IF($F$127=12,I130,IF($L$127=12,K130,IF($F$142=12,I145,IF($L$142=12,K145))))))))))))))))))))</f>
        <v>0</v>
      </c>
    </row>
    <row r="176" spans="1:4" ht="13.5" customHeight="1" x14ac:dyDescent="0.2">
      <c r="A176" s="381"/>
      <c r="B176" s="25" t="s">
        <v>5</v>
      </c>
      <c r="C176" s="40" t="b">
        <f t="shared" si="32"/>
        <v>0</v>
      </c>
      <c r="D176" s="40" t="b">
        <f>IF($F$7=12,I11,IF($L$7=12,K11,IF($F$22=12,I26,IF($L$22=12,K26,IF($F$37=12,I41,IF($L$37=12,K41,IF($F$52=12,I56,IF($L$52=12,K56,IF($F$67=12,I71,IF($L$67=12,K71,IF($F$82=12,I86,IF($L$82=12,K86,IF($F$97=12,I101,IF($L$97=12,K101,IF($F$112=12,I116,IF($L$112=12,K116,IF($F$127=12,I131,IF($L$127=12,K131,IF($F$142=12,I146,IF($L$142=12,K146))))))))))))))))))))</f>
        <v>0</v>
      </c>
    </row>
    <row r="177" spans="1:4" ht="13.5" customHeight="1" x14ac:dyDescent="0.2">
      <c r="A177" s="381"/>
      <c r="B177" s="25" t="s">
        <v>6</v>
      </c>
      <c r="C177" s="40" t="b">
        <f t="shared" si="32"/>
        <v>0</v>
      </c>
      <c r="D177" s="40" t="b">
        <f t="shared" ref="D177:D182" si="33">IF($F$7=12,I12,IF($L$7=12,K12,IF($F$22=12,I27,IF($L$22=12,K27,IF($F$37=12,I42,IF($L$37=12,K42,IF($F$52=12,I57,IF($L$52=12,K57,IF($F$67=12,I72,IF($L$67=12,K72,IF($F$82=12,I87,IF($L$82=12,K87,IF($F$97=12,I102,IF($L$97=12,K102,IF($F$112=12,I117,IF($L$112=12,K117,IF($F$127=12,I132,IF($L$127=12,K132,IF($F$142=12,I147,IF($L$142=12,K147))))))))))))))))))))</f>
        <v>0</v>
      </c>
    </row>
    <row r="178" spans="1:4" ht="13.5" customHeight="1" x14ac:dyDescent="0.2">
      <c r="A178" s="381"/>
      <c r="B178" s="25" t="s">
        <v>7</v>
      </c>
      <c r="C178" s="40" t="b">
        <f t="shared" si="32"/>
        <v>0</v>
      </c>
      <c r="D178" s="40" t="b">
        <f t="shared" si="33"/>
        <v>0</v>
      </c>
    </row>
    <row r="179" spans="1:4" ht="13.5" customHeight="1" x14ac:dyDescent="0.2">
      <c r="A179" s="381"/>
      <c r="B179" s="25" t="s">
        <v>79</v>
      </c>
      <c r="C179" s="40" t="b">
        <f t="shared" si="32"/>
        <v>0</v>
      </c>
      <c r="D179" s="40" t="b">
        <f t="shared" si="33"/>
        <v>0</v>
      </c>
    </row>
    <row r="180" spans="1:4" ht="13.5" customHeight="1" x14ac:dyDescent="0.2">
      <c r="A180" s="381"/>
      <c r="B180" s="25" t="s">
        <v>80</v>
      </c>
      <c r="C180" s="40" t="b">
        <f t="shared" si="32"/>
        <v>0</v>
      </c>
      <c r="D180" s="40" t="b">
        <f t="shared" si="33"/>
        <v>0</v>
      </c>
    </row>
    <row r="181" spans="1:4" ht="13.5" customHeight="1" x14ac:dyDescent="0.2">
      <c r="A181" s="381"/>
      <c r="B181" s="25" t="s">
        <v>81</v>
      </c>
      <c r="C181" s="40" t="b">
        <f t="shared" si="32"/>
        <v>0</v>
      </c>
      <c r="D181" s="40" t="b">
        <f t="shared" si="33"/>
        <v>0</v>
      </c>
    </row>
    <row r="182" spans="1:4" ht="13.5" customHeight="1" thickBot="1" x14ac:dyDescent="0.25">
      <c r="A182" s="391"/>
      <c r="B182" s="25" t="s">
        <v>82</v>
      </c>
      <c r="C182" s="40" t="b">
        <f t="shared" si="32"/>
        <v>0</v>
      </c>
      <c r="D182" s="40" t="b">
        <f t="shared" si="33"/>
        <v>0</v>
      </c>
    </row>
    <row r="183" spans="1:4" ht="19.5" thickBot="1" x14ac:dyDescent="0.35">
      <c r="C183" s="39"/>
      <c r="D183" s="41" t="b">
        <f>IF($F$7=12,I18,IF($L$7=12,K18,IF($F$22=12,I33,IF($L$22=12,K33,IF($F$37=12,I48,IF($L$37=12,K48,IF($F$52=12,I63,IF($L$52=12,K63,IF($F$67=12,I78,IF($L$67=12,K78,IF($F$82=12,I93,IF($L$82=12,K93,IF($F$97=12,I108,IF($L$97=12,K108,IF($F$112=12,I123,IF($L$112=12,K123,IF($F$127=12,I138,IF($L$127=12,K138,IF($F$142=12,I153,IF($L$142=12,K153))))))))))))))))))))</f>
        <v>0</v>
      </c>
    </row>
    <row r="184" spans="1:4" x14ac:dyDescent="0.2">
      <c r="C184" s="39"/>
    </row>
    <row r="185" spans="1:4" ht="13.5" thickBot="1" x14ac:dyDescent="0.25">
      <c r="C185" s="39"/>
    </row>
    <row r="186" spans="1:4" ht="16.5" thickBot="1" x14ac:dyDescent="0.3">
      <c r="A186" s="383" t="s">
        <v>0</v>
      </c>
      <c r="B186" s="409"/>
      <c r="C186" s="23" t="str">
        <f>'Input adatok'!M195</f>
        <v>13cs</v>
      </c>
    </row>
    <row r="187" spans="1:4" ht="13.5" customHeight="1" thickBot="1" x14ac:dyDescent="0.25">
      <c r="A187" s="380">
        <v>13</v>
      </c>
      <c r="B187" s="24"/>
      <c r="C187" s="27" t="str">
        <f>'Input adatok'!M196</f>
        <v>Játékos Neve:</v>
      </c>
    </row>
    <row r="188" spans="1:4" ht="13.5" customHeight="1" thickBot="1" x14ac:dyDescent="0.25">
      <c r="A188" s="381"/>
      <c r="B188" s="25" t="s">
        <v>2</v>
      </c>
      <c r="C188" s="27" t="str">
        <f>'Input adatok'!M197</f>
        <v>13_1</v>
      </c>
      <c r="D188" s="40" t="b">
        <f>IF($F$7=13,I8,IF($L$7=13,K8,IF($F$22=13,I23,IF($L$22=13,K23,IF($F$37=13,I38,IF($L$37=13,K38,IF($F$52=13,I53,IF($L$52=13,K53,IF($F$67=13,I68,IF($L$67=13,K68,IF($F$82=13,I83,IF($L$82=13,K83,IF($F$97=13,I98,IF($L$97=13,K98,IF($F$112=13,I113,IF($L$112=13,K113,IF($F$127=13,I128,IF($L$127=13,K128,IF($F$142=13,I143,IF($L$142=13,K143))))))))))))))))))))</f>
        <v>0</v>
      </c>
    </row>
    <row r="189" spans="1:4" ht="13.5" customHeight="1" thickBot="1" x14ac:dyDescent="0.25">
      <c r="A189" s="381"/>
      <c r="B189" s="25" t="s">
        <v>3</v>
      </c>
      <c r="C189" s="27" t="str">
        <f>'Input adatok'!M198</f>
        <v>13_2</v>
      </c>
      <c r="D189" s="40" t="b">
        <f>IF($F$7=13,I9,IF($L$7=13,K9,IF($F$22=13,I24,IF($L$22=13,K24,IF($F$37=13,I39,IF($L$37=13,K39,IF($F$52=13,I54,IF($L$52=13,K54,IF($F$67=13,I69,IF($L$67=13,K69,IF($F$82=13,I84,IF($L$82=13,K84,IF($F$97=13,I99,IF($L$97=13,K99,IF($F$112=13,I114,IF($L$112=13,K114,IF($F$127=13,I129,IF($L$127=13,K129,IF($F$142=13,I144,IF($L$142=13,K144))))))))))))))))))))</f>
        <v>0</v>
      </c>
    </row>
    <row r="190" spans="1:4" ht="13.5" customHeight="1" thickBot="1" x14ac:dyDescent="0.25">
      <c r="A190" s="381"/>
      <c r="B190" s="25" t="s">
        <v>4</v>
      </c>
      <c r="C190" s="27" t="str">
        <f>'Input adatok'!M199</f>
        <v>13_3</v>
      </c>
      <c r="D190" s="40" t="b">
        <f>IF($F$7=13,I10,IF($L$7=13,K10,IF($F$22=13,I25,IF($L$22=13,K25,IF($F$37=13,I40,IF($L$37=13,K40,IF($F$52=13,I55,IF($L$52=13,K55,IF($F$67=13,I70,IF($L$67=13,K70,IF($F$82=13,I85,IF($L$82=13,K85,IF($F$97=13,I100,IF($L$97=13,K100,IF($F$112=13,I115,IF($L$112=13,K115,IF($F$127=13,I130,IF($L$127=13,K130,IF($F$142=13,I145,IF($L$142=13,K145))))))))))))))))))))</f>
        <v>0</v>
      </c>
    </row>
    <row r="191" spans="1:4" ht="13.5" customHeight="1" thickBot="1" x14ac:dyDescent="0.25">
      <c r="A191" s="381"/>
      <c r="B191" s="25" t="s">
        <v>5</v>
      </c>
      <c r="C191" s="27" t="str">
        <f>'Input adatok'!M200</f>
        <v>13_4</v>
      </c>
      <c r="D191" s="40" t="b">
        <f>IF($F$7=13,I11,IF($L$7=13,K11,IF($F$22=13,I26,IF($L$22=13,K26,IF($F$37=13,I41,IF($L$37=13,K41,IF($F$52=13,I56,IF($L$52=13,K56,IF($F$67=13,I71,IF($L$67=13,K71,IF($F$82=13,I86,IF($L$82=13,K86,IF($F$97=13,I101,IF($L$97=13,K101,IF($F$112=13,I116,IF($L$112=13,K116,IF($F$127=13,I131,IF($L$127=13,K131,IF($F$142=13,I146,IF($L$142=13,K146))))))))))))))))))))</f>
        <v>0</v>
      </c>
    </row>
    <row r="192" spans="1:4" ht="13.5" customHeight="1" thickBot="1" x14ac:dyDescent="0.25">
      <c r="A192" s="381"/>
      <c r="B192" s="25" t="s">
        <v>6</v>
      </c>
      <c r="C192" s="27" t="str">
        <f>'Input adatok'!M201</f>
        <v>13_5</v>
      </c>
      <c r="D192" s="40" t="b">
        <f t="shared" ref="D192:D197" si="34">IF($F$7=13,I12,IF($L$7=13,K12,IF($F$22=13,I27,IF($L$22=13,K27,IF($F$37=13,I42,IF($L$37=13,K42,IF($F$52=13,I57,IF($L$52=13,K57,IF($F$67=13,I72,IF($L$67=13,K72,IF($F$82=13,I87,IF($L$82=13,K87,IF($F$97=13,I102,IF($L$97=13,K102,IF($F$112=13,I117,IF($L$112=13,K117,IF($F$127=13,I132,IF($L$127=13,K132,IF($F$142=13,I147,IF($L$142=13,K147))))))))))))))))))))</f>
        <v>0</v>
      </c>
    </row>
    <row r="193" spans="1:4" ht="13.5" customHeight="1" thickBot="1" x14ac:dyDescent="0.25">
      <c r="A193" s="381"/>
      <c r="B193" s="25" t="s">
        <v>7</v>
      </c>
      <c r="C193" s="27" t="str">
        <f>'Input adatok'!M202</f>
        <v>13_6</v>
      </c>
      <c r="D193" s="40" t="b">
        <f t="shared" si="34"/>
        <v>0</v>
      </c>
    </row>
    <row r="194" spans="1:4" ht="13.5" customHeight="1" thickBot="1" x14ac:dyDescent="0.25">
      <c r="A194" s="381"/>
      <c r="B194" s="25" t="s">
        <v>79</v>
      </c>
      <c r="C194" s="27" t="str">
        <f>'Input adatok'!M203</f>
        <v>13_7</v>
      </c>
      <c r="D194" s="40" t="b">
        <f t="shared" si="34"/>
        <v>0</v>
      </c>
    </row>
    <row r="195" spans="1:4" ht="13.5" customHeight="1" thickBot="1" x14ac:dyDescent="0.25">
      <c r="A195" s="381"/>
      <c r="B195" s="25" t="s">
        <v>80</v>
      </c>
      <c r="C195" s="27" t="str">
        <f>'Input adatok'!M204</f>
        <v>13_8</v>
      </c>
      <c r="D195" s="40" t="b">
        <f t="shared" si="34"/>
        <v>0</v>
      </c>
    </row>
    <row r="196" spans="1:4" ht="13.5" customHeight="1" thickBot="1" x14ac:dyDescent="0.25">
      <c r="A196" s="381"/>
      <c r="B196" s="25" t="s">
        <v>81</v>
      </c>
      <c r="C196" s="27" t="str">
        <f>'Input adatok'!M205</f>
        <v>13_9</v>
      </c>
      <c r="D196" s="40" t="b">
        <f t="shared" si="34"/>
        <v>0</v>
      </c>
    </row>
    <row r="197" spans="1:4" ht="13.5" customHeight="1" thickBot="1" x14ac:dyDescent="0.25">
      <c r="A197" s="391"/>
      <c r="B197" s="25" t="s">
        <v>82</v>
      </c>
      <c r="C197" s="27" t="str">
        <f>'Input adatok'!M206</f>
        <v>13_10</v>
      </c>
      <c r="D197" s="40" t="b">
        <f t="shared" si="34"/>
        <v>0</v>
      </c>
    </row>
    <row r="198" spans="1:4" ht="16.5" thickBot="1" x14ac:dyDescent="0.3">
      <c r="C198" s="39"/>
      <c r="D198" s="43" t="b">
        <f>IF($F$7=13,I18,IF($L$7=13,K18,IF($F$22=13,I33,IF($L$22=13,K33,IF($F$37=13,I48,IF($L$37=13,K48,IF($F$52=13,I63,IF($L$52=13,K63,IF($F$67=13,I78,IF($L$67=13,K78,IF($F$82=13,I93,IF($L$82=13,K93,IF($F$97=13,I108,IF($L$97=13,K108,IF($F$112=13,I123,IF($L$112=13,K123,IF($F$127=13,I138,IF($L$127=13,K138,IF($F$142=13,I153,IF($L$142=13,K153))))))))))))))))))))</f>
        <v>0</v>
      </c>
    </row>
    <row r="199" spans="1:4" x14ac:dyDescent="0.2">
      <c r="C199" s="39"/>
    </row>
    <row r="200" spans="1:4" ht="13.5" thickBot="1" x14ac:dyDescent="0.25">
      <c r="C200" s="39"/>
    </row>
    <row r="201" spans="1:4" ht="16.5" thickBot="1" x14ac:dyDescent="0.3">
      <c r="A201" s="383" t="s">
        <v>0</v>
      </c>
      <c r="B201" s="409"/>
      <c r="C201" s="23" t="str">
        <f>'Input adatok'!M211</f>
        <v>14cs</v>
      </c>
    </row>
    <row r="202" spans="1:4" ht="13.5" customHeight="1" thickBot="1" x14ac:dyDescent="0.25">
      <c r="A202" s="380">
        <v>14</v>
      </c>
      <c r="B202" s="24"/>
      <c r="C202" s="27" t="str">
        <f>'Input adatok'!M212</f>
        <v>Játékos Neve:</v>
      </c>
    </row>
    <row r="203" spans="1:4" ht="13.5" customHeight="1" thickBot="1" x14ac:dyDescent="0.25">
      <c r="A203" s="381"/>
      <c r="B203" s="25" t="s">
        <v>2</v>
      </c>
      <c r="C203" s="27" t="str">
        <f>'Input adatok'!M213</f>
        <v>14_1</v>
      </c>
      <c r="D203" s="40" t="b">
        <f t="shared" ref="D203:D213" si="35">IF($F$7=14,I8,IF($L$7=14,K8,IF($F$22=14,I23,IF($L$22=14,K23,IF($F$37=14,I38,IF($L$37=14,K38,IF($F$52=14,I53,IF($L$52=14,K53,IF($F$67=14,I68,IF($L$67=14,K68,IF($F$82=14,I83,IF($L$82=14,K83,IF($F$97=14,I98,IF($L$97=14,K98,IF($F$112=14,I113,IF($L$112=14,K113,IF($F$127=14,I128,IF($L$127=14,K128,IF($F$142=14,I143,IF($L$142=14,K143))))))))))))))))))))</f>
        <v>0</v>
      </c>
    </row>
    <row r="204" spans="1:4" ht="13.5" customHeight="1" thickBot="1" x14ac:dyDescent="0.25">
      <c r="A204" s="381"/>
      <c r="B204" s="25" t="s">
        <v>3</v>
      </c>
      <c r="C204" s="27" t="str">
        <f>'Input adatok'!M214</f>
        <v>14_2</v>
      </c>
      <c r="D204" s="40" t="b">
        <f t="shared" si="35"/>
        <v>0</v>
      </c>
    </row>
    <row r="205" spans="1:4" ht="13.5" customHeight="1" thickBot="1" x14ac:dyDescent="0.25">
      <c r="A205" s="381"/>
      <c r="B205" s="25" t="s">
        <v>4</v>
      </c>
      <c r="C205" s="27" t="str">
        <f>'Input adatok'!M215</f>
        <v>14_3</v>
      </c>
      <c r="D205" s="40" t="b">
        <f t="shared" si="35"/>
        <v>0</v>
      </c>
    </row>
    <row r="206" spans="1:4" ht="13.5" customHeight="1" thickBot="1" x14ac:dyDescent="0.25">
      <c r="A206" s="381"/>
      <c r="B206" s="25" t="s">
        <v>5</v>
      </c>
      <c r="C206" s="27" t="str">
        <f>'Input adatok'!M216</f>
        <v>14_4</v>
      </c>
      <c r="D206" s="40" t="b">
        <f t="shared" si="35"/>
        <v>0</v>
      </c>
    </row>
    <row r="207" spans="1:4" ht="13.5" customHeight="1" thickBot="1" x14ac:dyDescent="0.25">
      <c r="A207" s="381"/>
      <c r="B207" s="25" t="s">
        <v>6</v>
      </c>
      <c r="C207" s="27" t="str">
        <f>'Input adatok'!M217</f>
        <v>14_5</v>
      </c>
      <c r="D207" s="40" t="b">
        <f t="shared" si="35"/>
        <v>0</v>
      </c>
    </row>
    <row r="208" spans="1:4" ht="13.5" customHeight="1" thickBot="1" x14ac:dyDescent="0.25">
      <c r="A208" s="381"/>
      <c r="B208" s="25" t="s">
        <v>7</v>
      </c>
      <c r="C208" s="27" t="str">
        <f>'Input adatok'!M218</f>
        <v>14_6</v>
      </c>
      <c r="D208" s="40" t="b">
        <f t="shared" si="35"/>
        <v>0</v>
      </c>
    </row>
    <row r="209" spans="1:4" ht="13.5" customHeight="1" thickBot="1" x14ac:dyDescent="0.25">
      <c r="A209" s="381"/>
      <c r="B209" s="25" t="s">
        <v>79</v>
      </c>
      <c r="C209" s="27" t="str">
        <f>'Input adatok'!M219</f>
        <v>14_7</v>
      </c>
      <c r="D209" s="40" t="b">
        <f t="shared" si="35"/>
        <v>0</v>
      </c>
    </row>
    <row r="210" spans="1:4" ht="13.5" customHeight="1" thickBot="1" x14ac:dyDescent="0.25">
      <c r="A210" s="381"/>
      <c r="B210" s="25" t="s">
        <v>80</v>
      </c>
      <c r="C210" s="27" t="str">
        <f>'Input adatok'!M220</f>
        <v>14_8</v>
      </c>
      <c r="D210" s="40" t="b">
        <f t="shared" si="35"/>
        <v>0</v>
      </c>
    </row>
    <row r="211" spans="1:4" ht="13.5" customHeight="1" thickBot="1" x14ac:dyDescent="0.25">
      <c r="A211" s="381"/>
      <c r="B211" s="25" t="s">
        <v>81</v>
      </c>
      <c r="C211" s="27" t="str">
        <f>'Input adatok'!M221</f>
        <v>14_9</v>
      </c>
      <c r="D211" s="40" t="b">
        <f t="shared" si="35"/>
        <v>0</v>
      </c>
    </row>
    <row r="212" spans="1:4" ht="13.5" customHeight="1" thickBot="1" x14ac:dyDescent="0.25">
      <c r="A212" s="391"/>
      <c r="B212" s="25" t="s">
        <v>82</v>
      </c>
      <c r="C212" s="27" t="str">
        <f>'Input adatok'!M222</f>
        <v>14_10</v>
      </c>
      <c r="D212" s="40" t="b">
        <f t="shared" si="35"/>
        <v>0</v>
      </c>
    </row>
    <row r="213" spans="1:4" ht="16.5" thickBot="1" x14ac:dyDescent="0.3">
      <c r="C213" s="39"/>
      <c r="D213" s="43" t="b">
        <f t="shared" si="35"/>
        <v>0</v>
      </c>
    </row>
    <row r="214" spans="1:4" x14ac:dyDescent="0.2">
      <c r="C214" s="39"/>
    </row>
    <row r="215" spans="1:4" ht="13.5" thickBot="1" x14ac:dyDescent="0.25">
      <c r="C215" s="39"/>
    </row>
    <row r="216" spans="1:4" ht="16.5" thickBot="1" x14ac:dyDescent="0.3">
      <c r="A216" s="383" t="s">
        <v>0</v>
      </c>
      <c r="B216" s="384"/>
      <c r="C216" s="23" t="str">
        <f>'Input adatok'!M227</f>
        <v>15cs</v>
      </c>
    </row>
    <row r="217" spans="1:4" ht="13.5" customHeight="1" thickBot="1" x14ac:dyDescent="0.25">
      <c r="A217" s="380">
        <v>15</v>
      </c>
      <c r="B217" s="1"/>
      <c r="C217" s="27" t="str">
        <f>'Input adatok'!M228</f>
        <v>Játékos Neve:</v>
      </c>
    </row>
    <row r="218" spans="1:4" ht="13.5" customHeight="1" thickBot="1" x14ac:dyDescent="0.25">
      <c r="A218" s="381"/>
      <c r="B218" s="25" t="s">
        <v>2</v>
      </c>
      <c r="C218" s="27" t="str">
        <f>'Input adatok'!M229</f>
        <v>15_1</v>
      </c>
      <c r="D218" s="40" t="b">
        <f t="shared" ref="D218:D228" si="36">IF($F$7=15,$I$8,IF($L$7=15,$K$8,IF($F$22=15,$I$23,IF($L$22=15,$K$23,IF($F$37=15,$I$38,IF($L$37=15,$K$38,IF($F$52=15,$I$53,IF($L$52=15,$K$53,IF($F$67=15,$I$68,IF($L$67=15,K68,IF($F$82=15,I83,IF($L$82=15,K83,IF($F$97=15,I98,IF($L$97=15,K98,IF($F$112=15,I113,IF($L$112=15,K113,IF($F$127=15,I128,IF($L$127=15,K128,IF($F$142=15,I143,IF($L$142=15,K143))))))))))))))))))))</f>
        <v>0</v>
      </c>
    </row>
    <row r="219" spans="1:4" ht="13.5" customHeight="1" thickBot="1" x14ac:dyDescent="0.25">
      <c r="A219" s="381"/>
      <c r="B219" s="25" t="s">
        <v>3</v>
      </c>
      <c r="C219" s="27" t="str">
        <f>'Input adatok'!M230</f>
        <v>15_2</v>
      </c>
      <c r="D219" s="40" t="b">
        <f t="shared" si="36"/>
        <v>0</v>
      </c>
    </row>
    <row r="220" spans="1:4" ht="13.5" customHeight="1" thickBot="1" x14ac:dyDescent="0.25">
      <c r="A220" s="381"/>
      <c r="B220" s="25" t="s">
        <v>4</v>
      </c>
      <c r="C220" s="27" t="str">
        <f>'Input adatok'!M231</f>
        <v>15_3</v>
      </c>
      <c r="D220" s="40" t="b">
        <f t="shared" si="36"/>
        <v>0</v>
      </c>
    </row>
    <row r="221" spans="1:4" ht="13.5" customHeight="1" thickBot="1" x14ac:dyDescent="0.25">
      <c r="A221" s="381"/>
      <c r="B221" s="25" t="s">
        <v>5</v>
      </c>
      <c r="C221" s="27" t="str">
        <f>'Input adatok'!M232</f>
        <v>15_4</v>
      </c>
      <c r="D221" s="40" t="b">
        <f t="shared" si="36"/>
        <v>0</v>
      </c>
    </row>
    <row r="222" spans="1:4" ht="13.5" customHeight="1" thickBot="1" x14ac:dyDescent="0.25">
      <c r="A222" s="381"/>
      <c r="B222" s="25" t="s">
        <v>6</v>
      </c>
      <c r="C222" s="27" t="str">
        <f>'Input adatok'!M233</f>
        <v>15_5</v>
      </c>
      <c r="D222" s="40" t="b">
        <f t="shared" si="36"/>
        <v>0</v>
      </c>
    </row>
    <row r="223" spans="1:4" ht="13.5" customHeight="1" thickBot="1" x14ac:dyDescent="0.25">
      <c r="A223" s="381"/>
      <c r="B223" s="25" t="s">
        <v>7</v>
      </c>
      <c r="C223" s="27" t="str">
        <f>'Input adatok'!M234</f>
        <v>15_6</v>
      </c>
      <c r="D223" s="40" t="b">
        <f t="shared" si="36"/>
        <v>0</v>
      </c>
    </row>
    <row r="224" spans="1:4" ht="13.5" customHeight="1" thickBot="1" x14ac:dyDescent="0.25">
      <c r="A224" s="381"/>
      <c r="B224" s="25" t="s">
        <v>79</v>
      </c>
      <c r="C224" s="27" t="str">
        <f>'Input adatok'!M235</f>
        <v>15_7</v>
      </c>
      <c r="D224" s="40" t="b">
        <f t="shared" si="36"/>
        <v>0</v>
      </c>
    </row>
    <row r="225" spans="1:4" ht="13.5" customHeight="1" thickBot="1" x14ac:dyDescent="0.25">
      <c r="A225" s="381"/>
      <c r="B225" s="25" t="s">
        <v>80</v>
      </c>
      <c r="C225" s="27" t="str">
        <f>'Input adatok'!M236</f>
        <v>15_8</v>
      </c>
      <c r="D225" s="40" t="b">
        <f t="shared" si="36"/>
        <v>0</v>
      </c>
    </row>
    <row r="226" spans="1:4" ht="13.5" customHeight="1" thickBot="1" x14ac:dyDescent="0.25">
      <c r="A226" s="381"/>
      <c r="B226" s="25" t="s">
        <v>81</v>
      </c>
      <c r="C226" s="27" t="str">
        <f>'Input adatok'!M237</f>
        <v>15_9</v>
      </c>
      <c r="D226" s="40" t="b">
        <f t="shared" si="36"/>
        <v>0</v>
      </c>
    </row>
    <row r="227" spans="1:4" ht="13.5" customHeight="1" thickBot="1" x14ac:dyDescent="0.25">
      <c r="A227" s="391"/>
      <c r="B227" s="25" t="s">
        <v>82</v>
      </c>
      <c r="C227" s="27" t="str">
        <f>'Input adatok'!M238</f>
        <v>15_10</v>
      </c>
      <c r="D227" s="40" t="b">
        <f t="shared" si="36"/>
        <v>0</v>
      </c>
    </row>
    <row r="228" spans="1:4" ht="16.5" thickBot="1" x14ac:dyDescent="0.3">
      <c r="C228" s="39"/>
      <c r="D228" s="43" t="b">
        <f t="shared" si="36"/>
        <v>0</v>
      </c>
    </row>
    <row r="229" spans="1:4" x14ac:dyDescent="0.2">
      <c r="C229" s="39"/>
    </row>
    <row r="230" spans="1:4" ht="13.5" thickBot="1" x14ac:dyDescent="0.25">
      <c r="C230" s="39"/>
    </row>
    <row r="231" spans="1:4" ht="16.5" thickBot="1" x14ac:dyDescent="0.3">
      <c r="A231" s="383" t="s">
        <v>0</v>
      </c>
      <c r="B231" s="384"/>
      <c r="C231" s="23" t="str">
        <f>'Input adatok'!M243</f>
        <v>16cs</v>
      </c>
    </row>
    <row r="232" spans="1:4" ht="13.5" customHeight="1" thickBot="1" x14ac:dyDescent="0.25">
      <c r="A232" s="380">
        <v>16</v>
      </c>
      <c r="B232" s="24"/>
      <c r="C232" s="27" t="str">
        <f>'Input adatok'!M244</f>
        <v>Játékos Neve:</v>
      </c>
    </row>
    <row r="233" spans="1:4" ht="13.5" customHeight="1" thickBot="1" x14ac:dyDescent="0.25">
      <c r="A233" s="381"/>
      <c r="B233" s="25" t="s">
        <v>2</v>
      </c>
      <c r="C233" s="27" t="str">
        <f>'Input adatok'!M245</f>
        <v>16_1</v>
      </c>
      <c r="D233" s="40" t="b">
        <f>IF($F$7=16,I8,IF($L$7=16,K8,IF($F$22=16,I23,IF($L$22=16,K23,IF($F$37=16,I38,IF($L$37=16,K38,IF($F$52=16,I53,IF($L$52=16,K53,IF($F$67=16,I68,IF($L$67=16,K68,IF($F$82=16,I83,IF($L$82=16,K83,IF($F$97=16,I98,IF($L$97=16,K98,IF($F$112=16,I113,IF($L$112=16,K113,IF($F$127=16,I128,IF($L$127=16,K128,IF($F$142=16,I143,IF($L$142=16,K143))))))))))))))))))))</f>
        <v>0</v>
      </c>
    </row>
    <row r="234" spans="1:4" ht="13.5" customHeight="1" thickBot="1" x14ac:dyDescent="0.25">
      <c r="A234" s="381"/>
      <c r="B234" s="25" t="s">
        <v>3</v>
      </c>
      <c r="C234" s="27" t="str">
        <f>'Input adatok'!M246</f>
        <v>16_2</v>
      </c>
      <c r="D234" s="40" t="b">
        <f>IF($F$7=16,I9,IF($L$7=16,K9,IF($F$22=16,I24,IF($L$22=16,K24,IF($F$37=16,I39,IF($L$37=16,K39,IF($F$52=16,I54,IF($L$52=16,K54,IF($F$67=16,I69,IF($L$67=16,K69,IF($F$82=16,I84,IF($L$82=16,K84,IF($F$97=16,I99,IF($L$97=16,K99,IF($F$112=16,I114,IF($L$112=16,K114,IF($F$127=16,I129,IF($L$127=16,K129,IF($F$142=16,I144,IF($L$142=16,K144))))))))))))))))))))</f>
        <v>0</v>
      </c>
    </row>
    <row r="235" spans="1:4" ht="13.5" customHeight="1" thickBot="1" x14ac:dyDescent="0.25">
      <c r="A235" s="381"/>
      <c r="B235" s="25" t="s">
        <v>4</v>
      </c>
      <c r="C235" s="27" t="str">
        <f>'Input adatok'!M247</f>
        <v>16_3</v>
      </c>
      <c r="D235" s="40" t="b">
        <f>IF($F$7=16,I10,IF($L$7=16,K10,IF($F$22=16,I25,IF($L$22=16,K25,IF($F$37=16,I40,IF($L$37=16,K40,IF($F$52=16,I55,IF($L$52=16,K55,IF($F$67=16,I70,IF($L$67=16,K70,IF($F$82=16,I85,IF($L$82=16,K85,IF($F$97=16,I100,IF($L$97=16,K100,IF($F$112=16,I115,IF($L$112=16,K115,IF($F$127=16,I130,IF($L$127=16,K130,IF($F$142=16,I145,IF($L$142=16,K145))))))))))))))))))))</f>
        <v>0</v>
      </c>
    </row>
    <row r="236" spans="1:4" ht="13.5" customHeight="1" thickBot="1" x14ac:dyDescent="0.25">
      <c r="A236" s="381"/>
      <c r="B236" s="25" t="s">
        <v>5</v>
      </c>
      <c r="C236" s="27" t="str">
        <f>'Input adatok'!M248</f>
        <v>16_4</v>
      </c>
      <c r="D236" s="40" t="b">
        <f>IF($F$7=16,I11,IF($L$7=16,K11,IF($F$22=16,I26,IF($L$22=16,K26,IF($F$37=16,I41,IF($L$37=16,K41,IF($F$52=16,I56,IF($L$52=16,K56,IF($F$67=16,I71,IF($L$67=16,K71,IF($F$82=16,I86,IF($L$82=16,K86,IF($F$97=16,I101,IF($L$97=16,K101,IF($F$112=16,I116,IF($L$112=16,K116,IF($F$127=16,I131,IF($L$127=16,K131,IF($F$142=16,I146,IF($L$142=16,K146))))))))))))))))))))</f>
        <v>0</v>
      </c>
    </row>
    <row r="237" spans="1:4" ht="13.5" customHeight="1" thickBot="1" x14ac:dyDescent="0.25">
      <c r="A237" s="381"/>
      <c r="B237" s="25" t="s">
        <v>6</v>
      </c>
      <c r="C237" s="27" t="str">
        <f>'Input adatok'!M249</f>
        <v>16_5</v>
      </c>
      <c r="D237" s="40" t="b">
        <f t="shared" ref="D237:D242" si="37">IF($F$7=16,I12,IF($L$7=16,K12,IF($F$22=16,I27,IF($L$22=16,K27,IF($F$37=16,I42,IF($L$37=16,K42,IF($F$52=16,I57,IF($L$52=16,K57,IF($F$67=16,I72,IF($L$67=16,K72,IF($F$82=16,I87,IF($L$82=16,K87,IF($F$97=16,I102,IF($L$97=16,K102,IF($F$112=16,I117,IF($L$112=16,K117,IF($F$127=16,I132,IF($L$127=16,K132,IF($F$142=16,I147,IF($L$142=16,K147))))))))))))))))))))</f>
        <v>0</v>
      </c>
    </row>
    <row r="238" spans="1:4" ht="13.5" customHeight="1" thickBot="1" x14ac:dyDescent="0.25">
      <c r="A238" s="381"/>
      <c r="B238" s="25" t="s">
        <v>7</v>
      </c>
      <c r="C238" s="27" t="str">
        <f>'Input adatok'!M250</f>
        <v>16_6</v>
      </c>
      <c r="D238" s="40" t="b">
        <f t="shared" si="37"/>
        <v>0</v>
      </c>
    </row>
    <row r="239" spans="1:4" ht="13.5" customHeight="1" thickBot="1" x14ac:dyDescent="0.25">
      <c r="A239" s="381"/>
      <c r="B239" s="25" t="s">
        <v>79</v>
      </c>
      <c r="C239" s="27" t="str">
        <f>'Input adatok'!M251</f>
        <v>16_7</v>
      </c>
      <c r="D239" s="40" t="b">
        <f t="shared" si="37"/>
        <v>0</v>
      </c>
    </row>
    <row r="240" spans="1:4" ht="13.5" customHeight="1" thickBot="1" x14ac:dyDescent="0.25">
      <c r="A240" s="381"/>
      <c r="B240" s="25" t="s">
        <v>80</v>
      </c>
      <c r="C240" s="27" t="str">
        <f>'Input adatok'!M252</f>
        <v>16_8</v>
      </c>
      <c r="D240" s="40" t="b">
        <f t="shared" si="37"/>
        <v>0</v>
      </c>
    </row>
    <row r="241" spans="1:4" ht="13.5" customHeight="1" thickBot="1" x14ac:dyDescent="0.25">
      <c r="A241" s="381"/>
      <c r="B241" s="25" t="s">
        <v>81</v>
      </c>
      <c r="C241" s="27" t="str">
        <f>'Input adatok'!M253</f>
        <v>16_9</v>
      </c>
      <c r="D241" s="40" t="b">
        <f t="shared" si="37"/>
        <v>0</v>
      </c>
    </row>
    <row r="242" spans="1:4" ht="13.5" customHeight="1" thickBot="1" x14ac:dyDescent="0.25">
      <c r="A242" s="391"/>
      <c r="B242" s="25" t="s">
        <v>82</v>
      </c>
      <c r="C242" s="27" t="str">
        <f>'Input adatok'!M254</f>
        <v>16_10</v>
      </c>
      <c r="D242" s="40" t="b">
        <f t="shared" si="37"/>
        <v>0</v>
      </c>
    </row>
    <row r="243" spans="1:4" ht="16.5" thickBot="1" x14ac:dyDescent="0.3">
      <c r="C243" s="39"/>
      <c r="D243" s="43" t="b">
        <f>IF($F$7=16,I18,IF($L$7=16,K18,IF($F$22=16,I33,IF($L$22=16,K33,IF($F$37=16,I48,IF($L$37=16,K48,IF($F$52=16,I63,IF($L$52=16,K63,IF($F$67=16,I78,IF($L$67=16,K78,IF($F$82=16,I93,IF($L$82=16,K93,IF($F$97=16,I108,IF($L$97=16,K108,IF($F$112=16,I123,IF($L$112=16,K123,IF($F$127=16,I138,IF($L$127=16,K138,IF($F$142=16,I153,IF($L$142=16,K153))))))))))))))))))))</f>
        <v>0</v>
      </c>
    </row>
    <row r="244" spans="1:4" x14ac:dyDescent="0.2">
      <c r="C244" s="39"/>
    </row>
    <row r="245" spans="1:4" ht="13.5" thickBot="1" x14ac:dyDescent="0.25">
      <c r="C245" s="39"/>
    </row>
    <row r="246" spans="1:4" ht="16.5" thickBot="1" x14ac:dyDescent="0.3">
      <c r="A246" s="383" t="s">
        <v>0</v>
      </c>
      <c r="B246" s="409"/>
      <c r="C246" s="23" t="str">
        <f>'Input adatok'!M259</f>
        <v>17cs</v>
      </c>
    </row>
    <row r="247" spans="1:4" ht="13.5" customHeight="1" thickBot="1" x14ac:dyDescent="0.25">
      <c r="A247" s="380">
        <v>17</v>
      </c>
      <c r="B247" s="24"/>
      <c r="C247" s="27" t="str">
        <f>'Input adatok'!M260</f>
        <v>Játékos Neve:</v>
      </c>
    </row>
    <row r="248" spans="1:4" ht="13.5" customHeight="1" thickBot="1" x14ac:dyDescent="0.25">
      <c r="A248" s="381"/>
      <c r="B248" s="25" t="s">
        <v>2</v>
      </c>
      <c r="C248" s="27" t="str">
        <f>'Input adatok'!M261</f>
        <v>17_1</v>
      </c>
      <c r="D248" s="40" t="b">
        <f>IF($F$7=17,I8,IF($L$7=17,K8,IF($F$22=17,I23,IF($L$22=17,K23,IF($F$37=17,I38,IF($L$37=17,K38,IF($F$52=17,I53,IF($L$52=17,K53,IF($F$67=17,I68,IF($L$67=17,K68,IF($F$82=17,I83,IF($L$82=17,K83,IF($F$97=17,I98,IF($L$97=17,K98,IF($F$112=17,I113,IF($L$112=17,K113,IF($F$127=17,I128,IF($L$127=17,K128,IF($F$142=17,I143,IF($L$142=17,K143))))))))))))))))))))</f>
        <v>0</v>
      </c>
    </row>
    <row r="249" spans="1:4" ht="13.5" customHeight="1" thickBot="1" x14ac:dyDescent="0.25">
      <c r="A249" s="381"/>
      <c r="B249" s="25" t="s">
        <v>3</v>
      </c>
      <c r="C249" s="27" t="str">
        <f>'Input adatok'!M262</f>
        <v>17_2</v>
      </c>
      <c r="D249" s="40" t="b">
        <f>IF($F$7=17,I9,IF($L$7=17,K9,IF($F$22=17,I24,IF($L$22=17,K24,IF($F$37=17,I39,IF($L$37=17,K39,IF($F$52=17,I54,IF($L$52=17,K54,IF($F$67=17,I69,IF($L$67=17,K69,IF($F$82=17,I84,IF($L$82=17,K84,IF($F$97=17,I99,IF($L$97=17,K99,IF($F$112=17,I114,IF($L$112=17,K114,IF($F$127=17,I129,IF($L$127=17,K129,IF($F$142=17,I144,IF($L$142=17,K144))))))))))))))))))))</f>
        <v>0</v>
      </c>
    </row>
    <row r="250" spans="1:4" ht="13.5" customHeight="1" thickBot="1" x14ac:dyDescent="0.25">
      <c r="A250" s="381"/>
      <c r="B250" s="25" t="s">
        <v>4</v>
      </c>
      <c r="C250" s="27" t="str">
        <f>'Input adatok'!M263</f>
        <v>17_3</v>
      </c>
      <c r="D250" s="40" t="b">
        <f>IF($F$7=17,I10,IF($L$7=17,K10,IF($F$22=17,I25,IF($L$22=17,K25,IF($F$37=17,I40,IF($L$37=17,K40,IF($F$52=17,I55,IF($L$52=17,K55,IF($F$67=17,I70,IF($L$67=17,K70,IF($F$82=17,I85,IF($L$82=17,K85,IF($F$97=17,I100,IF($L$97=17,K100,IF($F$112=17,I115,IF($L$112=17,K115,IF($F$127=17,I130,IF($L$127=17,K130,IF($F$142=17,I145,IF($L$142=17,K145))))))))))))))))))))</f>
        <v>0</v>
      </c>
    </row>
    <row r="251" spans="1:4" ht="13.5" customHeight="1" thickBot="1" x14ac:dyDescent="0.25">
      <c r="A251" s="381"/>
      <c r="B251" s="25" t="s">
        <v>5</v>
      </c>
      <c r="C251" s="27" t="str">
        <f>'Input adatok'!M264</f>
        <v>17_4</v>
      </c>
      <c r="D251" s="40" t="b">
        <f>IF($F$7=17,I11,IF($L$7=17,K11,IF($F$22=17,I26,IF($L$22=17,K26,IF($F$37=17,I41,IF($L$37=17,K41,IF($F$52=17,I56,IF($L$52=17,K56,IF($F$67=17,I71,IF($L$67=17,K71,IF($F$82=17,I86,IF($L$82=17,K86,IF($F$97=17,I101,IF($L$97=17,K101,IF($F$112=17,I116,IF($L$112=17,K116,IF($F$127=17,I131,IF($L$127=17,K131,IF($F$142=17,I146,IF($L$142=17,K146))))))))))))))))))))</f>
        <v>0</v>
      </c>
    </row>
    <row r="252" spans="1:4" ht="13.5" customHeight="1" thickBot="1" x14ac:dyDescent="0.25">
      <c r="A252" s="381"/>
      <c r="B252" s="25" t="s">
        <v>6</v>
      </c>
      <c r="C252" s="27" t="str">
        <f>'Input adatok'!M265</f>
        <v>17_5</v>
      </c>
      <c r="D252" s="40" t="b">
        <f t="shared" ref="D252:D257" si="38">IF($F$7=17,I12,IF($L$7=17,K12,IF($F$22=17,I27,IF($L$22=17,K27,IF($F$37=17,I42,IF($L$37=17,K42,IF($F$52=17,I57,IF($L$52=17,K57,IF($F$67=17,I72,IF($L$67=17,K72,IF($F$82=17,I87,IF($L$82=17,K87,IF($F$97=17,I102,IF($L$97=17,K102,IF($F$112=17,I117,IF($L$112=17,K117,IF($F$127=17,I132,IF($L$127=17,K132,IF($F$142=17,I147,IF($L$142=17,K147))))))))))))))))))))</f>
        <v>0</v>
      </c>
    </row>
    <row r="253" spans="1:4" ht="13.5" customHeight="1" thickBot="1" x14ac:dyDescent="0.25">
      <c r="A253" s="381"/>
      <c r="B253" s="25" t="s">
        <v>7</v>
      </c>
      <c r="C253" s="27" t="str">
        <f>'Input adatok'!M266</f>
        <v>17_6</v>
      </c>
      <c r="D253" s="40" t="b">
        <f t="shared" si="38"/>
        <v>0</v>
      </c>
    </row>
    <row r="254" spans="1:4" ht="13.5" customHeight="1" thickBot="1" x14ac:dyDescent="0.25">
      <c r="A254" s="381"/>
      <c r="B254" s="25" t="s">
        <v>79</v>
      </c>
      <c r="C254" s="27" t="str">
        <f>'Input adatok'!M267</f>
        <v>17_7</v>
      </c>
      <c r="D254" s="40" t="b">
        <f t="shared" si="38"/>
        <v>0</v>
      </c>
    </row>
    <row r="255" spans="1:4" ht="13.5" customHeight="1" thickBot="1" x14ac:dyDescent="0.25">
      <c r="A255" s="381"/>
      <c r="B255" s="25" t="s">
        <v>80</v>
      </c>
      <c r="C255" s="27" t="str">
        <f>'Input adatok'!M268</f>
        <v>17_8</v>
      </c>
      <c r="D255" s="40" t="b">
        <f t="shared" si="38"/>
        <v>0</v>
      </c>
    </row>
    <row r="256" spans="1:4" ht="13.5" customHeight="1" thickBot="1" x14ac:dyDescent="0.25">
      <c r="A256" s="381"/>
      <c r="B256" s="25" t="s">
        <v>81</v>
      </c>
      <c r="C256" s="27" t="str">
        <f>'Input adatok'!M269</f>
        <v>17_9</v>
      </c>
      <c r="D256" s="40" t="b">
        <f t="shared" si="38"/>
        <v>0</v>
      </c>
    </row>
    <row r="257" spans="1:4" ht="13.5" customHeight="1" thickBot="1" x14ac:dyDescent="0.25">
      <c r="A257" s="391"/>
      <c r="B257" s="25" t="s">
        <v>82</v>
      </c>
      <c r="C257" s="27" t="str">
        <f>'Input adatok'!M270</f>
        <v>17_10</v>
      </c>
      <c r="D257" s="40" t="b">
        <f t="shared" si="38"/>
        <v>0</v>
      </c>
    </row>
    <row r="258" spans="1:4" ht="16.5" thickBot="1" x14ac:dyDescent="0.3">
      <c r="C258" s="39"/>
      <c r="D258" s="43" t="b">
        <f>IF($F$7=17,I18,IF($L$7=17,K18,IF($F$22=17,I33,IF($L$22=17,K33,IF($F$37=17,I48,IF($L$37=17,K48,IF($F$52=17,I63,IF($L$52=17,K63,IF($F$67=17,I78,IF($L$67=17,K78,IF($F$82=17,I93,IF($L$82=17,K93,IF($F$97=17,I108,IF($L$97=17,K108,IF($F$112=17,I123,IF($L$112=17,K123,IF($F$127=17,I138,IF($L$127=17,K138,IF($F$142=17,I153,IF($L$142=17,K153))))))))))))))))))))</f>
        <v>0</v>
      </c>
    </row>
    <row r="259" spans="1:4" x14ac:dyDescent="0.2">
      <c r="C259" s="39"/>
    </row>
    <row r="260" spans="1:4" ht="13.5" thickBot="1" x14ac:dyDescent="0.25">
      <c r="C260" s="39"/>
    </row>
    <row r="261" spans="1:4" ht="16.5" thickBot="1" x14ac:dyDescent="0.3">
      <c r="A261" s="383" t="s">
        <v>0</v>
      </c>
      <c r="B261" s="409"/>
      <c r="C261" s="23" t="str">
        <f>'Input adatok'!M275</f>
        <v>18cs</v>
      </c>
    </row>
    <row r="262" spans="1:4" ht="13.5" customHeight="1" thickBot="1" x14ac:dyDescent="0.25">
      <c r="A262" s="380">
        <v>18</v>
      </c>
      <c r="B262" s="24"/>
      <c r="C262" s="27" t="str">
        <f>'Input adatok'!M276</f>
        <v>Játékos Neve:</v>
      </c>
    </row>
    <row r="263" spans="1:4" ht="13.5" customHeight="1" thickBot="1" x14ac:dyDescent="0.25">
      <c r="A263" s="381"/>
      <c r="B263" s="25" t="s">
        <v>2</v>
      </c>
      <c r="C263" s="27" t="str">
        <f>'Input adatok'!M277</f>
        <v>18_1</v>
      </c>
      <c r="D263" s="40" t="b">
        <f>IF($F$7=18,I8,IF($L$7=18,K8,IF($F$22=18,I23,IF($L$22=18,K23,IF($F$37=18,I38,IF($L$37=18,K38,IF($F$52=18,I53,IF($L$52=18,K53,IF($F$67=18,I68,IF($L$67=18,K68,IF($F$82=18,I83,IF($L$82=18,K83,IF($F$97=18,I98,IF($L$97=18,K98,IF($F$112=18,I113,IF($L$112=18,K113,IF($F$127=18,I128,IF($L$127=18,K128,IF($F$142=18,I143,IF($L$142=18,K143))))))))))))))))))))</f>
        <v>0</v>
      </c>
    </row>
    <row r="264" spans="1:4" ht="13.5" customHeight="1" thickBot="1" x14ac:dyDescent="0.25">
      <c r="A264" s="381"/>
      <c r="B264" s="25" t="s">
        <v>3</v>
      </c>
      <c r="C264" s="27" t="str">
        <f>'Input adatok'!M278</f>
        <v>18_2</v>
      </c>
      <c r="D264" s="40" t="b">
        <f>IF($F$7=18,I9,IF($L$7=18,K9,IF($F$22=18,I24,IF($L$22=18,K24,IF($F$37=18,I39,IF($L$37=18,K39,IF($F$52=18,I54,IF($L$52=18,K54,IF($F$67=18,I69,IF($L$67=18,K69,IF($F$82=18,I84,IF($L$82=18,K84,IF($F$97=18,I99,IF($L$97=18,K99,IF($F$112=18,I114,IF($L$112=18,K114,IF($F$127=18,I129,IF($L$127=18,K129,IF($F$142=18,I144,IF($L$142=18,K144))))))))))))))))))))</f>
        <v>0</v>
      </c>
    </row>
    <row r="265" spans="1:4" ht="13.5" customHeight="1" thickBot="1" x14ac:dyDescent="0.25">
      <c r="A265" s="381"/>
      <c r="B265" s="25" t="s">
        <v>4</v>
      </c>
      <c r="C265" s="27" t="str">
        <f>'Input adatok'!M279</f>
        <v>18_3</v>
      </c>
      <c r="D265" s="40" t="b">
        <f>IF($F$7=18,I10,IF($L$7=18,K10,IF($F$22=18,I25,IF($L$22=18,K25,IF($F$37=18,I40,IF($L$37=18,K40,IF($F$52=18,I55,IF($L$52=18,K55,IF($F$67=18,I70,IF($L$67=18,K70,IF($F$82=18,I85,IF($L$82=18,K85,IF($F$97=18,I100,IF($L$97=18,K100,IF($F$112=18,I115,IF($L$112=18,K115,IF($F$127=18,I130,IF($L$127=18,K130,IF($F$142=18,I145,IF($L$142=18,K145))))))))))))))))))))</f>
        <v>0</v>
      </c>
    </row>
    <row r="266" spans="1:4" ht="13.5" customHeight="1" thickBot="1" x14ac:dyDescent="0.25">
      <c r="A266" s="381"/>
      <c r="B266" s="25" t="s">
        <v>5</v>
      </c>
      <c r="C266" s="27" t="str">
        <f>'Input adatok'!M280</f>
        <v>18_4</v>
      </c>
      <c r="D266" s="40" t="b">
        <f>IF($F$7=18,I11,IF($L$7=18,K11,IF($F$22=18,I26,IF($L$22=18,K26,IF($F$37=18,I41,IF($L$37=18,K41,IF($F$52=18,I56,IF($L$52=18,K56,IF($F$67=18,I71,IF($L$67=18,K71,IF($F$82=18,I86,IF($L$82=18,K86,IF($F$97=18,I101,IF($L$97=18,K101,IF($F$112=18,I116,IF($L$112=18,K116,IF($F$127=18,I131,IF($L$127=18,K131,IF($F$142=18,I146,IF($L$142=18,K146))))))))))))))))))))</f>
        <v>0</v>
      </c>
    </row>
    <row r="267" spans="1:4" ht="13.5" customHeight="1" thickBot="1" x14ac:dyDescent="0.25">
      <c r="A267" s="381"/>
      <c r="B267" s="25" t="s">
        <v>6</v>
      </c>
      <c r="C267" s="27" t="str">
        <f>'Input adatok'!M281</f>
        <v>18_5</v>
      </c>
      <c r="D267" s="40" t="b">
        <f t="shared" ref="D267:D272" si="39">IF($F$7=18,I12,IF($L$7=18,K12,IF($F$22=18,I27,IF($L$22=18,K27,IF($F$37=18,I42,IF($L$37=18,K42,IF($F$52=18,I57,IF($L$52=18,K57,IF($F$67=18,I72,IF($L$67=18,K72,IF($F$82=18,I87,IF($L$82=18,K87,IF($F$97=18,I102,IF($L$97=18,K102,IF($F$112=18,I117,IF($L$112=18,K117,IF($F$127=18,I132,IF($L$127=18,K132,IF($F$142=18,I147,IF($L$142=18,K147))))))))))))))))))))</f>
        <v>0</v>
      </c>
    </row>
    <row r="268" spans="1:4" ht="13.5" customHeight="1" thickBot="1" x14ac:dyDescent="0.25">
      <c r="A268" s="381"/>
      <c r="B268" s="25" t="s">
        <v>7</v>
      </c>
      <c r="C268" s="27" t="str">
        <f>'Input adatok'!M282</f>
        <v>18_6</v>
      </c>
      <c r="D268" s="40" t="b">
        <f t="shared" si="39"/>
        <v>0</v>
      </c>
    </row>
    <row r="269" spans="1:4" ht="13.5" customHeight="1" thickBot="1" x14ac:dyDescent="0.25">
      <c r="A269" s="381"/>
      <c r="B269" s="25" t="s">
        <v>79</v>
      </c>
      <c r="C269" s="27" t="str">
        <f>'Input adatok'!M283</f>
        <v>18_7</v>
      </c>
      <c r="D269" s="40" t="b">
        <f t="shared" si="39"/>
        <v>0</v>
      </c>
    </row>
    <row r="270" spans="1:4" ht="13.5" customHeight="1" thickBot="1" x14ac:dyDescent="0.25">
      <c r="A270" s="381"/>
      <c r="B270" s="25" t="s">
        <v>80</v>
      </c>
      <c r="C270" s="27" t="str">
        <f>'Input adatok'!M284</f>
        <v>18_8</v>
      </c>
      <c r="D270" s="40" t="b">
        <f t="shared" si="39"/>
        <v>0</v>
      </c>
    </row>
    <row r="271" spans="1:4" ht="13.5" customHeight="1" thickBot="1" x14ac:dyDescent="0.25">
      <c r="A271" s="381"/>
      <c r="B271" s="25" t="s">
        <v>81</v>
      </c>
      <c r="C271" s="27" t="str">
        <f>'Input adatok'!M285</f>
        <v>18_9</v>
      </c>
      <c r="D271" s="40" t="b">
        <f t="shared" si="39"/>
        <v>0</v>
      </c>
    </row>
    <row r="272" spans="1:4" ht="13.5" customHeight="1" thickBot="1" x14ac:dyDescent="0.25">
      <c r="A272" s="391"/>
      <c r="B272" s="25" t="s">
        <v>82</v>
      </c>
      <c r="C272" s="27" t="str">
        <f>'Input adatok'!M286</f>
        <v>18_10</v>
      </c>
      <c r="D272" s="40" t="b">
        <f t="shared" si="39"/>
        <v>0</v>
      </c>
    </row>
    <row r="273" spans="1:4" ht="16.5" thickBot="1" x14ac:dyDescent="0.3">
      <c r="C273" s="39"/>
      <c r="D273" s="43" t="b">
        <f>IF($F$7=18,I18,IF($L$7=18,K18,IF($F$22=18,I33,IF($L$22=18,K33,IF($F$37=18,I48,IF($L$37=18,K48,IF($F$52=18,I63,IF($L$52=18,K63,IF($F$67=18,I78,IF($L$67=18,K78,IF($F$82=18,I93,IF($L$82=18,K93,IF($F$97=18,I108,IF($L$97=18,K108,IF($F$112=18,I123,IF($L$112=18,K123,IF($F$127=18,I138,IF($L$127=18,K138,IF($F$142=18,I153,IF($L$142=18,K153))))))))))))))))))))</f>
        <v>0</v>
      </c>
    </row>
    <row r="274" spans="1:4" x14ac:dyDescent="0.2">
      <c r="C274" s="39"/>
    </row>
    <row r="275" spans="1:4" ht="13.5" thickBot="1" x14ac:dyDescent="0.25">
      <c r="C275" s="39"/>
    </row>
    <row r="276" spans="1:4" ht="16.5" thickBot="1" x14ac:dyDescent="0.3">
      <c r="A276" s="383" t="s">
        <v>0</v>
      </c>
      <c r="B276" s="409"/>
      <c r="C276" s="23" t="str">
        <f>'Input adatok'!M291</f>
        <v>19cs</v>
      </c>
    </row>
    <row r="277" spans="1:4" ht="13.5" customHeight="1" thickBot="1" x14ac:dyDescent="0.25">
      <c r="A277" s="380">
        <v>19</v>
      </c>
      <c r="B277" s="24"/>
      <c r="C277" s="27" t="str">
        <f>'Input adatok'!M292</f>
        <v>Játékos Neve:</v>
      </c>
    </row>
    <row r="278" spans="1:4" ht="13.5" customHeight="1" thickBot="1" x14ac:dyDescent="0.25">
      <c r="A278" s="381"/>
      <c r="B278" s="25" t="s">
        <v>2</v>
      </c>
      <c r="C278" s="27" t="str">
        <f>'Input adatok'!M293</f>
        <v>19_1</v>
      </c>
      <c r="D278" s="40" t="b">
        <f>IF($F$7=19,$I$8,IF($L$7=19,$K$8,IF($F$22=19,$I$23,IF($L$22=19,$K$23,IF($F$37=19,$I$38,IF($L$37=19,$K$38,IF($F$52=19,$I$53,IF($L$52=19,$K$53,IF($F$67=19,$I$68,IF($L$67=19,K68,IF($F$82=19,I83,IF($L$82=19,K83,IF($F$97=19,I98,IF($L$97=19,K98,IF($F$112=19,I113,IF($L$112=19,K113,IF($F$127=19,I128,IF($L$127=19,K128,IF($F$142=19,I143,IF($L$142=19,K143))))))))))))))))))))</f>
        <v>0</v>
      </c>
    </row>
    <row r="279" spans="1:4" ht="13.5" customHeight="1" thickBot="1" x14ac:dyDescent="0.25">
      <c r="A279" s="381"/>
      <c r="B279" s="25" t="s">
        <v>3</v>
      </c>
      <c r="C279" s="27" t="str">
        <f>'Input adatok'!M294</f>
        <v>19_2</v>
      </c>
      <c r="D279" s="40" t="b">
        <f>IF($F$7=19,$I$8,IF($L$7=19,$K$8,IF($F$22=19,$I$23,IF($L$22=19,$K$23,IF($F$37=19,$I$38,IF($L$37=19,$K$38,IF($F$52=19,$I$53,IF($L$52=19,$K$53,IF($F$67=19,$I$68,IF($L$67=19,K69,IF($F$82=19,I84,IF($L$82=19,K84,IF($F$97=19,I99,IF($L$97=19,K99,IF($F$112=19,I114,IF($L$112=19,K114,IF($F$127=19,I129,IF($L$127=19,K129,IF($F$142=19,I144,IF($L$142=19,K144))))))))))))))))))))</f>
        <v>0</v>
      </c>
    </row>
    <row r="280" spans="1:4" ht="13.5" customHeight="1" thickBot="1" x14ac:dyDescent="0.25">
      <c r="A280" s="381"/>
      <c r="B280" s="25" t="s">
        <v>4</v>
      </c>
      <c r="C280" s="27" t="str">
        <f>'Input adatok'!M295</f>
        <v>19_3</v>
      </c>
      <c r="D280" s="40" t="b">
        <f>IF($F$7=19,$I$8,IF($L$7=19,$K$8,IF($F$22=19,$I$23,IF($L$22=19,$K$23,IF($F$37=19,$I$38,IF($L$37=19,$K$38,IF($F$52=19,$I$53,IF($L$52=19,$K$53,IF($F$67=19,$I$68,IF($L$67=19,K70,IF($F$82=19,I85,IF($L$82=19,K85,IF($F$97=19,I100,IF($L$97=19,K100,IF($F$112=19,I115,IF($L$112=19,K115,IF($F$127=19,I130,IF($L$127=19,K130,IF($F$142=19,I145,IF($L$142=19,K145))))))))))))))))))))</f>
        <v>0</v>
      </c>
    </row>
    <row r="281" spans="1:4" ht="13.5" customHeight="1" thickBot="1" x14ac:dyDescent="0.25">
      <c r="A281" s="381"/>
      <c r="B281" s="25" t="s">
        <v>5</v>
      </c>
      <c r="C281" s="27" t="str">
        <f>'Input adatok'!M296</f>
        <v>19_4</v>
      </c>
      <c r="D281" s="40" t="b">
        <f>IF($F$7=19,$I$8,IF($L$7=19,$K$8,IF($F$22=19,$I$23,IF($L$22=19,$K$23,IF($F$37=19,$I$38,IF($L$37=19,$K$38,IF($F$52=19,$I$53,IF($L$52=19,$K$53,IF($F$67=19,$I$68,IF($L$67=19,K71,IF($F$82=19,I86,IF($L$82=19,K86,IF($F$97=19,I101,IF($L$97=19,K101,IF($F$112=19,I116,IF($L$112=19,K116,IF($F$127=19,I131,IF($L$127=19,K131,IF($F$142=19,I146,IF($L$142=19,K146))))))))))))))))))))</f>
        <v>0</v>
      </c>
    </row>
    <row r="282" spans="1:4" ht="13.5" customHeight="1" thickBot="1" x14ac:dyDescent="0.25">
      <c r="A282" s="381"/>
      <c r="B282" s="25" t="s">
        <v>6</v>
      </c>
      <c r="C282" s="27" t="str">
        <f>'Input adatok'!M297</f>
        <v>19_5</v>
      </c>
      <c r="D282" s="40" t="b">
        <f t="shared" ref="D282:D287" si="40">IF($F$7=19,$I$8,IF($L$7=19,$K$8,IF($F$22=19,$I$23,IF($L$22=19,$K$23,IF($F$37=19,$I$38,IF($L$37=19,$K$38,IF($F$52=19,$I$53,IF($L$52=19,$K$53,IF($F$67=19,$I$68,IF($L$67=19,K72,IF($F$82=19,I87,IF($L$82=19,K87,IF($F$97=19,I102,IF($L$97=19,K102,IF($F$112=19,I117,IF($L$112=19,K117,IF($F$127=19,I132,IF($L$127=19,K132,IF($F$142=19,I147,IF($L$142=19,K147))))))))))))))))))))</f>
        <v>0</v>
      </c>
    </row>
    <row r="283" spans="1:4" ht="13.5" customHeight="1" thickBot="1" x14ac:dyDescent="0.25">
      <c r="A283" s="381"/>
      <c r="B283" s="25" t="s">
        <v>7</v>
      </c>
      <c r="C283" s="27" t="str">
        <f>'Input adatok'!M298</f>
        <v>19_6</v>
      </c>
      <c r="D283" s="40" t="b">
        <f t="shared" si="40"/>
        <v>0</v>
      </c>
    </row>
    <row r="284" spans="1:4" ht="13.5" customHeight="1" thickBot="1" x14ac:dyDescent="0.25">
      <c r="A284" s="381"/>
      <c r="B284" s="25" t="s">
        <v>79</v>
      </c>
      <c r="C284" s="27" t="str">
        <f>'Input adatok'!M299</f>
        <v>19_7</v>
      </c>
      <c r="D284" s="40" t="b">
        <f t="shared" si="40"/>
        <v>0</v>
      </c>
    </row>
    <row r="285" spans="1:4" ht="13.5" customHeight="1" thickBot="1" x14ac:dyDescent="0.25">
      <c r="A285" s="381"/>
      <c r="B285" s="25" t="s">
        <v>80</v>
      </c>
      <c r="C285" s="27" t="str">
        <f>'Input adatok'!M300</f>
        <v>19_8</v>
      </c>
      <c r="D285" s="40" t="b">
        <f t="shared" si="40"/>
        <v>0</v>
      </c>
    </row>
    <row r="286" spans="1:4" ht="13.5" customHeight="1" thickBot="1" x14ac:dyDescent="0.25">
      <c r="A286" s="381"/>
      <c r="B286" s="25" t="s">
        <v>81</v>
      </c>
      <c r="C286" s="27" t="str">
        <f>'Input adatok'!M301</f>
        <v>19_9</v>
      </c>
      <c r="D286" s="40" t="b">
        <f t="shared" si="40"/>
        <v>0</v>
      </c>
    </row>
    <row r="287" spans="1:4" ht="13.5" customHeight="1" thickBot="1" x14ac:dyDescent="0.25">
      <c r="A287" s="391"/>
      <c r="B287" s="25" t="s">
        <v>82</v>
      </c>
      <c r="C287" s="27" t="str">
        <f>'Input adatok'!M302</f>
        <v>19_10</v>
      </c>
      <c r="D287" s="40" t="b">
        <f t="shared" si="40"/>
        <v>0</v>
      </c>
    </row>
    <row r="288" spans="1:4" ht="16.5" thickBot="1" x14ac:dyDescent="0.3">
      <c r="C288" s="39"/>
      <c r="D288" s="43" t="b">
        <f>IF($F$7=19,$I$8,IF($L$7=19,$K$8,IF($F$22=19,$I$23,IF($L$22=19,$K$23,IF($F$37=19,$I$38,IF($L$37=19,$K$38,IF($F$52=19,$I$53,IF($L$52=19,$K$53,IF($F$67=19,$I$68,IF($L$67=19,K78,IF($F$82=19,I93,IF($L$82=19,K93,IF($F$97=19,I108,IF($L$97=19,K108,IF($F$112=19,I123,IF($L$112=19,K123,IF($F$127=19,I138,IF($L$127=19,K138,IF($F$142=19,I153,IF($L$142=19,K153))))))))))))))))))))</f>
        <v>0</v>
      </c>
    </row>
    <row r="289" spans="1:4" x14ac:dyDescent="0.2">
      <c r="C289" s="39"/>
    </row>
    <row r="290" spans="1:4" ht="13.5" thickBot="1" x14ac:dyDescent="0.25">
      <c r="C290" s="39"/>
    </row>
    <row r="291" spans="1:4" ht="16.5" thickBot="1" x14ac:dyDescent="0.3">
      <c r="A291" s="383" t="s">
        <v>0</v>
      </c>
      <c r="B291" s="409"/>
      <c r="C291" s="23" t="str">
        <f>'Input adatok'!M307</f>
        <v>20cs</v>
      </c>
    </row>
    <row r="292" spans="1:4" ht="13.5" customHeight="1" thickBot="1" x14ac:dyDescent="0.25">
      <c r="A292" s="380">
        <v>20</v>
      </c>
      <c r="B292" s="24"/>
      <c r="C292" s="27" t="str">
        <f>'Input adatok'!M308</f>
        <v>Játékos Neve:</v>
      </c>
    </row>
    <row r="293" spans="1:4" ht="13.5" customHeight="1" thickBot="1" x14ac:dyDescent="0.25">
      <c r="A293" s="381"/>
      <c r="B293" s="25" t="s">
        <v>2</v>
      </c>
      <c r="C293" s="27" t="str">
        <f>'Input adatok'!M309</f>
        <v>20_1</v>
      </c>
      <c r="D293" s="40" t="b">
        <f>IF($F$7=20,I8,IF($L$7=20,K8,IF($F$22=20,I23,IF($L$22=20,K23,IF($F$37=20,I38,IF($L$37=20,K38,IF($F$52=20,I53,IF($L$52=20,K53,IF($F$67=20,I68,IF($L$67=20,K68,IF($F$82=20,I83,IF($L$82=20,K83,IF($F$97=20,I98,IF($L$97=20,K98,IF($F$112=20,I113,IF($L$112=20,K113,IF($F$127=20,I128,IF($L$127=20,K128,IF($F$142=20,I143,IF($L$142=20,K143))))))))))))))))))))</f>
        <v>0</v>
      </c>
    </row>
    <row r="294" spans="1:4" ht="13.5" customHeight="1" thickBot="1" x14ac:dyDescent="0.25">
      <c r="A294" s="381"/>
      <c r="B294" s="25" t="s">
        <v>3</v>
      </c>
      <c r="C294" s="27" t="str">
        <f>'Input adatok'!M310</f>
        <v>20_2</v>
      </c>
      <c r="D294" s="40" t="b">
        <f>IF($F$7=20,I9,IF($L$7=20,K9,IF($F$22=20,I24,IF($L$22=20,K24,IF($F$37=20,I39,IF($L$37=20,K39,IF($F$52=20,I54,IF($L$52=20,K54,IF($F$67=20,I69,IF($L$67=20,K69,IF($F$82=20,I84,IF($L$82=20,K84,IF($F$97=20,I99,IF($L$97=20,K99,IF($F$112=20,I114,IF($L$112=20,K114,IF($F$127=20,I129,IF($L$127=20,K129,IF($F$142=20,I144,IF($L$142=20,K144))))))))))))))))))))</f>
        <v>0</v>
      </c>
    </row>
    <row r="295" spans="1:4" ht="13.5" customHeight="1" thickBot="1" x14ac:dyDescent="0.25">
      <c r="A295" s="381"/>
      <c r="B295" s="25" t="s">
        <v>4</v>
      </c>
      <c r="C295" s="27" t="str">
        <f>'Input adatok'!M311</f>
        <v>20_3</v>
      </c>
      <c r="D295" s="40" t="b">
        <f>IF($F$7=20,I10,IF($L$7=20,K10,IF($F$22=20,I25,IF($L$22=20,K25,IF($F$37=20,I40,IF($L$37=20,K40,IF($F$52=20,I55,IF($L$52=20,K55,IF($F$67=20,I70,IF($L$67=20,K70,IF($F$82=20,I85,IF($L$82=20,K85,IF($F$97=20,I100,IF($L$97=20,K100,IF($F$112=20,I115,IF($L$112=20,K115,IF($F$127=20,I130,IF($L$127=20,K130,IF($F$142=20,I145,IF($L$142=20,K145))))))))))))))))))))</f>
        <v>0</v>
      </c>
    </row>
    <row r="296" spans="1:4" ht="13.5" customHeight="1" thickBot="1" x14ac:dyDescent="0.25">
      <c r="A296" s="381"/>
      <c r="B296" s="25" t="s">
        <v>5</v>
      </c>
      <c r="C296" s="27" t="str">
        <f>'Input adatok'!M312</f>
        <v>20_4</v>
      </c>
      <c r="D296" s="40" t="b">
        <f>IF($F$7=20,I11,IF($L$7=20,K11,IF($F$22=20,I26,IF($L$22=20,K26,IF($F$37=20,I41,IF($L$37=20,K41,IF($F$52=20,I56,IF($L$52=20,K56,IF($F$67=20,I71,IF($L$67=20,K71,IF($F$82=20,I86,IF($L$82=20,K86,IF($F$97=20,I101,IF($L$97=20,K101,IF($F$112=20,I116,IF($L$112=20,K116,IF($F$127=20,I131,IF($L$127=20,K131,IF($F$142=20,I146,IF($L$142=20,K146))))))))))))))))))))</f>
        <v>0</v>
      </c>
    </row>
    <row r="297" spans="1:4" ht="13.5" customHeight="1" thickBot="1" x14ac:dyDescent="0.25">
      <c r="A297" s="381"/>
      <c r="B297" s="25" t="s">
        <v>6</v>
      </c>
      <c r="C297" s="27" t="str">
        <f>'Input adatok'!M313</f>
        <v>20_5</v>
      </c>
      <c r="D297" s="40" t="b">
        <f t="shared" ref="D297:D302" si="41">IF($F$7=20,I12,IF($L$7=20,K12,IF($F$22=20,I27,IF($L$22=20,K27,IF($F$37=20,I42,IF($L$37=20,K42,IF($F$52=20,I57,IF($L$52=20,K57,IF($F$67=20,I72,IF($L$67=20,K72,IF($F$82=20,I87,IF($L$82=20,K87,IF($F$97=20,I102,IF($L$97=20,K102,IF($F$112=20,I117,IF($L$112=20,K117,IF($F$127=20,I132,IF($L$127=20,K132,IF($F$142=20,I147,IF($L$142=20,K147))))))))))))))))))))</f>
        <v>0</v>
      </c>
    </row>
    <row r="298" spans="1:4" ht="13.5" customHeight="1" thickBot="1" x14ac:dyDescent="0.25">
      <c r="A298" s="381"/>
      <c r="B298" s="25" t="s">
        <v>7</v>
      </c>
      <c r="C298" s="27" t="str">
        <f>'Input adatok'!M314</f>
        <v>20_6</v>
      </c>
      <c r="D298" s="40" t="b">
        <f t="shared" si="41"/>
        <v>0</v>
      </c>
    </row>
    <row r="299" spans="1:4" ht="13.5" customHeight="1" thickBot="1" x14ac:dyDescent="0.25">
      <c r="A299" s="381"/>
      <c r="B299" s="25" t="s">
        <v>79</v>
      </c>
      <c r="C299" s="27" t="str">
        <f>'Input adatok'!M315</f>
        <v>20_7</v>
      </c>
      <c r="D299" s="40" t="b">
        <f t="shared" si="41"/>
        <v>0</v>
      </c>
    </row>
    <row r="300" spans="1:4" ht="13.5" customHeight="1" thickBot="1" x14ac:dyDescent="0.25">
      <c r="A300" s="381"/>
      <c r="B300" s="25" t="s">
        <v>80</v>
      </c>
      <c r="C300" s="27" t="str">
        <f>'Input adatok'!M316</f>
        <v>20_8</v>
      </c>
      <c r="D300" s="40" t="b">
        <f t="shared" si="41"/>
        <v>0</v>
      </c>
    </row>
    <row r="301" spans="1:4" ht="13.5" customHeight="1" thickBot="1" x14ac:dyDescent="0.25">
      <c r="A301" s="381"/>
      <c r="B301" s="25" t="s">
        <v>81</v>
      </c>
      <c r="C301" s="27" t="str">
        <f>'Input adatok'!M317</f>
        <v>20_9</v>
      </c>
      <c r="D301" s="40" t="b">
        <f t="shared" si="41"/>
        <v>0</v>
      </c>
    </row>
    <row r="302" spans="1:4" ht="13.5" customHeight="1" thickBot="1" x14ac:dyDescent="0.25">
      <c r="A302" s="391"/>
      <c r="B302" s="25" t="s">
        <v>82</v>
      </c>
      <c r="C302" s="27" t="str">
        <f>'Input adatok'!M318</f>
        <v>20_10</v>
      </c>
      <c r="D302" s="40" t="b">
        <f t="shared" si="41"/>
        <v>0</v>
      </c>
    </row>
    <row r="303" spans="1:4" ht="16.5" thickBot="1" x14ac:dyDescent="0.3">
      <c r="D303" s="43" t="b">
        <f>IF($F$7=20,I18,IF($L$7=20,K18,IF($F$22=20,I33,IF($L$22=20,K33,IF($F$37=20,I48,IF($L$37=20,K48,IF($F$52=20,I63,IF($L$52=20,K63,IF($F$67=20,I78,IF($L$67=20,K78,IF($F$82=20,I93,IF($L$82=20,K93,IF($F$97=20,I108,IF($L$97=20,K108,IF($F$112=20,I123,IF($L$112=20,K123,IF($F$127=20,I138,IF($L$127=20,K138,IF($F$142=20,I153,IF($L$142=20,K153))))))))))))))))))))</f>
        <v>0</v>
      </c>
    </row>
  </sheetData>
  <mergeCells count="101">
    <mergeCell ref="I1:K3"/>
    <mergeCell ref="I5:K5"/>
    <mergeCell ref="A6:B6"/>
    <mergeCell ref="F6:G6"/>
    <mergeCell ref="L6:M6"/>
    <mergeCell ref="A36:B36"/>
    <mergeCell ref="F36:G36"/>
    <mergeCell ref="L36:M36"/>
    <mergeCell ref="I20:K20"/>
    <mergeCell ref="A21:B21"/>
    <mergeCell ref="F21:G21"/>
    <mergeCell ref="L21:M21"/>
    <mergeCell ref="I6:K7"/>
    <mergeCell ref="I21:K22"/>
    <mergeCell ref="I36:K37"/>
    <mergeCell ref="A7:A17"/>
    <mergeCell ref="F7:F17"/>
    <mergeCell ref="L7:L17"/>
    <mergeCell ref="A22:A32"/>
    <mergeCell ref="F22:F32"/>
    <mergeCell ref="L22:L32"/>
    <mergeCell ref="A37:A47"/>
    <mergeCell ref="F37:F47"/>
    <mergeCell ref="L37:L47"/>
    <mergeCell ref="L126:M126"/>
    <mergeCell ref="I51:K52"/>
    <mergeCell ref="A96:B96"/>
    <mergeCell ref="I65:K65"/>
    <mergeCell ref="A111:B111"/>
    <mergeCell ref="L96:M96"/>
    <mergeCell ref="L111:M111"/>
    <mergeCell ref="I80:K80"/>
    <mergeCell ref="A81:B81"/>
    <mergeCell ref="F81:G81"/>
    <mergeCell ref="L81:M81"/>
    <mergeCell ref="I66:K67"/>
    <mergeCell ref="A66:B66"/>
    <mergeCell ref="F66:G66"/>
    <mergeCell ref="L66:M66"/>
    <mergeCell ref="A67:A77"/>
    <mergeCell ref="A126:B126"/>
    <mergeCell ref="A52:A62"/>
    <mergeCell ref="F52:F62"/>
    <mergeCell ref="L52:L62"/>
    <mergeCell ref="A97:A107"/>
    <mergeCell ref="F97:F107"/>
    <mergeCell ref="L97:L107"/>
    <mergeCell ref="A112:A122"/>
    <mergeCell ref="A127:A137"/>
    <mergeCell ref="A217:A227"/>
    <mergeCell ref="A232:A242"/>
    <mergeCell ref="A247:A257"/>
    <mergeCell ref="A262:A272"/>
    <mergeCell ref="A277:A287"/>
    <mergeCell ref="A171:B171"/>
    <mergeCell ref="I125:K125"/>
    <mergeCell ref="F126:G126"/>
    <mergeCell ref="I126:K127"/>
    <mergeCell ref="I50:K50"/>
    <mergeCell ref="A51:B51"/>
    <mergeCell ref="F51:G51"/>
    <mergeCell ref="L51:M51"/>
    <mergeCell ref="I35:K35"/>
    <mergeCell ref="F67:F77"/>
    <mergeCell ref="L67:L77"/>
    <mergeCell ref="A82:A92"/>
    <mergeCell ref="F82:F92"/>
    <mergeCell ref="L82:L92"/>
    <mergeCell ref="F112:F122"/>
    <mergeCell ref="L112:L122"/>
    <mergeCell ref="I81:K82"/>
    <mergeCell ref="I95:K95"/>
    <mergeCell ref="F96:G96"/>
    <mergeCell ref="I96:K97"/>
    <mergeCell ref="I110:K110"/>
    <mergeCell ref="F111:G111"/>
    <mergeCell ref="I111:K112"/>
    <mergeCell ref="A292:A302"/>
    <mergeCell ref="F127:F137"/>
    <mergeCell ref="L127:L137"/>
    <mergeCell ref="A142:A152"/>
    <mergeCell ref="F142:F152"/>
    <mergeCell ref="L142:L152"/>
    <mergeCell ref="A157:A167"/>
    <mergeCell ref="A172:A182"/>
    <mergeCell ref="A187:A197"/>
    <mergeCell ref="A202:A212"/>
    <mergeCell ref="A246:B246"/>
    <mergeCell ref="A261:B261"/>
    <mergeCell ref="A276:B276"/>
    <mergeCell ref="A201:B201"/>
    <mergeCell ref="A216:B216"/>
    <mergeCell ref="A231:B231"/>
    <mergeCell ref="A156:B156"/>
    <mergeCell ref="I140:K140"/>
    <mergeCell ref="A186:B186"/>
    <mergeCell ref="F141:G141"/>
    <mergeCell ref="I141:K142"/>
    <mergeCell ref="L141:M141"/>
    <mergeCell ref="A141:B141"/>
    <mergeCell ref="A291:B29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303"/>
  <sheetViews>
    <sheetView topLeftCell="F58" workbookViewId="0">
      <selection activeCell="P21" sqref="P21:P33"/>
    </sheetView>
  </sheetViews>
  <sheetFormatPr defaultRowHeight="12.75" x14ac:dyDescent="0.2"/>
  <cols>
    <col min="1" max="1" width="5.5703125" hidden="1" customWidth="1"/>
    <col min="2" max="2" width="7.7109375" hidden="1" customWidth="1"/>
    <col min="3" max="3" width="21.85546875" style="31" hidden="1" customWidth="1"/>
    <col min="4" max="4" width="7.5703125" hidden="1" customWidth="1"/>
    <col min="5" max="5" width="9.140625" hidden="1" customWidth="1"/>
    <col min="6" max="6" width="6.85546875" customWidth="1"/>
    <col min="7" max="7" width="9.140625" customWidth="1"/>
    <col min="8" max="8" width="32.85546875" bestFit="1" customWidth="1"/>
    <col min="9" max="9" width="8.140625" customWidth="1"/>
    <col min="11" max="11" width="8.7109375" customWidth="1"/>
    <col min="12" max="12" width="5.5703125" customWidth="1"/>
    <col min="13" max="13" width="8.42578125" customWidth="1"/>
    <col min="14" max="14" width="32.42578125" bestFit="1" customWidth="1"/>
    <col min="15" max="15" width="2.42578125" customWidth="1"/>
  </cols>
  <sheetData>
    <row r="1" spans="1:21" ht="12.75" customHeight="1" x14ac:dyDescent="0.2">
      <c r="F1" s="280"/>
      <c r="G1" s="280"/>
      <c r="H1" s="280"/>
      <c r="I1" s="429" t="s">
        <v>10</v>
      </c>
      <c r="J1" s="430"/>
      <c r="K1" s="431"/>
      <c r="L1" s="280"/>
      <c r="M1" s="280"/>
      <c r="N1" s="280"/>
    </row>
    <row r="2" spans="1:21" ht="15.75" customHeight="1" x14ac:dyDescent="0.25">
      <c r="F2" s="280"/>
      <c r="G2" s="280"/>
      <c r="H2" s="280"/>
      <c r="I2" s="432"/>
      <c r="J2" s="433"/>
      <c r="K2" s="434"/>
      <c r="L2" s="280"/>
      <c r="M2" s="280"/>
      <c r="N2" s="281">
        <v>41560</v>
      </c>
    </row>
    <row r="3" spans="1:21" ht="13.5" customHeight="1" thickBot="1" x14ac:dyDescent="0.25">
      <c r="F3" s="280"/>
      <c r="G3" s="280"/>
      <c r="H3" s="280"/>
      <c r="I3" s="435"/>
      <c r="J3" s="436"/>
      <c r="K3" s="437"/>
      <c r="L3" s="280"/>
      <c r="M3" s="280"/>
      <c r="N3" s="280"/>
    </row>
    <row r="4" spans="1:21" ht="13.5" thickBot="1" x14ac:dyDescent="0.25">
      <c r="F4" s="280"/>
      <c r="G4" s="280"/>
      <c r="H4" s="280"/>
      <c r="I4" s="282"/>
      <c r="J4" s="282"/>
      <c r="K4" s="282"/>
      <c r="L4" s="280"/>
      <c r="M4" s="280"/>
      <c r="N4" s="280"/>
    </row>
    <row r="5" spans="1:21" ht="13.5" customHeight="1" thickTop="1" thickBot="1" x14ac:dyDescent="0.25">
      <c r="F5" s="280"/>
      <c r="G5" s="280"/>
      <c r="H5" s="280"/>
      <c r="I5" s="420" t="s">
        <v>8</v>
      </c>
      <c r="J5" s="420"/>
      <c r="K5" s="420"/>
      <c r="L5" s="280"/>
      <c r="M5" s="280"/>
      <c r="N5" s="280"/>
    </row>
    <row r="6" spans="1:21" ht="16.5" customHeight="1" thickTop="1" thickBot="1" x14ac:dyDescent="0.35">
      <c r="A6" s="383" t="str">
        <f>'Input adatok'!A3</f>
        <v>Csapat Neve:</v>
      </c>
      <c r="B6" s="384"/>
      <c r="C6" s="45" t="str">
        <f>'Input adatok'!$C$3</f>
        <v>Nyírbátor SE</v>
      </c>
      <c r="F6" s="421" t="s">
        <v>0</v>
      </c>
      <c r="G6" s="422"/>
      <c r="H6" s="283" t="str">
        <f>IF($F$7=1,C6,IF($F$7=2,C21,IF($F$7=3,C36,IF($F$7=4,C51,IF($F$7=5,C66,IF($F$7=6,C81,IF($F$7=7,C96,IF($F$7=8,C111,IF($F$7=9,C126,IF($F$7=10,C141,IF($F$7=11,C156,IF($F$7=12,C171,IF($F$7=13,C186,IF($F$7=14,C201,IF($F$7=15,C216,IF($F$7=16,C231,IF($F$7=17,C246,IF($F$7=18,C261,IF($F$7=19,C276,IF($F$7=20,C291))))))))))))))))))))</f>
        <v>Nagyhalászi SE</v>
      </c>
      <c r="I6" s="419" t="str">
        <f>$I$1</f>
        <v>2. forduló</v>
      </c>
      <c r="J6" s="419"/>
      <c r="K6" s="419"/>
      <c r="L6" s="421" t="s">
        <v>0</v>
      </c>
      <c r="M6" s="422"/>
      <c r="N6" s="283" t="str">
        <f>IF($L$7=1,C6,IF($L$7=2,C21,IF($L$7=3,C36,IF($L$7=4,C51,IF($L$7=5,C66,IF($L$7=6,C81,IF($L$7=7,C96,IF($L$7=8,C111,IF($L$7=9,C126,IF($L$7=10,C141,IF($L$7=11,C156,IF($L$7=12,C171,IF($L$7=13,C186,IF($L$7=14,C201,IF($L$7=15,C216,IF($L$7=16,C231,IF($L$7=17,C246,IF($L$7=18,C261,IF($L$7=19,C276,IF($L$7=20,C291))))))))))))))))))))</f>
        <v>Piremon SE</v>
      </c>
      <c r="P6" s="246"/>
      <c r="R6" s="17"/>
    </row>
    <row r="7" spans="1:21" ht="13.5" customHeight="1" thickBot="1" x14ac:dyDescent="0.25">
      <c r="A7" s="380">
        <v>1</v>
      </c>
      <c r="B7" s="24"/>
      <c r="C7" s="26" t="str">
        <f>'Input adatok'!M4</f>
        <v>Játékos Neve:</v>
      </c>
      <c r="F7" s="423">
        <v>10</v>
      </c>
      <c r="G7" s="284"/>
      <c r="H7" s="285" t="str">
        <f t="shared" ref="H7" si="0">IF($F$7=1,C7,IF($F$7=2,C22,IF($F$7=3,C37,IF($F$7=4,C52,IF($F$7=5,C67,IF($F$7=6,C82,IF($F$7=7,C97,IF($F$7=8,C112,IF($F$7=9,C127,IF($F$7=10,C142,IF($F$7=11,C157,IF($F$7=12,C172,IF($F$7=13,C187,IF($F$7=14,C202,IF($F$7=15,C217,IF($F$7=16,C232,IF($F$7=17,C247,IF($F$7=18,C262,IF($F$7=19,C277,IF($F$7=20,C292))))))))))))))))))))</f>
        <v>Játékos Neve:</v>
      </c>
      <c r="I7" s="419"/>
      <c r="J7" s="419"/>
      <c r="K7" s="419"/>
      <c r="L7" s="426">
        <v>6</v>
      </c>
      <c r="M7" s="284"/>
      <c r="N7" s="285" t="str">
        <f>IF($L$7=1,C7,IF($L$7=2,C22,IF($L$7=3,C37,IF($L$7=4,C52,IF($L$7=5,C67,IF($L$7=6,C82,IF($L$7=7,C97,IF($L$7=8,C112,IF($L$7=9,C127,IF($L$7=10,C142,IF($L$7=11,C157,IF($L$7=12,C172,IF($L$7=13,C187,IF($L$7=14,C202,IF($L$7=15,C217,IF($L$7=16,C232,IF($L$7=17,C247,IF($L$7=18,C262,IF($L$7=19,C277,IF($L$7=20,C292))))))))))))))))))))</f>
        <v>Játékos Neve:</v>
      </c>
      <c r="P7" s="246"/>
      <c r="Q7" s="35"/>
    </row>
    <row r="8" spans="1:21" ht="12.75" customHeight="1" thickBot="1" x14ac:dyDescent="0.25">
      <c r="A8" s="381"/>
      <c r="B8" s="25" t="s">
        <v>2</v>
      </c>
      <c r="C8" s="253" t="str">
        <f>IF($F$7=1,H8,IF($L$7=1,N8,IF($F$22=1,H23,IF($L$22=1,N23,IF($F$37=1,H38,IF($L$37=1,N38,IF($F$52=1,H53,IF($L$52=1,N53,IF($F$67=1,H68,IF($L$67=1,N68,IF($F$82=1,H83,IF($L$82,N83,IF($F$97,H98,IF($L$97=1,N98,IF($F$112=1,H113,IF($L$112=1,N113,IF($F$127=1,H128,IF($L$127=1,N128,IF($F$142=1,H143,IF($L$142=1,N143))))))))))))))))))))</f>
        <v xml:space="preserve"> BARACSI S.  1922</v>
      </c>
      <c r="D8" s="253">
        <f>IF($F$7=1,I8,IF($L$7=1,O8,IF($F$22=1,I23,IF($L$22=1,O23,IF($F$37=1,I38,IF($L$37=1,O38,IF($F$52=1,I53,IF($L$52=1,O53,IF($F$67=1,I68,IF($L$67=1,O68,IF($F$82=1,I83,IF($L$82,O83,IF($F$97,I98,IF($L$97=1,O98,IF($F$112=1,I113,IF($L$112=1,O113,IF($F$127=1,I128,IF($L$127=1,O128,IF($F$142=1,I143,IF($L$142=1,O143))))))))))))))))))))</f>
        <v>0</v>
      </c>
      <c r="F8" s="424"/>
      <c r="G8" s="286" t="s">
        <v>2</v>
      </c>
      <c r="H8" s="287" t="s">
        <v>362</v>
      </c>
      <c r="I8" s="288">
        <v>0</v>
      </c>
      <c r="J8" s="288"/>
      <c r="K8" s="288">
        <v>1</v>
      </c>
      <c r="L8" s="427"/>
      <c r="M8" s="286" t="s">
        <v>2</v>
      </c>
      <c r="N8" s="289" t="s">
        <v>352</v>
      </c>
      <c r="P8" s="246"/>
      <c r="Q8" s="30"/>
      <c r="R8" s="30"/>
      <c r="S8" s="30"/>
      <c r="T8" s="30"/>
      <c r="U8" s="30"/>
    </row>
    <row r="9" spans="1:21" ht="12.75" customHeight="1" thickBot="1" x14ac:dyDescent="0.25">
      <c r="A9" s="381"/>
      <c r="B9" s="25" t="s">
        <v>3</v>
      </c>
      <c r="C9" s="253" t="str">
        <f t="shared" ref="C9:D9" si="1">IF($F$7=1,H9,IF($L$7=1,N9,IF($F$22=1,H24,IF($L$22=1,N24,IF($F$37=1,H39,IF($L$37=1,N39,IF($F$52=1,H54,IF($L$52=1,N54,IF($F$67=1,H69,IF($L$67=1,N69,IF($F$82=1,H84,IF($L$82,N84,IF($F$97,H99,IF($L$97=1,N99,IF($F$112=1,H114,IF($L$112=1,N114,IF($F$127=1,H129,IF($L$127=1,N129,IF($F$142=1,H144,IF($L$142=1,N144))))))))))))))))))))</f>
        <v xml:space="preserve"> KÁDÁR J. 1790</v>
      </c>
      <c r="D9" s="253">
        <f t="shared" si="1"/>
        <v>0</v>
      </c>
      <c r="F9" s="424"/>
      <c r="G9" s="286" t="s">
        <v>3</v>
      </c>
      <c r="H9" s="287" t="s">
        <v>365</v>
      </c>
      <c r="I9" s="288">
        <v>0</v>
      </c>
      <c r="J9" s="288"/>
      <c r="K9" s="288">
        <v>1</v>
      </c>
      <c r="L9" s="427"/>
      <c r="M9" s="286" t="s">
        <v>3</v>
      </c>
      <c r="N9" s="290" t="s">
        <v>353</v>
      </c>
      <c r="P9" s="246"/>
      <c r="Q9" s="30"/>
      <c r="R9" s="30"/>
      <c r="S9" s="30"/>
      <c r="T9" s="30"/>
      <c r="U9" s="30"/>
    </row>
    <row r="10" spans="1:21" ht="12.75" customHeight="1" thickBot="1" x14ac:dyDescent="0.25">
      <c r="A10" s="381"/>
      <c r="B10" s="25" t="s">
        <v>4</v>
      </c>
      <c r="C10" s="253" t="str">
        <f t="shared" ref="C10:D10" si="2">IF($F$7=1,H10,IF($L$7=1,N10,IF($F$22=1,H25,IF($L$22=1,N25,IF($F$37=1,H40,IF($L$37=1,N40,IF($F$52=1,H55,IF($L$52=1,N55,IF($F$67=1,H70,IF($L$67=1,N70,IF($F$82=1,H85,IF($L$82,N85,IF($F$97,H100,IF($L$97=1,N100,IF($F$112=1,H115,IF($L$112=1,N115,IF($F$127=1,H130,IF($L$127=1,N130,IF($F$142=1,H145,IF($L$142=1,N145))))))))))))))))))))</f>
        <v xml:space="preserve">TÓTH J.  1827 </v>
      </c>
      <c r="D10" s="253">
        <f t="shared" si="2"/>
        <v>0</v>
      </c>
      <c r="F10" s="424"/>
      <c r="G10" s="286" t="s">
        <v>4</v>
      </c>
      <c r="H10" s="287" t="s">
        <v>363</v>
      </c>
      <c r="I10" s="288">
        <v>0</v>
      </c>
      <c r="J10" s="288"/>
      <c r="K10" s="288">
        <v>1</v>
      </c>
      <c r="L10" s="427"/>
      <c r="M10" s="286" t="s">
        <v>4</v>
      </c>
      <c r="N10" s="290" t="s">
        <v>354</v>
      </c>
      <c r="P10" s="246"/>
      <c r="Q10" s="30"/>
      <c r="R10" s="30"/>
      <c r="S10" s="30"/>
      <c r="T10" s="30"/>
      <c r="U10" s="30"/>
    </row>
    <row r="11" spans="1:21" ht="12.75" customHeight="1" thickBot="1" x14ac:dyDescent="0.25">
      <c r="A11" s="381"/>
      <c r="B11" s="25" t="s">
        <v>5</v>
      </c>
      <c r="C11" s="253" t="str">
        <f t="shared" ref="C11:D11" si="3">IF($F$7=1,H11,IF($L$7=1,N11,IF($F$22=1,H26,IF($L$22=1,N26,IF($F$37=1,H41,IF($L$37=1,N41,IF($F$52=1,H56,IF($L$52=1,N56,IF($F$67=1,H71,IF($L$67=1,N71,IF($F$82=1,H86,IF($L$82,N86,IF($F$97,H101,IF($L$97=1,N101,IF($F$112=1,H116,IF($L$112=1,N116,IF($F$127=1,H131,IF($L$127=1,N131,IF($F$142=1,H146,IF($L$142=1,N146))))))))))))))))))))</f>
        <v xml:space="preserve"> JÓZSA L.  1638</v>
      </c>
      <c r="D11" s="253">
        <f t="shared" si="3"/>
        <v>0</v>
      </c>
      <c r="F11" s="424"/>
      <c r="G11" s="286" t="s">
        <v>5</v>
      </c>
      <c r="H11" s="287" t="s">
        <v>364</v>
      </c>
      <c r="I11" s="288">
        <v>0.5</v>
      </c>
      <c r="J11" s="288"/>
      <c r="K11" s="288">
        <v>0.5</v>
      </c>
      <c r="L11" s="427"/>
      <c r="M11" s="286" t="s">
        <v>5</v>
      </c>
      <c r="N11" s="290" t="s">
        <v>355</v>
      </c>
      <c r="P11" s="246"/>
      <c r="Q11" s="30"/>
      <c r="R11" s="30"/>
      <c r="S11" s="30"/>
      <c r="T11" s="30"/>
      <c r="U11" s="30"/>
    </row>
    <row r="12" spans="1:21" ht="12.75" customHeight="1" thickBot="1" x14ac:dyDescent="0.25">
      <c r="A12" s="381"/>
      <c r="B12" s="25" t="s">
        <v>6</v>
      </c>
      <c r="C12" s="253" t="str">
        <f t="shared" ref="C12:D12" si="4">IF($F$7=1,H12,IF($L$7=1,N12,IF($F$22=1,H27,IF($L$22=1,N27,IF($F$37=1,H42,IF($L$37=1,N42,IF($F$52=1,H57,IF($L$52=1,N57,IF($F$67=1,H72,IF($L$67=1,N72,IF($F$82=1,H87,IF($L$82,N87,IF($F$97,H102,IF($L$97=1,N102,IF($F$112=1,H117,IF($L$112=1,N117,IF($F$127=1,H132,IF($L$127=1,N132,IF($F$142=1,H147,IF($L$142=1,N147))))))))))))))))))))</f>
        <v xml:space="preserve"> OROSZ F. 1552</v>
      </c>
      <c r="D12" s="253">
        <f t="shared" si="4"/>
        <v>0</v>
      </c>
      <c r="F12" s="424"/>
      <c r="G12" s="286" t="s">
        <v>6</v>
      </c>
      <c r="H12" s="287" t="s">
        <v>366</v>
      </c>
      <c r="I12" s="288">
        <v>0</v>
      </c>
      <c r="J12" s="288"/>
      <c r="K12" s="288">
        <v>1</v>
      </c>
      <c r="L12" s="427"/>
      <c r="M12" s="286" t="s">
        <v>6</v>
      </c>
      <c r="N12" s="290" t="s">
        <v>356</v>
      </c>
      <c r="P12" s="246"/>
      <c r="Q12" s="30"/>
      <c r="R12" s="30"/>
      <c r="S12" s="30"/>
      <c r="T12" s="30"/>
      <c r="U12" s="30"/>
    </row>
    <row r="13" spans="1:21" ht="13.5" customHeight="1" thickBot="1" x14ac:dyDescent="0.25">
      <c r="A13" s="381"/>
      <c r="B13" s="25" t="s">
        <v>7</v>
      </c>
      <c r="C13" s="253" t="str">
        <f t="shared" ref="C13:D13" si="5">IF($F$7=1,H13,IF($L$7=1,N13,IF($F$22=1,H28,IF($L$22=1,N28,IF($F$37=1,H43,IF($L$37=1,N43,IF($F$52=1,H58,IF($L$52=1,N58,IF($F$67=1,H73,IF($L$67=1,N73,IF($F$82=1,H88,IF($L$82,N88,IF($F$97,H103,IF($L$97=1,N103,IF($F$112=1,H118,IF($L$112=1,N118,IF($F$127=1,H133,IF($L$127=1,N133,IF($F$142=1,H148,IF($L$142=1,N148))))))))))))))))))))</f>
        <v xml:space="preserve">KÓNYA I.  1469 </v>
      </c>
      <c r="D13" s="253">
        <f t="shared" si="5"/>
        <v>0</v>
      </c>
      <c r="F13" s="424"/>
      <c r="G13" s="286" t="s">
        <v>7</v>
      </c>
      <c r="H13" s="287" t="s">
        <v>367</v>
      </c>
      <c r="I13" s="288">
        <v>0.5</v>
      </c>
      <c r="J13" s="288"/>
      <c r="K13" s="288">
        <v>0.5</v>
      </c>
      <c r="L13" s="427"/>
      <c r="M13" s="286" t="s">
        <v>7</v>
      </c>
      <c r="N13" s="290" t="s">
        <v>357</v>
      </c>
      <c r="P13" s="246"/>
      <c r="Q13" s="30"/>
      <c r="R13" s="30"/>
      <c r="S13" s="30"/>
      <c r="T13" s="30"/>
      <c r="U13" s="30"/>
    </row>
    <row r="14" spans="1:21" ht="17.25" customHeight="1" thickBot="1" x14ac:dyDescent="0.25">
      <c r="A14" s="381"/>
      <c r="B14" s="25" t="s">
        <v>79</v>
      </c>
      <c r="C14" s="253" t="str">
        <f t="shared" ref="C14:D14" si="6">IF($F$7=1,H14,IF($L$7=1,N14,IF($F$22=1,H29,IF($L$22=1,N29,IF($F$37=1,H44,IF($L$37=1,N44,IF($F$52=1,H59,IF($L$52=1,N59,IF($F$67=1,H74,IF($L$67=1,N74,IF($F$82=1,H89,IF($L$82,N89,IF($F$97,H104,IF($L$97=1,N104,IF($F$112=1,H119,IF($L$112=1,N119,IF($F$127=1,H134,IF($L$127=1,N134,IF($F$142=1,H149,IF($L$142=1,N149))))))))))))))))))))</f>
        <v xml:space="preserve"> HETEI F.  1605</v>
      </c>
      <c r="D14" s="253">
        <f t="shared" si="6"/>
        <v>1</v>
      </c>
      <c r="F14" s="424"/>
      <c r="G14" s="286" t="s">
        <v>79</v>
      </c>
      <c r="H14" s="287" t="s">
        <v>368</v>
      </c>
      <c r="I14" s="288">
        <v>0</v>
      </c>
      <c r="J14" s="288"/>
      <c r="K14" s="288">
        <v>1</v>
      </c>
      <c r="L14" s="427"/>
      <c r="M14" s="286" t="s">
        <v>79</v>
      </c>
      <c r="N14" s="290" t="s">
        <v>358</v>
      </c>
      <c r="P14" s="246"/>
      <c r="Q14" s="30"/>
      <c r="R14" s="30"/>
      <c r="S14" s="30"/>
      <c r="T14" s="30"/>
      <c r="U14" s="30"/>
    </row>
    <row r="15" spans="1:21" ht="13.5" customHeight="1" thickBot="1" x14ac:dyDescent="0.25">
      <c r="A15" s="381"/>
      <c r="B15" s="25" t="s">
        <v>80</v>
      </c>
      <c r="C15" s="253" t="str">
        <f t="shared" ref="C15:D15" si="7">IF($F$7=1,H15,IF($L$7=1,N15,IF($F$22=1,H30,IF($L$22=1,N30,IF($F$37=1,H45,IF($L$37=1,N45,IF($F$52=1,H60,IF($L$52=1,N60,IF($F$67=1,H75,IF($L$67=1,N75,IF($F$82=1,H90,IF($L$82,N90,IF($F$97,H105,IF($L$97=1,N105,IF($F$112=1,H120,IF($L$112=1,N120,IF($F$127=1,H135,IF($L$127=1,N135,IF($F$142=1,H150,IF($L$142=1,N150))))))))))))))))))))</f>
        <v xml:space="preserve"> KÁDÁR KRISZTIÁN-</v>
      </c>
      <c r="D15" s="253">
        <f t="shared" si="7"/>
        <v>0</v>
      </c>
      <c r="F15" s="424"/>
      <c r="G15" s="286" t="s">
        <v>80</v>
      </c>
      <c r="H15" s="287" t="s">
        <v>369</v>
      </c>
      <c r="I15" s="288">
        <v>0.5</v>
      </c>
      <c r="J15" s="288"/>
      <c r="K15" s="288">
        <v>0.5</v>
      </c>
      <c r="L15" s="427"/>
      <c r="M15" s="286" t="s">
        <v>80</v>
      </c>
      <c r="N15" s="290" t="s">
        <v>359</v>
      </c>
      <c r="P15" s="246"/>
      <c r="Q15" s="30"/>
      <c r="R15" s="30"/>
      <c r="S15" s="30"/>
      <c r="T15" s="30"/>
      <c r="U15" s="30"/>
    </row>
    <row r="16" spans="1:21" ht="13.5" customHeight="1" thickBot="1" x14ac:dyDescent="0.25">
      <c r="A16" s="381"/>
      <c r="B16" s="25" t="s">
        <v>81</v>
      </c>
      <c r="C16" s="253" t="str">
        <f t="shared" ref="C16:D16" si="8">IF($F$7=1,H16,IF($L$7=1,N16,IF($F$22=1,H31,IF($L$22=1,N31,IF($F$37=1,H46,IF($L$37=1,N46,IF($F$52=1,H61,IF($L$52=1,N61,IF($F$67=1,H76,IF($L$67=1,N76,IF($F$82=1,H91,IF($L$82,N91,IF($F$97,H106,IF($L$97=1,N106,IF($F$112=1,H121,IF($L$112=1,N121,IF($F$127=1,H136,IF($L$127=1,N136,IF($F$142=1,H151,IF($L$142=1,N151))))))))))))))))))))</f>
        <v xml:space="preserve"> KÁDÁR KRISTÓF</v>
      </c>
      <c r="D16" s="253">
        <f t="shared" si="8"/>
        <v>0</v>
      </c>
      <c r="F16" s="424"/>
      <c r="G16" s="286" t="s">
        <v>81</v>
      </c>
      <c r="H16" s="287" t="s">
        <v>370</v>
      </c>
      <c r="I16" s="288">
        <v>0</v>
      </c>
      <c r="J16" s="288"/>
      <c r="K16" s="288">
        <v>1</v>
      </c>
      <c r="L16" s="427"/>
      <c r="M16" s="286" t="s">
        <v>81</v>
      </c>
      <c r="N16" s="290" t="s">
        <v>360</v>
      </c>
      <c r="P16" s="246"/>
      <c r="Q16" s="30"/>
      <c r="R16" s="30"/>
      <c r="S16" s="30"/>
      <c r="T16" s="30"/>
      <c r="U16" s="30"/>
    </row>
    <row r="17" spans="1:16" ht="17.25" customHeight="1" thickBot="1" x14ac:dyDescent="0.25">
      <c r="A17" s="382"/>
      <c r="B17" s="25" t="s">
        <v>82</v>
      </c>
      <c r="C17" s="253" t="str">
        <f t="shared" ref="C17:D18" si="9">IF($F$7=1,H17,IF($L$7=1,N17,IF($F$22=1,H32,IF($L$22=1,N32,IF($F$37=1,H47,IF($L$37=1,N47,IF($F$52=1,H62,IF($L$52=1,N62,IF($F$67=1,H77,IF($L$67=1,N77,IF($F$82=1,H92,IF($L$82,N92,IF($F$97,H107,IF($L$97=1,N107,IF($F$112=1,H122,IF($L$112=1,N122,IF($F$127=1,H137,IF($L$127=1,N137,IF($F$142=1,H152,IF($L$142=1,N152))))))))))))))))))))</f>
        <v xml:space="preserve"> KÁDÁR V.  </v>
      </c>
      <c r="D17" s="254">
        <f t="shared" si="9"/>
        <v>0</v>
      </c>
      <c r="F17" s="425"/>
      <c r="G17" s="291" t="s">
        <v>82</v>
      </c>
      <c r="H17" s="292" t="s">
        <v>371</v>
      </c>
      <c r="I17" s="293">
        <v>0</v>
      </c>
      <c r="J17" s="293"/>
      <c r="K17" s="293">
        <v>1</v>
      </c>
      <c r="L17" s="428"/>
      <c r="M17" s="291" t="s">
        <v>82</v>
      </c>
      <c r="N17" s="294" t="s">
        <v>361</v>
      </c>
      <c r="P17" s="246"/>
    </row>
    <row r="18" spans="1:16" ht="13.5" customHeight="1" thickTop="1" thickBot="1" x14ac:dyDescent="0.3">
      <c r="C18" s="32"/>
      <c r="D18" s="255">
        <f t="shared" si="9"/>
        <v>1</v>
      </c>
      <c r="F18" s="295"/>
      <c r="G18" s="296"/>
      <c r="H18" s="297"/>
      <c r="I18" s="298">
        <f>SUM(I8:I17)</f>
        <v>1.5</v>
      </c>
      <c r="J18" s="299"/>
      <c r="K18" s="298">
        <f>SUM(K8:K17)</f>
        <v>8.5</v>
      </c>
      <c r="L18" s="295"/>
      <c r="M18" s="296"/>
      <c r="N18" s="297"/>
      <c r="P18" s="246"/>
    </row>
    <row r="19" spans="1:16" ht="12.75" customHeight="1" thickBot="1" x14ac:dyDescent="0.25">
      <c r="C19" s="32"/>
      <c r="H19" s="37"/>
      <c r="I19" s="300"/>
      <c r="J19" s="300"/>
      <c r="K19" s="301"/>
      <c r="N19" s="37"/>
    </row>
    <row r="20" spans="1:16" ht="16.5" thickTop="1" thickBot="1" x14ac:dyDescent="0.25">
      <c r="C20" s="32"/>
      <c r="F20" s="280"/>
      <c r="G20" s="280"/>
      <c r="H20" s="280"/>
      <c r="I20" s="420" t="s">
        <v>8</v>
      </c>
      <c r="J20" s="420"/>
      <c r="K20" s="420"/>
      <c r="L20" s="280"/>
      <c r="M20" s="280"/>
      <c r="N20" s="280"/>
    </row>
    <row r="21" spans="1:16" ht="20.25" thickTop="1" thickBot="1" x14ac:dyDescent="0.35">
      <c r="A21" s="383" t="s">
        <v>0</v>
      </c>
      <c r="B21" s="409"/>
      <c r="C21" s="26" t="str">
        <f>'Input adatok'!C19</f>
        <v>Refi SC</v>
      </c>
      <c r="F21" s="421" t="s">
        <v>0</v>
      </c>
      <c r="G21" s="422"/>
      <c r="H21" s="283" t="str">
        <f>IF($F$22=1,C6,IF($F$22=2,C21,IF($F$22=3,C36,IF($F$22=4,C51,IF($F$22=5,C66,IF($F$22=6,C81,IF($F$22=7,C96,IF($F$22=8,C111,IF($F$22=9,C126,IF($F$22=10,C141,IF($F$22=11,C156,IF($F$22=12,C171,IF($F$22=13,C186,IF($F$22=14,C201,IF($F$22=15,C216,IF($F$22=16,C231,IF($F$22=17,C246,IF($F$22=18,C261,IF($F$22=19,C276,IF($F$22=20,C291))))))))))))))))))))</f>
        <v>Balkány SE</v>
      </c>
      <c r="I21" s="419" t="str">
        <f>$I$1</f>
        <v>2. forduló</v>
      </c>
      <c r="J21" s="419"/>
      <c r="K21" s="419"/>
      <c r="L21" s="421" t="s">
        <v>0</v>
      </c>
      <c r="M21" s="422"/>
      <c r="N21" s="283" t="str">
        <f>IF($L$22=1,C6,IF($L$22=2,C21,IF($L$22=3,C36,IF($L$22=4,C51,IF($L$22=5,C66,IF($L$22=6,C81,IF($L$22=7,C96,IF($L$22=8,C111,IF($L$22=9,C126,IF($L$22=10,C141,IF($L$22=11,C156,IF($L$22=12,C171,IF($L$22=13,C186,IF($L$22=14,C201,IF($L$22=15,C216,IF($L$22=16,C231,IF($L$22=17,C246,IF($L$22=18,C261,IF($L$22=19,C276,IF($L$22=20,C291))))))))))))))))))))</f>
        <v>Fetivíz SE</v>
      </c>
      <c r="P21" s="246"/>
    </row>
    <row r="22" spans="1:16" ht="12.75" customHeight="1" thickBot="1" x14ac:dyDescent="0.25">
      <c r="A22" s="380">
        <v>2</v>
      </c>
      <c r="B22" s="24"/>
      <c r="C22" s="26" t="str">
        <f>'Input adatok'!M20</f>
        <v>Játékos Neve:</v>
      </c>
      <c r="F22" s="423">
        <v>7</v>
      </c>
      <c r="G22" s="284"/>
      <c r="H22" s="285" t="str">
        <f>IF($F$22=1,C7,IF($F$22=2,C22,IF($F$22=3,C37,IF($F$22=4,C52,IF($F$22=5,C67,IF($F$22=6,C82,IF($F$22=7,C97,IF($F$22=8,C112,IF($F$22=9,C127,IF($F$22=10,C142,IF($F$22=11,C157,IF($F$22=12,C172,IF($F$22=13,C187,IF($F$22=14,C202,IF($F$22=15,C217,IF($F$22=16,C232,IF($F$22=17,C247,IF($F$22=18,C262,IF($F$22=19,C277,IF($F$22=20,C292))))))))))))))))))))</f>
        <v>Játékos Neve:</v>
      </c>
      <c r="I22" s="419"/>
      <c r="J22" s="419"/>
      <c r="K22" s="419"/>
      <c r="L22" s="426">
        <v>5</v>
      </c>
      <c r="M22" s="284"/>
      <c r="N22" s="285" t="str">
        <f>IF($L$22=1,C7,IF($L$22=2,C22,IF($L$22=3,C37,IF($L$22=4,C52,IF($L$22=5,C67,IF($L$22=6,C82,IF($L$22=7,C97,IF($L$22=8,C112,IF($L$22=9,C127,IF($L$22=10,C142,IF($L$22=11,C157,IF($L$22=12,C172,IF($L$22=13,C187,IF($L$22=14,C202,IF($L$22=15,C217,IF($L$22=16,C232,IF($L$22=17,C247,IF($L$22=18,C262,IF($L$22=19,C277,IF($L$22=20,C292))))))))))))))))))))</f>
        <v>Játékos Neve:</v>
      </c>
      <c r="P22" s="246"/>
    </row>
    <row r="23" spans="1:16" ht="12.75" customHeight="1" thickBot="1" x14ac:dyDescent="0.25">
      <c r="A23" s="381"/>
      <c r="B23" s="25" t="s">
        <v>2</v>
      </c>
      <c r="C23" s="40" t="str">
        <f>IF($F$7=2,H8,IF($L$7=2,N8,IF($F$22=2,H23,IF($L$22=2,N23,IF($F$37=2,H38,IF($L$37=2,N38,IF($F$52=2,H53,IF($L$52=2,N53,IF($F$67=2,H68,IF($L$67=2,N68,IF($F$82=2,H83,IF($L$82=2,N83,IF($F$97=2,H98,IF($L$97=2,N98,IF($F$112=2,H113,IF($L$112=2,N113,IF($F$127=2,H128,IF($L$127=2,N128,IF($F$142=2,H143,IF($L$142=2,N143))))))))))))))))))))</f>
        <v>LENGYEL L. 2002</v>
      </c>
      <c r="D23" s="40">
        <f>IF($F$7=2,I8,IF($L$7=2,K8,IF($F$22=2,I23,IF($L$22=2,K23,IF($F$37=2,I38,IF($L$37=2,K38,IF($F$52=2,I53,IF($L$52=2,K53,IF($F$67=2,I68,IF($L$67=2,K68,IF($F$82=2,I83,IF($L$82=2,K83,IF($F$97=2,I98,IF($L$97=2,K98,IF($F$112=2,I113,IF($L$112=2,K113,IF($F$127=2,I128,IF($L$127=2,K128,IF($F$142=2,I143,IF($L$142=2,K143))))))))))))))))))))</f>
        <v>1</v>
      </c>
      <c r="F23" s="424"/>
      <c r="G23" s="286" t="s">
        <v>2</v>
      </c>
      <c r="H23" s="287" t="s">
        <v>391</v>
      </c>
      <c r="I23" s="288">
        <v>0</v>
      </c>
      <c r="J23" s="288"/>
      <c r="K23" s="288">
        <v>1</v>
      </c>
      <c r="L23" s="427"/>
      <c r="M23" s="286" t="s">
        <v>2</v>
      </c>
      <c r="N23" s="289" t="s">
        <v>401</v>
      </c>
      <c r="P23" s="246"/>
    </row>
    <row r="24" spans="1:16" ht="13.5" customHeight="1" thickBot="1" x14ac:dyDescent="0.25">
      <c r="A24" s="381"/>
      <c r="B24" s="25" t="s">
        <v>3</v>
      </c>
      <c r="C24" s="40" t="str">
        <f t="shared" ref="C24:C32" si="10">IF($F$7=2,H9,IF($L$7=2,N9,IF($F$22=2,H24,IF($L$22=2,N24,IF($F$37=2,H39,IF($L$37=2,N39,IF($F$52=2,H54,IF($L$52=2,N54,IF($F$67=2,H69,IF($L$67=2,N69,IF($F$82=2,H84,IF($L$82=2,N84,IF($F$97=2,H99,IF($L$97=2,N99,IF($F$112=2,H114,IF($L$112=2,N114,IF($F$127=2,H129,IF($L$127=2,N129,IF($F$142=2,H144,IF($L$142=2,N144))))))))))))))))))))</f>
        <v xml:space="preserve"> LAKATOS K.  1924 </v>
      </c>
      <c r="D24" s="40">
        <f t="shared" ref="D24:D32" si="11">IF($F$7=2,I9,IF($L$7=2,K9,IF($F$22=2,I24,IF($L$22=2,K24,IF($F$37=2,I39,IF($L$37=2,K39,IF($F$52=2,I54,IF($L$52=2,K54,IF($F$67=2,I69,IF($L$67=2,K69,IF($F$82=2,I84,IF($L$82=2,K84,IF($F$97=2,I99,IF($L$97=2,K99,IF($F$112=2,I114,IF($L$112=2,K114,IF($F$127=2,I129,IF($L$127=2,K129,IF($F$142=2,I144,IF($L$142=2,K144))))))))))))))))))))</f>
        <v>1</v>
      </c>
      <c r="F24" s="424"/>
      <c r="G24" s="286" t="s">
        <v>3</v>
      </c>
      <c r="H24" s="287" t="s">
        <v>392</v>
      </c>
      <c r="I24" s="288">
        <v>0</v>
      </c>
      <c r="J24" s="288"/>
      <c r="K24" s="288">
        <v>1</v>
      </c>
      <c r="L24" s="427"/>
      <c r="M24" s="286" t="s">
        <v>3</v>
      </c>
      <c r="N24" s="290" t="s">
        <v>402</v>
      </c>
      <c r="P24" s="246"/>
    </row>
    <row r="25" spans="1:16" ht="16.5" customHeight="1" thickBot="1" x14ac:dyDescent="0.25">
      <c r="A25" s="381"/>
      <c r="B25" s="25" t="s">
        <v>4</v>
      </c>
      <c r="C25" s="40" t="str">
        <f t="shared" si="10"/>
        <v>MOLNÁR J.     1934</v>
      </c>
      <c r="D25" s="40">
        <f t="shared" si="11"/>
        <v>1</v>
      </c>
      <c r="F25" s="424"/>
      <c r="G25" s="286" t="s">
        <v>4</v>
      </c>
      <c r="H25" s="287" t="s">
        <v>393</v>
      </c>
      <c r="I25" s="288">
        <v>0.5</v>
      </c>
      <c r="J25" s="288"/>
      <c r="K25" s="288">
        <v>0.5</v>
      </c>
      <c r="L25" s="427"/>
      <c r="M25" s="286" t="s">
        <v>4</v>
      </c>
      <c r="N25" s="290" t="s">
        <v>403</v>
      </c>
      <c r="P25" s="246"/>
    </row>
    <row r="26" spans="1:16" ht="13.5" customHeight="1" thickBot="1" x14ac:dyDescent="0.25">
      <c r="A26" s="381"/>
      <c r="B26" s="25" t="s">
        <v>5</v>
      </c>
      <c r="C26" s="40" t="str">
        <f t="shared" si="10"/>
        <v> BOROS L.       1892</v>
      </c>
      <c r="D26" s="40">
        <f t="shared" si="11"/>
        <v>1</v>
      </c>
      <c r="F26" s="424"/>
      <c r="G26" s="286" t="s">
        <v>5</v>
      </c>
      <c r="H26" s="287" t="s">
        <v>394</v>
      </c>
      <c r="I26" s="288">
        <v>1</v>
      </c>
      <c r="J26" s="288"/>
      <c r="K26" s="288">
        <v>0</v>
      </c>
      <c r="L26" s="427"/>
      <c r="M26" s="286" t="s">
        <v>5</v>
      </c>
      <c r="N26" s="290" t="s">
        <v>404</v>
      </c>
      <c r="P26" s="246"/>
    </row>
    <row r="27" spans="1:16" ht="13.5" customHeight="1" thickBot="1" x14ac:dyDescent="0.25">
      <c r="A27" s="381"/>
      <c r="B27" s="25" t="s">
        <v>6</v>
      </c>
      <c r="C27" s="40" t="str">
        <f t="shared" si="10"/>
        <v> RÉVÉSZ I.      1865</v>
      </c>
      <c r="D27" s="40">
        <f t="shared" si="11"/>
        <v>1</v>
      </c>
      <c r="F27" s="424"/>
      <c r="G27" s="286" t="s">
        <v>6</v>
      </c>
      <c r="H27" s="287" t="s">
        <v>395</v>
      </c>
      <c r="I27" s="288">
        <v>0</v>
      </c>
      <c r="J27" s="288"/>
      <c r="K27" s="288">
        <v>1</v>
      </c>
      <c r="L27" s="427"/>
      <c r="M27" s="286" t="s">
        <v>6</v>
      </c>
      <c r="N27" s="290" t="s">
        <v>405</v>
      </c>
      <c r="P27" s="246"/>
    </row>
    <row r="28" spans="1:16" ht="13.5" customHeight="1" thickBot="1" x14ac:dyDescent="0.25">
      <c r="A28" s="381"/>
      <c r="B28" s="25" t="s">
        <v>7</v>
      </c>
      <c r="C28" s="40" t="str">
        <f t="shared" si="10"/>
        <v> MESTER J.      1641</v>
      </c>
      <c r="D28" s="40">
        <f t="shared" si="11"/>
        <v>1</v>
      </c>
      <c r="F28" s="424"/>
      <c r="G28" s="286" t="s">
        <v>7</v>
      </c>
      <c r="H28" s="287" t="s">
        <v>396</v>
      </c>
      <c r="I28" s="288">
        <v>0.5</v>
      </c>
      <c r="J28" s="288"/>
      <c r="K28" s="288">
        <v>0.5</v>
      </c>
      <c r="L28" s="427"/>
      <c r="M28" s="286" t="s">
        <v>7</v>
      </c>
      <c r="N28" s="290" t="s">
        <v>406</v>
      </c>
      <c r="P28" s="246"/>
    </row>
    <row r="29" spans="1:16" ht="16.5" customHeight="1" thickBot="1" x14ac:dyDescent="0.25">
      <c r="A29" s="381"/>
      <c r="B29" s="25" t="s">
        <v>79</v>
      </c>
      <c r="C29" s="40" t="str">
        <f t="shared" si="10"/>
        <v xml:space="preserve"> IGAZ G.          1657   </v>
      </c>
      <c r="D29" s="40">
        <f t="shared" si="11"/>
        <v>0</v>
      </c>
      <c r="F29" s="424"/>
      <c r="G29" s="286" t="s">
        <v>79</v>
      </c>
      <c r="H29" s="287" t="s">
        <v>397</v>
      </c>
      <c r="I29" s="288">
        <v>0</v>
      </c>
      <c r="J29" s="288"/>
      <c r="K29" s="288">
        <v>1</v>
      </c>
      <c r="L29" s="427"/>
      <c r="M29" s="286" t="s">
        <v>79</v>
      </c>
      <c r="N29" s="290" t="s">
        <v>407</v>
      </c>
      <c r="P29" s="246"/>
    </row>
    <row r="30" spans="1:16" ht="13.5" customHeight="1" thickBot="1" x14ac:dyDescent="0.25">
      <c r="A30" s="381"/>
      <c r="B30" s="25" t="s">
        <v>80</v>
      </c>
      <c r="C30" s="40" t="str">
        <f t="shared" si="10"/>
        <v xml:space="preserve">    BALOGH F.    1526 </v>
      </c>
      <c r="D30" s="40">
        <f t="shared" si="11"/>
        <v>1</v>
      </c>
      <c r="F30" s="424"/>
      <c r="G30" s="286" t="s">
        <v>80</v>
      </c>
      <c r="H30" s="287" t="s">
        <v>398</v>
      </c>
      <c r="I30" s="288">
        <v>0</v>
      </c>
      <c r="J30" s="288"/>
      <c r="K30" s="288">
        <v>1</v>
      </c>
      <c r="L30" s="427"/>
      <c r="M30" s="286" t="s">
        <v>80</v>
      </c>
      <c r="N30" s="290" t="s">
        <v>408</v>
      </c>
      <c r="P30" s="246"/>
    </row>
    <row r="31" spans="1:16" ht="12.75" customHeight="1" thickBot="1" x14ac:dyDescent="0.25">
      <c r="A31" s="381"/>
      <c r="B31" s="25" t="s">
        <v>81</v>
      </c>
      <c r="C31" s="40" t="str">
        <f t="shared" si="10"/>
        <v xml:space="preserve">   VÁGNER G.    1556 </v>
      </c>
      <c r="D31" s="40">
        <f t="shared" si="11"/>
        <v>1</v>
      </c>
      <c r="F31" s="424"/>
      <c r="G31" s="286" t="s">
        <v>81</v>
      </c>
      <c r="H31" s="287" t="s">
        <v>399</v>
      </c>
      <c r="I31" s="288">
        <v>0.5</v>
      </c>
      <c r="J31" s="288"/>
      <c r="K31" s="288">
        <v>0.5</v>
      </c>
      <c r="L31" s="427"/>
      <c r="M31" s="286" t="s">
        <v>81</v>
      </c>
      <c r="N31" s="290" t="s">
        <v>258</v>
      </c>
      <c r="P31" s="246"/>
    </row>
    <row r="32" spans="1:16" ht="13.5" customHeight="1" thickBot="1" x14ac:dyDescent="0.25">
      <c r="A32" s="382"/>
      <c r="B32" s="25" t="s">
        <v>82</v>
      </c>
      <c r="C32" s="40" t="str">
        <f t="shared" si="10"/>
        <v xml:space="preserve"> JANECSKÓ P. </v>
      </c>
      <c r="D32" s="40">
        <f t="shared" si="11"/>
        <v>1</v>
      </c>
      <c r="F32" s="425"/>
      <c r="G32" s="291" t="s">
        <v>82</v>
      </c>
      <c r="H32" s="292" t="s">
        <v>400</v>
      </c>
      <c r="I32" s="293">
        <v>0.5</v>
      </c>
      <c r="J32" s="293"/>
      <c r="K32" s="293">
        <v>0.5</v>
      </c>
      <c r="L32" s="428"/>
      <c r="M32" s="291" t="s">
        <v>82</v>
      </c>
      <c r="N32" s="294" t="s">
        <v>259</v>
      </c>
      <c r="P32" s="246"/>
    </row>
    <row r="33" spans="1:16" ht="12.75" customHeight="1" thickTop="1" thickBot="1" x14ac:dyDescent="0.3">
      <c r="C33" s="32"/>
      <c r="D33" s="43">
        <f>IF($F$7=2,I18,IF($L$7=2,K18,IF($F$22=2,I33,IF($L$22=2,K33,IF($F$37=2,I48,IF($L$37=2,K48,IF($F$52=2,I63,IF($L$52=2,K63,IF($F$67=2,I78,IF($L$67=2,K78,IF($F$82=2,I93,IF($L$82=2,K93,IF($F$97=2,I108,IF($L$97=2,K108,IF($F$112=2,I123,IF($L$112=2,K123,IF($F$127=2,I138,IF($L$127=2,K138,IF($F$142=2,I153,IF($L$142=2,K153))))))))))))))))))))</f>
        <v>9</v>
      </c>
      <c r="F33" s="295"/>
      <c r="G33" s="296"/>
      <c r="H33" s="297"/>
      <c r="I33" s="298">
        <f>SUM(I23:I32)</f>
        <v>3</v>
      </c>
      <c r="J33" s="299"/>
      <c r="K33" s="298">
        <f>SUM(K23:K32)</f>
        <v>7</v>
      </c>
      <c r="L33" s="295"/>
      <c r="M33" s="296"/>
      <c r="N33" s="297"/>
      <c r="P33" s="246"/>
    </row>
    <row r="34" spans="1:16" ht="12.75" customHeight="1" thickBot="1" x14ac:dyDescent="0.25">
      <c r="C34" s="32"/>
      <c r="H34" s="37"/>
      <c r="I34" s="300"/>
      <c r="J34" s="300"/>
      <c r="K34" s="301"/>
      <c r="N34" s="37"/>
    </row>
    <row r="35" spans="1:16" ht="12.75" customHeight="1" thickTop="1" thickBot="1" x14ac:dyDescent="0.25">
      <c r="C35" s="32"/>
      <c r="F35" s="280"/>
      <c r="G35" s="280"/>
      <c r="H35" s="280"/>
      <c r="I35" s="420" t="s">
        <v>8</v>
      </c>
      <c r="J35" s="420"/>
      <c r="K35" s="420"/>
      <c r="L35" s="280"/>
      <c r="M35" s="280"/>
      <c r="N35" s="280"/>
    </row>
    <row r="36" spans="1:16" ht="20.25" thickTop="1" thickBot="1" x14ac:dyDescent="0.35">
      <c r="A36" s="383" t="s">
        <v>0</v>
      </c>
      <c r="B36" s="409"/>
      <c r="C36" s="26" t="str">
        <f>'Input adatok'!C35</f>
        <v>Fehérgyarmat SE</v>
      </c>
      <c r="F36" s="421" t="s">
        <v>0</v>
      </c>
      <c r="G36" s="422"/>
      <c r="H36" s="283" t="str">
        <f>IF($F$37=1,C6,IF($F$37=2,C21,IF($F$37=3,C36,IF($F$37=4,C51,IF($F$37=5,C66,IF($F$37=6,C81,IF($F$37=7,C96,IF($F$37=8,C111,IF($F$37=9,C126,IF($F$37=10,C141,IF($F$37=11,C156,IF($F$37=12,C171,IF($F$37=13,C186,IF($F$37=14,C201,IF($F$37=15,C216,IF($F$37=16,C231,IF($F$37=17,C246,IF($F$37=18,C261,IF($F$37=19,C276,IF($F$37=20,C291))))))))))))))))))))</f>
        <v>II. Rákóczi SE Vaja</v>
      </c>
      <c r="I36" s="419" t="str">
        <f>$I$1</f>
        <v>2. forduló</v>
      </c>
      <c r="J36" s="419"/>
      <c r="K36" s="419"/>
      <c r="L36" s="421" t="s">
        <v>0</v>
      </c>
      <c r="M36" s="422"/>
      <c r="N36" s="283" t="str">
        <f>IF($L$37=1,C6,IF($L$37=2,C21,IF($L$37=3,C36,IF($L$37=4,C51,IF($L$37=5,C66,IF($L$37=6,C81,IF($L$37=7,C96,IF($L$37=8,C111,IF($L$37=9,C126,IF($L$37=10,C141,IF($L$37=11,C156,IF($L$37=12,C171,IF($L$37=13,C186,IF($L$37=14,C201,IF($L$37=15,C216,IF($L$37=16,C231,IF($L$37=17,C246,IF($L$37=18,C261,IF($L$37=19,C276,IF($L$37=20,C291))))))))))))))))))))</f>
        <v>Dávid SC</v>
      </c>
      <c r="P36" s="246"/>
    </row>
    <row r="37" spans="1:16" ht="16.5" customHeight="1" thickBot="1" x14ac:dyDescent="0.25">
      <c r="A37" s="380">
        <v>3</v>
      </c>
      <c r="B37" s="24"/>
      <c r="C37" s="26" t="str">
        <f>'Input adatok'!M36</f>
        <v>Játékos Neve:</v>
      </c>
      <c r="F37" s="423">
        <v>8</v>
      </c>
      <c r="G37" s="284"/>
      <c r="H37" s="285" t="str">
        <f>IF($F$37=1,C7,IF($F$37=2,C22,IF($F$37=3,C37,IF($F$37=4,C52,IF($F$37=5,C67,IF($F$37=6,C82,IF($F$37=7,C97,IF($F$37=8,C112,IF($F$37=9,C127,IF($F$37=10,C142,IF($F$37=11,C157,IF($F$37=12,C172,IF($F$37=13,C187,IF($F$37=14,C202,IF($F$37=15,C217,IF($F$37=16,C232,IF($F$37=17,C247,IF($F$37=18,C262,IF($F$37=19,C277,IF($F$37=20,C292))))))))))))))))))))</f>
        <v>Játékos Neve:</v>
      </c>
      <c r="I37" s="419"/>
      <c r="J37" s="419"/>
      <c r="K37" s="419"/>
      <c r="L37" s="426">
        <v>4</v>
      </c>
      <c r="M37" s="284"/>
      <c r="N37" s="285" t="str">
        <f>IF($L$37=1,C7,IF($L$37=2,C22,IF($L$37=3,C37,IF($L$37=4,C52,IF($L$37=5,C67,IF($L$37=6,C82,IF($L$37=7,C97,IF($L$37=8,C112,IF($L$37=9,C127,IF($L$37=10,C142,IF($L$37=11,C157,IF($L$37=12,C172,IF($L$37=13,C187,IF($L$37=14,C202,IF($L$37=15,C217,IF($L$37=16,C232,IF($L$37=17,C247,IF($L$37=18,C262,IF($L$37=19,C277,IF($L$37=20,C292))))))))))))))))))))</f>
        <v>Játékos Neve:</v>
      </c>
      <c r="P37" s="246"/>
    </row>
    <row r="38" spans="1:16" ht="13.5" customHeight="1" thickBot="1" x14ac:dyDescent="0.25">
      <c r="A38" s="381"/>
      <c r="B38" s="25" t="s">
        <v>2</v>
      </c>
      <c r="C38" s="40" t="str">
        <f>IF($F$7=3,H8,IF($L$7=3,N8,IF($F$22=3,H23,IF($L$22=3,N23,IF($F$37=3,H38,IF($L$37=3,N38,IF($F$52=3,H53,IF($L$52=3,N53,IF($F$67=3,H68,IF($L$67=3,N68,IF($F$82=3,H83,IF($L$82=3,N83,IF($F$97=3,H98,IF($L$97=3,N98,IF($F$112=3,H113,IF($L$112=3,N113,IF($F$127=3,H128,IF($L$127=3,N128,IF($F$142=3,H143,IF($L$142=3,N143))))))))))))))))))))</f>
        <v>Berki József</v>
      </c>
      <c r="D38" s="257">
        <f t="shared" ref="D38:D47" si="12">IF($F$7=3,I8,IF($L$7=3,K8,IF($F$22=3,I23,IF($L$22=3,K23,IF($F$37=3,I38,IF($L$37=3,K38,IF($F$52=3,I53,IF($L$52=3,K53,IF($F$67=3,I68,IF($L$67=3,K68,IF($F$82=3,I83,IF($L$82=3,K83,IF($F$97=3,I98,IF($L$97=3,K98,IF($F$112=3,I113,IF($L$112=3,K113,IF($F$127=3,I128,IF($L$127=3,K128,IF($F$142=3,I143,IF($L$142=3,K143))))))))))))))))))))</f>
        <v>1</v>
      </c>
      <c r="F38" s="424"/>
      <c r="G38" s="286" t="s">
        <v>2</v>
      </c>
      <c r="H38" s="287" t="s">
        <v>372</v>
      </c>
      <c r="I38" s="288">
        <v>0.5</v>
      </c>
      <c r="J38" s="288"/>
      <c r="K38" s="288">
        <v>0.5</v>
      </c>
      <c r="L38" s="427"/>
      <c r="M38" s="286" t="s">
        <v>2</v>
      </c>
      <c r="N38" s="289" t="s">
        <v>381</v>
      </c>
      <c r="P38" s="246"/>
    </row>
    <row r="39" spans="1:16" ht="13.5" customHeight="1" thickBot="1" x14ac:dyDescent="0.25">
      <c r="A39" s="381"/>
      <c r="B39" s="25" t="s">
        <v>3</v>
      </c>
      <c r="C39" s="40" t="str">
        <f t="shared" ref="C39:C47" si="13">IF($F$7=3,H9,IF($L$7=3,N9,IF($F$22=3,H24,IF($L$22=3,N24,IF($F$37=3,H39,IF($L$37=3,N39,IF($F$52=3,H54,IF($L$52=3,N54,IF($F$67=3,H69,IF($L$67=3,N69,IF($F$82=3,H84,IF($L$82=3,N84,IF($F$97=3,H99,IF($L$97=3,N99,IF($F$112=3,H114,IF($L$112=3,N114,IF($F$127=3,H129,IF($L$127=3,N129,IF($F$142=3,H144,IF($L$142=3,N144))))))))))))))))))))</f>
        <v>Gulyás Ferenc</v>
      </c>
      <c r="D39" s="257">
        <f t="shared" si="12"/>
        <v>0</v>
      </c>
      <c r="F39" s="424"/>
      <c r="G39" s="286" t="s">
        <v>3</v>
      </c>
      <c r="H39" s="287" t="s">
        <v>373</v>
      </c>
      <c r="I39" s="288">
        <v>0.5</v>
      </c>
      <c r="J39" s="288"/>
      <c r="K39" s="288">
        <v>0.5</v>
      </c>
      <c r="L39" s="427"/>
      <c r="M39" s="286" t="s">
        <v>3</v>
      </c>
      <c r="N39" s="290" t="s">
        <v>382</v>
      </c>
      <c r="P39" s="246"/>
    </row>
    <row r="40" spans="1:16" ht="13.5" customHeight="1" thickBot="1" x14ac:dyDescent="0.25">
      <c r="A40" s="381"/>
      <c r="B40" s="25" t="s">
        <v>4</v>
      </c>
      <c r="C40" s="40" t="str">
        <f t="shared" si="13"/>
        <v>Pásztos Sándor</v>
      </c>
      <c r="D40" s="257">
        <f t="shared" si="12"/>
        <v>0.5</v>
      </c>
      <c r="F40" s="424"/>
      <c r="G40" s="286" t="s">
        <v>4</v>
      </c>
      <c r="H40" s="287" t="s">
        <v>304</v>
      </c>
      <c r="I40" s="288">
        <v>0.5</v>
      </c>
      <c r="J40" s="288"/>
      <c r="K40" s="288">
        <v>0.5</v>
      </c>
      <c r="L40" s="427"/>
      <c r="M40" s="286" t="s">
        <v>4</v>
      </c>
      <c r="N40" s="290" t="s">
        <v>383</v>
      </c>
      <c r="P40" s="246"/>
    </row>
    <row r="41" spans="1:16" ht="13.5" customHeight="1" thickBot="1" x14ac:dyDescent="0.25">
      <c r="A41" s="381"/>
      <c r="B41" s="25" t="s">
        <v>5</v>
      </c>
      <c r="C41" s="40" t="str">
        <f t="shared" si="13"/>
        <v>Gaál Gergő</v>
      </c>
      <c r="D41" s="257">
        <f t="shared" si="12"/>
        <v>0</v>
      </c>
      <c r="F41" s="424"/>
      <c r="G41" s="286" t="s">
        <v>5</v>
      </c>
      <c r="H41" s="287" t="s">
        <v>374</v>
      </c>
      <c r="I41" s="288">
        <v>0</v>
      </c>
      <c r="J41" s="288"/>
      <c r="K41" s="288">
        <v>1</v>
      </c>
      <c r="L41" s="427"/>
      <c r="M41" s="286" t="s">
        <v>5</v>
      </c>
      <c r="N41" s="290" t="s">
        <v>384</v>
      </c>
      <c r="P41" s="246"/>
    </row>
    <row r="42" spans="1:16" ht="12.75" customHeight="1" thickBot="1" x14ac:dyDescent="0.25">
      <c r="A42" s="381"/>
      <c r="B42" s="25" t="s">
        <v>6</v>
      </c>
      <c r="C42" s="40" t="str">
        <f t="shared" si="13"/>
        <v xml:space="preserve">Nagy Gy. István </v>
      </c>
      <c r="D42" s="257">
        <f t="shared" si="12"/>
        <v>0.5</v>
      </c>
      <c r="F42" s="424"/>
      <c r="G42" s="286" t="s">
        <v>6</v>
      </c>
      <c r="H42" s="287" t="s">
        <v>375</v>
      </c>
      <c r="I42" s="288">
        <v>1</v>
      </c>
      <c r="J42" s="288"/>
      <c r="K42" s="288">
        <v>0</v>
      </c>
      <c r="L42" s="427"/>
      <c r="M42" s="286" t="s">
        <v>6</v>
      </c>
      <c r="N42" s="290" t="s">
        <v>385</v>
      </c>
      <c r="P42" s="246"/>
    </row>
    <row r="43" spans="1:16" ht="12.75" customHeight="1" thickBot="1" x14ac:dyDescent="0.25">
      <c r="A43" s="381"/>
      <c r="B43" s="25" t="s">
        <v>7</v>
      </c>
      <c r="C43" s="40" t="str">
        <f t="shared" si="13"/>
        <v>Balogh Ferenc</v>
      </c>
      <c r="D43" s="257">
        <f t="shared" si="12"/>
        <v>1</v>
      </c>
      <c r="F43" s="424"/>
      <c r="G43" s="286" t="s">
        <v>7</v>
      </c>
      <c r="H43" s="287" t="s">
        <v>376</v>
      </c>
      <c r="I43" s="288">
        <v>0.5</v>
      </c>
      <c r="J43" s="288"/>
      <c r="K43" s="288">
        <v>0.5</v>
      </c>
      <c r="L43" s="427"/>
      <c r="M43" s="286" t="s">
        <v>7</v>
      </c>
      <c r="N43" s="290" t="s">
        <v>386</v>
      </c>
      <c r="P43" s="246"/>
    </row>
    <row r="44" spans="1:16" ht="12.75" customHeight="1" thickBot="1" x14ac:dyDescent="0.25">
      <c r="A44" s="381"/>
      <c r="B44" s="25" t="s">
        <v>79</v>
      </c>
      <c r="C44" s="40" t="str">
        <f t="shared" si="13"/>
        <v>Szabó Bertalan</v>
      </c>
      <c r="D44" s="257">
        <f t="shared" si="12"/>
        <v>0</v>
      </c>
      <c r="F44" s="424"/>
      <c r="G44" s="286" t="s">
        <v>79</v>
      </c>
      <c r="H44" s="287" t="s">
        <v>377</v>
      </c>
      <c r="I44" s="288">
        <v>0</v>
      </c>
      <c r="J44" s="288"/>
      <c r="K44" s="288">
        <v>1</v>
      </c>
      <c r="L44" s="427"/>
      <c r="M44" s="286" t="s">
        <v>79</v>
      </c>
      <c r="N44" s="290" t="s">
        <v>387</v>
      </c>
      <c r="P44" s="246"/>
    </row>
    <row r="45" spans="1:16" ht="12.75" customHeight="1" thickBot="1" x14ac:dyDescent="0.25">
      <c r="A45" s="381"/>
      <c r="B45" s="25" t="s">
        <v>80</v>
      </c>
      <c r="C45" s="40" t="str">
        <f t="shared" si="13"/>
        <v xml:space="preserve">Gyöpös János </v>
      </c>
      <c r="D45" s="257">
        <f t="shared" si="12"/>
        <v>0</v>
      </c>
      <c r="F45" s="424"/>
      <c r="G45" s="286" t="s">
        <v>80</v>
      </c>
      <c r="H45" s="287" t="s">
        <v>378</v>
      </c>
      <c r="I45" s="288">
        <v>0.5</v>
      </c>
      <c r="J45" s="288"/>
      <c r="K45" s="288">
        <v>0.5</v>
      </c>
      <c r="L45" s="427"/>
      <c r="M45" s="286" t="s">
        <v>80</v>
      </c>
      <c r="N45" s="290" t="s">
        <v>388</v>
      </c>
      <c r="P45" s="246"/>
    </row>
    <row r="46" spans="1:16" ht="13.5" customHeight="1" thickBot="1" x14ac:dyDescent="0.25">
      <c r="A46" s="381"/>
      <c r="B46" s="25" t="s">
        <v>81</v>
      </c>
      <c r="C46" s="40" t="str">
        <f t="shared" si="13"/>
        <v>Jakab Xavér</v>
      </c>
      <c r="D46" s="257">
        <f t="shared" si="12"/>
        <v>0</v>
      </c>
      <c r="F46" s="424"/>
      <c r="G46" s="286" t="s">
        <v>81</v>
      </c>
      <c r="H46" s="287" t="s">
        <v>379</v>
      </c>
      <c r="I46" s="288">
        <v>1</v>
      </c>
      <c r="J46" s="288"/>
      <c r="K46" s="288">
        <v>0</v>
      </c>
      <c r="L46" s="427"/>
      <c r="M46" s="286" t="s">
        <v>81</v>
      </c>
      <c r="N46" s="290" t="s">
        <v>389</v>
      </c>
      <c r="P46" s="246"/>
    </row>
    <row r="47" spans="1:16" ht="13.5" customHeight="1" thickBot="1" x14ac:dyDescent="0.25">
      <c r="A47" s="391"/>
      <c r="B47" s="25" t="s">
        <v>82</v>
      </c>
      <c r="C47" s="40" t="str">
        <f t="shared" si="13"/>
        <v>Buda Zoltán</v>
      </c>
      <c r="D47" s="257">
        <f t="shared" si="12"/>
        <v>0</v>
      </c>
      <c r="F47" s="425"/>
      <c r="G47" s="291" t="s">
        <v>82</v>
      </c>
      <c r="H47" s="292" t="s">
        <v>380</v>
      </c>
      <c r="I47" s="293">
        <v>0</v>
      </c>
      <c r="J47" s="293"/>
      <c r="K47" s="293">
        <v>1</v>
      </c>
      <c r="L47" s="428"/>
      <c r="M47" s="291" t="s">
        <v>82</v>
      </c>
      <c r="N47" s="294" t="s">
        <v>390</v>
      </c>
      <c r="P47" s="246"/>
    </row>
    <row r="48" spans="1:16" ht="27.75" thickTop="1" thickBot="1" x14ac:dyDescent="0.3">
      <c r="C48" s="32"/>
      <c r="D48" s="256">
        <f>IF($F$7=3,I18,IF($L$7=3,K18,IF($F$22=3,I33,IF($L$22=3,K33,IF($F$37=3,I48,IF($L$37=3,K48,IF($F$52=3,I63,IF($L$52=3,K63,IF($F$67=3,I78,IF($L$67=3,K78,IF($F$82=3,I93,IF($L$82=3,K93,IF($F$97=3,I108,IF($L$97=3,K108,IF($F$112=3,I123,IF($L$112=3,K123,IF($F$127=3,I138,IF($L$127=3,K138,IF($F$142=3,I153,IF($L$142=3,K153))))))))))))))))))))</f>
        <v>3</v>
      </c>
      <c r="F48" s="295"/>
      <c r="G48" s="296"/>
      <c r="H48" s="297"/>
      <c r="I48" s="298">
        <f>SUM(I38:I47)</f>
        <v>4.5</v>
      </c>
      <c r="J48" s="299"/>
      <c r="K48" s="298">
        <f>SUM(K38:K47)</f>
        <v>5.5</v>
      </c>
      <c r="L48" s="295"/>
      <c r="M48" s="296"/>
      <c r="N48" s="297"/>
      <c r="P48" s="246"/>
    </row>
    <row r="49" spans="1:16" ht="13.5" thickBot="1" x14ac:dyDescent="0.25">
      <c r="C49" s="32"/>
      <c r="H49" s="37"/>
      <c r="I49" s="300"/>
      <c r="J49" s="300"/>
      <c r="K49" s="301"/>
      <c r="N49" s="37"/>
      <c r="P49" s="246"/>
    </row>
    <row r="50" spans="1:16" ht="16.5" thickTop="1" thickBot="1" x14ac:dyDescent="0.25">
      <c r="C50" s="32"/>
      <c r="F50" s="280"/>
      <c r="G50" s="280"/>
      <c r="H50" s="280"/>
      <c r="I50" s="420" t="s">
        <v>8</v>
      </c>
      <c r="J50" s="420"/>
      <c r="K50" s="420"/>
      <c r="L50" s="280"/>
      <c r="M50" s="280"/>
      <c r="N50" s="280"/>
    </row>
    <row r="51" spans="1:16" ht="20.25" thickTop="1" thickBot="1" x14ac:dyDescent="0.35">
      <c r="A51" s="383" t="s">
        <v>0</v>
      </c>
      <c r="B51" s="409"/>
      <c r="C51" s="26" t="str">
        <f>'Input adatok'!C51</f>
        <v>Dávid SC</v>
      </c>
      <c r="F51" s="421" t="s">
        <v>0</v>
      </c>
      <c r="G51" s="422"/>
      <c r="H51" s="283" t="str">
        <f>IF($F$52=1,C6,IF($F$52=2,C21,IF($F$52=3,C36,IF($F$52=4,C51,IF($F$52=5,C66,IF($F$52=6,C81,IF($F$52=7,C96,IF($F$52=8,C111,IF($F$52=9,C126,IF($F$52=10,C141,IF($F$52=11,C156,IF($F$52=12,C171,IF($F$52=13,C186,IF($F$52=14,C201,IF($F$52=15,C216,IF($F$52=16,C231,IF($F$52=17,C246,IF($F$52=18,C261,IF($F$52=19,C276,IF($F$52=20,C291))))))))))))))))))))</f>
        <v>Nyh. Sakkiskola SE</v>
      </c>
      <c r="I51" s="419" t="str">
        <f>$I$1</f>
        <v>2. forduló</v>
      </c>
      <c r="J51" s="419"/>
      <c r="K51" s="419"/>
      <c r="L51" s="421" t="s">
        <v>0</v>
      </c>
      <c r="M51" s="422"/>
      <c r="N51" s="283" t="str">
        <f>IF($L$52=1,C6,IF($L$52=2,C21,IF($L$52=3,C36,IF($L$52=4,C51,IF($L$52=5,C66,IF($L$52=6,C81,IF($L$52=7,C96,IF($L$52=8,C111,IF($L$52=9,C126,IF($L$52=10,C141,IF($L$52=11,C156,IF($L$52=12,C171,IF($L$52=13,C186,IF($L$52=14,C201,IF($L$52=15,C216,IF($L$52=16,C231,IF($L$52=17,C246,IF($L$52=18,C261,IF($L$52=19,C276,IF($L$52=20,C291))))))))))))))))))))</f>
        <v>Fehérgyarmat SE</v>
      </c>
      <c r="P51" s="246"/>
    </row>
    <row r="52" spans="1:16" ht="13.5" customHeight="1" thickBot="1" x14ac:dyDescent="0.25">
      <c r="A52" s="380">
        <v>4</v>
      </c>
      <c r="B52" s="24"/>
      <c r="C52" s="26" t="str">
        <f>'Input adatok'!M52</f>
        <v>Játékos Neve:</v>
      </c>
      <c r="F52" s="423">
        <v>9</v>
      </c>
      <c r="G52" s="284"/>
      <c r="H52" s="285" t="str">
        <f>IF($F$52=1,C7,IF($F$52=2,C22,IF($F$52=3,C37,IF($F$52=4,C52,IF($F$52=5,C67,IF($F$52=6,C82,IF($F$52=7,C97,IF($F$52=8,C112,IF($F$52=9,C127,IF($F$52=10,C142,IF($F$52=11,C157,IF($F$52=12,C172,IF($F$52=13,C187,IF($F$52=14,C202,IF($F$52=15,C217,IF($F$52=16,C232,IF($F$52=17,C247,IF($F$52=18,C262,IF($F$52=19,C277,IF($F$52=20,C292))))))))))))))))))))</f>
        <v>Játékos Neve:</v>
      </c>
      <c r="I52" s="419"/>
      <c r="J52" s="419"/>
      <c r="K52" s="419"/>
      <c r="L52" s="426">
        <v>3</v>
      </c>
      <c r="M52" s="284"/>
      <c r="N52" s="285" t="str">
        <f>IF($L$52=1,C7,IF($L$52=2,C22,IF($L$52=3,C37,IF($L$52=4,C52,IF($L$52=5,C67,IF($L$52=6,C82,IF($L$52=7,C97,IF($L$52=8,C112,IF($L$52=9,C127,IF($L$52=10,C142,IF($L$52=11,C157,IF($L$52=12,C172,IF($L$52=13,C187,IF($L$52=14,C202,IF($L$52=15,C217,IF($L$52=16,C232,IF($L$52=17,C247,IF($L$52=18,C262,IF($L$52=19,C277,IF($L$52=20,C292))))))))))))))))))))</f>
        <v>Játékos Neve:</v>
      </c>
      <c r="P52" s="246"/>
    </row>
    <row r="53" spans="1:16" ht="13.5" customHeight="1" thickBot="1" x14ac:dyDescent="0.25">
      <c r="A53" s="381"/>
      <c r="B53" s="25" t="s">
        <v>2</v>
      </c>
      <c r="C53" s="40" t="str">
        <f>IF($F$7=4,H8,IF($L$7=4,N8,IF($F$22=4,H23,IF($L$22=4,N23,IF($F$37=4,H38,IF($L$37=4,N38,IF($F$52=4,H53,IF($L$52=4,N53,IF($F$67=4,H68,IF($L$67=4,N68,IF($F$82=4,H83,IF($L$82=4,N83,IF($F$97=4,H98,IF($L$97=4,N98,IF($F$112=4,H113,IF($L$112=4,N113,IF($F$127=4,H128,IF($L$127=4,N128,IF($F$142=4,H143,IF($L$142=4,N143))))))))))))))))))))</f>
        <v xml:space="preserve">Girászin Gergő 1923 </v>
      </c>
      <c r="D53" s="40">
        <f>IF($F$7=4,I8,IF($L$7=4,K8,IF($F$22=4,I23,IF($L$22=4,K23,IF($F$37=4,I38,IF($L$37=4,K38,IF($F$52=4,I53,IF($L$52=4,K53,IF($F$67=4,I68,IF($L$67=4,K68,IF($F$82=4,I83,IF($L$82=4,K83,IF($F$97=4,I98,IF($L$97=4,K98,IF($F$112=4,I113,IF($L$112=4,K113,IF($F$127=4,I128,IF($L$127=4,K128,IF($F$142=4,I143,IF($L$142=4,K143))))))))))))))))))))</f>
        <v>0.5</v>
      </c>
      <c r="F53" s="424"/>
      <c r="G53" s="286" t="s">
        <v>2</v>
      </c>
      <c r="H53" s="287" t="s">
        <v>312</v>
      </c>
      <c r="I53" s="288">
        <v>0</v>
      </c>
      <c r="J53" s="288"/>
      <c r="K53" s="288">
        <v>1</v>
      </c>
      <c r="L53" s="427"/>
      <c r="M53" s="286" t="s">
        <v>2</v>
      </c>
      <c r="N53" s="289" t="s">
        <v>322</v>
      </c>
      <c r="P53" s="246"/>
    </row>
    <row r="54" spans="1:16" ht="12.75" customHeight="1" thickBot="1" x14ac:dyDescent="0.25">
      <c r="A54" s="381"/>
      <c r="B54" s="25" t="s">
        <v>3</v>
      </c>
      <c r="C54" s="40" t="str">
        <f t="shared" ref="C54:C62" si="14">IF($F$7=4,H9,IF($L$7=4,N9,IF($F$22=4,H24,IF($L$22=4,N24,IF($F$37=4,H39,IF($L$37=4,N39,IF($F$52=4,H54,IF($L$52=4,N54,IF($F$67=4,H69,IF($L$67=4,N69,IF($F$82=4,H84,IF($L$82=4,N84,IF($F$97=4,H99,IF($L$97=4,N99,IF($F$112=4,H114,IF($L$112=4,N114,IF($F$127=4,H129,IF($L$127=4,N129,IF($F$142=4,H144,IF($L$142=4,N144))))))))))))))))))))</f>
        <v xml:space="preserve"> Szabó Krisztián 1980</v>
      </c>
      <c r="D54" s="40">
        <f>IF($F$7=4,I9,IF($L$7=4,K9,IF($F$22=4,I24,IF($L$22=4,K24,IF($F$37=4,I39,IF($L$37=4,K39,IF($F$52=4,I54,IF($L$52=4,K54,IF($F$67=4,I69,IF($L$67=4,K69,IF($F$82=4,I84,IF($L$82=4,K84,IF($F$97=4,I99,IF($L$97=4,K99,IF($F$112=4,I114,IF($L$112=4,K114,IF($F$127=4,I129,IF($L$127=4,K129,IF($F$142=4,I144,IF($L$142=4,K144))))))))))))))))))))</f>
        <v>0.5</v>
      </c>
      <c r="F54" s="424"/>
      <c r="G54" s="286" t="s">
        <v>3</v>
      </c>
      <c r="H54" s="287" t="s">
        <v>313</v>
      </c>
      <c r="I54" s="288">
        <v>1</v>
      </c>
      <c r="J54" s="288"/>
      <c r="K54" s="288">
        <v>0</v>
      </c>
      <c r="L54" s="427"/>
      <c r="M54" s="286" t="s">
        <v>3</v>
      </c>
      <c r="N54" s="290" t="s">
        <v>323</v>
      </c>
      <c r="P54" s="246"/>
    </row>
    <row r="55" spans="1:16" ht="12.75" customHeight="1" thickBot="1" x14ac:dyDescent="0.25">
      <c r="A55" s="381"/>
      <c r="B55" s="25" t="s">
        <v>4</v>
      </c>
      <c r="C55" s="40" t="str">
        <f t="shared" si="14"/>
        <v>Gurály László András 1722</v>
      </c>
      <c r="D55" s="40">
        <f>IF($F$7=4,I10,IF($L$7=4,K10,IF($F$22=4,I25,IF($L$22=4,K25,IF($F$37=4,I40,IF($L$37=4,K40,IF($F$52=4,I55,IF($L$52=4,K55,IF($F$67=4,I70,IF($L$67=4,K70,IF($F$82=4,I85,IF($L$82=4,K85,IF($F$97=4,I100,IF($L$97=4,K100,IF($F$112=4,I115,IF($L$112=4,K115,IF($F$127=4,I130,IF($L$127=4,K130,IF($F$142=4,I145,IF($L$142=4,K145))))))))))))))))))))</f>
        <v>0.5</v>
      </c>
      <c r="F55" s="424"/>
      <c r="G55" s="286" t="s">
        <v>4</v>
      </c>
      <c r="H55" s="287" t="s">
        <v>314</v>
      </c>
      <c r="I55" s="288">
        <v>0.5</v>
      </c>
      <c r="J55" s="288"/>
      <c r="K55" s="288">
        <v>0.5</v>
      </c>
      <c r="L55" s="427"/>
      <c r="M55" s="286" t="s">
        <v>4</v>
      </c>
      <c r="N55" s="290" t="s">
        <v>324</v>
      </c>
      <c r="P55" s="246"/>
    </row>
    <row r="56" spans="1:16" ht="12.75" customHeight="1" thickBot="1" x14ac:dyDescent="0.25">
      <c r="A56" s="381"/>
      <c r="B56" s="25" t="s">
        <v>5</v>
      </c>
      <c r="C56" s="40" t="str">
        <f t="shared" si="14"/>
        <v xml:space="preserve"> Viszokai István 1638</v>
      </c>
      <c r="D56" s="40">
        <f>IF($F$7=4,I11,IF($L$7=4,K11,IF($F$22=4,I26,IF($L$22=4,K26,IF($F$37=4,I41,IF($L$37=4,K41,IF($F$52=4,I56,IF($L$52=4,K56,IF($F$67=4,I71,IF($L$67=4,K71,IF($F$82=4,I86,IF($L$82=4,K86,IF($F$97=4,I101,IF($L$97=4,K101,IF($F$112=4,I116,IF($L$112=4,K116,IF($F$127=4,I131,IF($L$127=4,K131,IF($F$142=4,I146,IF($L$142=4,K146))))))))))))))))))))</f>
        <v>1</v>
      </c>
      <c r="F56" s="424"/>
      <c r="G56" s="286" t="s">
        <v>5</v>
      </c>
      <c r="H56" s="287" t="s">
        <v>315</v>
      </c>
      <c r="I56" s="288">
        <v>1</v>
      </c>
      <c r="J56" s="288"/>
      <c r="K56" s="288">
        <v>0</v>
      </c>
      <c r="L56" s="427"/>
      <c r="M56" s="286" t="s">
        <v>5</v>
      </c>
      <c r="N56" s="290" t="s">
        <v>325</v>
      </c>
      <c r="P56" s="246"/>
    </row>
    <row r="57" spans="1:16" ht="13.5" customHeight="1" thickBot="1" x14ac:dyDescent="0.25">
      <c r="A57" s="381"/>
      <c r="B57" s="25" t="s">
        <v>6</v>
      </c>
      <c r="C57" s="40" t="str">
        <f t="shared" si="14"/>
        <v xml:space="preserve">Vannai László 1457 </v>
      </c>
      <c r="D57" s="40">
        <f t="shared" ref="D57:D62" si="15">IF($F$7=4,I12,IF($L$7=4,K12,IF($F$22=4,I27,IF($L$22=4,K27,IF($F$37=4,I42,IF($L$37=4,K42,IF($F$52=4,I57,IF($L$52=4,K57,IF($F$67=4,I76,IF($L$67=4,K76,IF($F$82=4,I91,IF($L$82=4,K91,IF($F$97=4,I106,IF($L$97=4,K106,IF($F$112=4,I121,IF($L$112=4,K121,IF($F$127=4,I136,IF($L$127=4,K136,IF($F$142=4,I151,IF($L$142=4,K151))))))))))))))))))))</f>
        <v>0</v>
      </c>
      <c r="F57" s="424"/>
      <c r="G57" s="286" t="s">
        <v>6</v>
      </c>
      <c r="H57" s="287" t="s">
        <v>316</v>
      </c>
      <c r="I57" s="288">
        <v>0.5</v>
      </c>
      <c r="J57" s="288"/>
      <c r="K57" s="288">
        <v>0.5</v>
      </c>
      <c r="L57" s="427"/>
      <c r="M57" s="286" t="s">
        <v>6</v>
      </c>
      <c r="N57" s="290" t="s">
        <v>326</v>
      </c>
      <c r="P57" s="246"/>
    </row>
    <row r="58" spans="1:16" ht="13.5" customHeight="1" thickBot="1" x14ac:dyDescent="0.25">
      <c r="A58" s="381"/>
      <c r="B58" s="25" t="s">
        <v>7</v>
      </c>
      <c r="C58" s="40" t="str">
        <f t="shared" si="14"/>
        <v xml:space="preserve"> Pethő Dávid </v>
      </c>
      <c r="D58" s="40">
        <f t="shared" si="15"/>
        <v>0.5</v>
      </c>
      <c r="F58" s="424"/>
      <c r="G58" s="286" t="s">
        <v>7</v>
      </c>
      <c r="H58" s="287" t="s">
        <v>317</v>
      </c>
      <c r="I58" s="288">
        <v>0</v>
      </c>
      <c r="J58" s="288"/>
      <c r="K58" s="288">
        <v>1</v>
      </c>
      <c r="L58" s="427"/>
      <c r="M58" s="286" t="s">
        <v>7</v>
      </c>
      <c r="N58" s="290" t="s">
        <v>327</v>
      </c>
      <c r="P58" s="246"/>
    </row>
    <row r="59" spans="1:16" ht="13.5" customHeight="1" thickBot="1" x14ac:dyDescent="0.25">
      <c r="A59" s="381"/>
      <c r="B59" s="25" t="s">
        <v>79</v>
      </c>
      <c r="C59" s="40" t="str">
        <f t="shared" si="14"/>
        <v xml:space="preserve">Fehér Sándor </v>
      </c>
      <c r="D59" s="40">
        <f t="shared" si="15"/>
        <v>1</v>
      </c>
      <c r="F59" s="424"/>
      <c r="G59" s="286" t="s">
        <v>79</v>
      </c>
      <c r="H59" s="287" t="s">
        <v>318</v>
      </c>
      <c r="I59" s="288">
        <v>1</v>
      </c>
      <c r="J59" s="288"/>
      <c r="K59" s="288">
        <v>0</v>
      </c>
      <c r="L59" s="427"/>
      <c r="M59" s="286" t="s">
        <v>79</v>
      </c>
      <c r="N59" s="290" t="s">
        <v>328</v>
      </c>
      <c r="P59" s="246"/>
    </row>
    <row r="60" spans="1:16" ht="13.5" customHeight="1" thickBot="1" x14ac:dyDescent="0.25">
      <c r="A60" s="381"/>
      <c r="B60" s="25" t="s">
        <v>80</v>
      </c>
      <c r="C60" s="40" t="str">
        <f t="shared" si="14"/>
        <v xml:space="preserve"> Morvai Renáta</v>
      </c>
      <c r="D60" s="40">
        <f t="shared" si="15"/>
        <v>0.5</v>
      </c>
      <c r="F60" s="424"/>
      <c r="G60" s="286" t="s">
        <v>80</v>
      </c>
      <c r="H60" s="287" t="s">
        <v>319</v>
      </c>
      <c r="I60" s="288">
        <v>1</v>
      </c>
      <c r="J60" s="288"/>
      <c r="K60" s="288">
        <v>0</v>
      </c>
      <c r="L60" s="427"/>
      <c r="M60" s="286" t="s">
        <v>80</v>
      </c>
      <c r="N60" s="290" t="s">
        <v>329</v>
      </c>
      <c r="P60" s="246"/>
    </row>
    <row r="61" spans="1:16" ht="13.5" customHeight="1" thickBot="1" x14ac:dyDescent="0.25">
      <c r="A61" s="381"/>
      <c r="B61" s="25" t="s">
        <v>81</v>
      </c>
      <c r="C61" s="40" t="str">
        <f t="shared" si="14"/>
        <v xml:space="preserve"> Bíró Gréta</v>
      </c>
      <c r="D61" s="40">
        <f t="shared" si="15"/>
        <v>0</v>
      </c>
      <c r="F61" s="424"/>
      <c r="G61" s="286" t="s">
        <v>81</v>
      </c>
      <c r="H61" s="287" t="s">
        <v>320</v>
      </c>
      <c r="I61" s="288">
        <v>1</v>
      </c>
      <c r="J61" s="288"/>
      <c r="K61" s="288">
        <v>0</v>
      </c>
      <c r="L61" s="427"/>
      <c r="M61" s="286" t="s">
        <v>81</v>
      </c>
      <c r="N61" s="290" t="s">
        <v>330</v>
      </c>
      <c r="P61" s="246"/>
    </row>
    <row r="62" spans="1:16" ht="13.5" customHeight="1" thickBot="1" x14ac:dyDescent="0.25">
      <c r="A62" s="391"/>
      <c r="B62" s="25" t="s">
        <v>82</v>
      </c>
      <c r="C62" s="40" t="str">
        <f t="shared" si="14"/>
        <v xml:space="preserve"> Szabó Pál</v>
      </c>
      <c r="D62" s="40">
        <f t="shared" si="15"/>
        <v>1</v>
      </c>
      <c r="F62" s="425"/>
      <c r="G62" s="291" t="s">
        <v>82</v>
      </c>
      <c r="H62" s="292" t="s">
        <v>321</v>
      </c>
      <c r="I62" s="293">
        <v>1</v>
      </c>
      <c r="J62" s="293"/>
      <c r="K62" s="293">
        <v>0</v>
      </c>
      <c r="L62" s="428"/>
      <c r="M62" s="291" t="s">
        <v>82</v>
      </c>
      <c r="N62" s="294" t="s">
        <v>331</v>
      </c>
      <c r="P62" s="246"/>
    </row>
    <row r="63" spans="1:16" ht="13.5" customHeight="1" thickTop="1" thickBot="1" x14ac:dyDescent="0.3">
      <c r="C63" s="32"/>
      <c r="D63" s="43">
        <f>IF($F$7=4,I18,IF($L$7=4,K18,IF($F$22=4,I33,IF($L$22=4,K33,IF($F$37=4,I48,IF($L$37=4,K48,IF($F$52=4,I63,IF($L$52=4,K63,IF($F$67=4,I78,IF($L$67=4,K78,IF($F$82=4,I93,IF($L$82=4,K93,IF($F$97=4,I108,IF($L$97=4,K108,IF($F$112=4,I123,IF($L$112=4,K123,IF($F$127=4,I138,IF($L$127=4,K138,IF($F$142=4,I153,IF($L$142=4,K153))))))))))))))))))))</f>
        <v>5.5</v>
      </c>
      <c r="F63" s="295"/>
      <c r="G63" s="296"/>
      <c r="H63" s="297"/>
      <c r="I63" s="298">
        <f>SUM(I53:I62)</f>
        <v>7</v>
      </c>
      <c r="J63" s="299"/>
      <c r="K63" s="298">
        <f>SUM(K53:K62)</f>
        <v>3</v>
      </c>
      <c r="L63" s="295"/>
      <c r="M63" s="296"/>
      <c r="N63" s="297"/>
      <c r="P63" s="246"/>
    </row>
    <row r="64" spans="1:16" ht="13.5" customHeight="1" thickBot="1" x14ac:dyDescent="0.25">
      <c r="C64" s="32"/>
      <c r="H64" s="37"/>
      <c r="I64" s="300"/>
      <c r="J64" s="300"/>
      <c r="K64" s="301"/>
      <c r="N64" s="37"/>
    </row>
    <row r="65" spans="1:16" ht="16.5" thickTop="1" thickBot="1" x14ac:dyDescent="0.25">
      <c r="C65" s="32"/>
      <c r="F65" s="280"/>
      <c r="G65" s="280"/>
      <c r="H65" s="280"/>
      <c r="I65" s="420" t="s">
        <v>8</v>
      </c>
      <c r="J65" s="420"/>
      <c r="K65" s="420"/>
      <c r="L65" s="280"/>
      <c r="M65" s="280"/>
      <c r="N65" s="280"/>
    </row>
    <row r="66" spans="1:16" ht="20.25" thickTop="1" thickBot="1" x14ac:dyDescent="0.35">
      <c r="A66" s="383" t="s">
        <v>0</v>
      </c>
      <c r="B66" s="384"/>
      <c r="C66" s="23" t="str">
        <f>'Input adatok'!C67</f>
        <v>Fetivíz SE</v>
      </c>
      <c r="F66" s="421" t="s">
        <v>0</v>
      </c>
      <c r="G66" s="422"/>
      <c r="H66" s="283" t="str">
        <f>IF($F$67=1,C6,IF($F$67=2,C21,IF($F$67=3,C36,IF($F$67=4,C51,IF($F$67=5,C66,IF($F$67=6,C81,IF($F$67=7,C96,IF($F$67=8,C111,IF($F$67=9,C126,IF($F$67=10,C141,IF($F$67=11,C156,IF($F$67=12,C171,IF($F$67=13,C186,IF($F$67=14,C201,IF($F$67=15,C216,IF($F$67=16,C231,IF($F$67=17,C246,IF($F$67=18,C261,IF($F$67=19,C276,IF($F$67=20,C291))))))))))))))))))))</f>
        <v>Nyírbátor SE</v>
      </c>
      <c r="I66" s="419" t="str">
        <f>$I$1</f>
        <v>2. forduló</v>
      </c>
      <c r="J66" s="419"/>
      <c r="K66" s="419"/>
      <c r="L66" s="421" t="s">
        <v>0</v>
      </c>
      <c r="M66" s="422"/>
      <c r="N66" s="283" t="str">
        <f>IF($L$67=1,C6,IF($L$67=2,C21,IF($L$67=3,C36,IF($L$67=4,C51,IF($L$67=5,C66,IF($L$67=6,C81,IF($L$67=7,72,IF($L$67=8,$C111,IF($L$67=9,C126,IF($L$67=10,C141,IF($L$67=11,C156,IF($L$67=12,C171,IF($L$67=13,C186,IF($L$67=14,C201,IF($L$67=15,C216,IF($L$67=16,C231,IF($L$67=17,C246,IF($L$67=18,C261,IF($L$67=19,C276,IF($L$67=20,C291))))))))))))))))))))</f>
        <v>Refi SC</v>
      </c>
      <c r="P66" s="246"/>
    </row>
    <row r="67" spans="1:16" ht="12.75" customHeight="1" thickBot="1" x14ac:dyDescent="0.25">
      <c r="A67" s="380">
        <v>5</v>
      </c>
      <c r="B67" s="1"/>
      <c r="C67" s="26" t="str">
        <f>'Input adatok'!M68</f>
        <v>Játékos Neve:</v>
      </c>
      <c r="F67" s="423">
        <v>1</v>
      </c>
      <c r="G67" s="284"/>
      <c r="H67" s="285" t="str">
        <f>IF($F$67=1,C7,IF($F$67=2,C22,IF($F$67=3,C37,IF($F$67=4,C52,IF($F$67=5,C67,IF($F$67=6,C82,IF($F$67=7,C97,IF($F$67=8,C112,IF($F$67=9,C127,IF($F$67=10,C142,IF($F$67=11,C157,IF($F$67=12,C172,IF($F$67=13,C187,IF($F$67=14,C202,IF($F$67=15,C217,IF($F$67=16,C232,IF($F$67=17,C247,IF($F$67=18,C262,IF($F$67=19,C277,IF($F$67=20,C292))))))))))))))))))))</f>
        <v>Játékos Neve:</v>
      </c>
      <c r="I67" s="419"/>
      <c r="J67" s="419"/>
      <c r="K67" s="419"/>
      <c r="L67" s="426">
        <v>2</v>
      </c>
      <c r="M67" s="284"/>
      <c r="N67" s="285" t="str">
        <f>IF($L$67=1,C7,IF($L$67=2,C22,IF($L$67=3,C37,IF($L$67=4,C52,IF($L$67=5,C67,IF($L$67=6,C82,IF($L$67=7,72,IF($L$67=8,$C112,IF($L$67=9,C127,IF($L$67=10,C142,IF($L$67=11,C157,IF($L$67=12,C172,IF($L$67=13,C187,IF($L$67=14,C202,IF($L$67=15,C217,IF($L$67=16,C232,IF($L$67=17,C247,IF($L$67=18,C262,IF($L$67=19,C277,IF($L$67=20,C292))))))))))))))))))))</f>
        <v>Játékos Neve:</v>
      </c>
      <c r="P67" s="246"/>
    </row>
    <row r="68" spans="1:16" ht="13.5" customHeight="1" thickBot="1" x14ac:dyDescent="0.25">
      <c r="A68" s="381"/>
      <c r="B68" s="25" t="s">
        <v>2</v>
      </c>
      <c r="C68" s="40" t="str">
        <f>IF($F$7=5,H8,IF($L$7=5,N8,IF($F$22=5,H23,IF($L$22=5,N23,IF($F$37=5,H38,IF($L$37=5,N38,IF($F$52=5,H53,IF($L$52=5,N53,IF($F$67=5,H68,IF($L$67=5,N68,IF($F$82=5,H83,IF($L$82=5,N83,IF($F$97=5,H98,IF($L$97=5,N98,IF($F$112=5,H113,IF($L$112=5,N113,IF($F$127=5,H128,IF($L$127=5,N128,IF($F$142=5,H143,IF($L$142=5,N143))))))))))))))))))))</f>
        <v xml:space="preserve">Szulics Imre /1851/ </v>
      </c>
      <c r="D68" s="40">
        <f>IF($F$7=5,I8,IF($L$7=5,K8,IF($F$22=5,I23,IF($L$22=5,K23,IF($F$37=5,I38,IF($L$37=5,K38,IF($F$52=5,I53,IF($L$52=5,K53,IF($F$67=5,I68,IF($L$67=5,K68,IF($F$82=5,I83,IF($L$82=5,K83,IF($F$97=5,I98,IF($L$97=5,K98,IF($F$112=5,I113,IF($L$112=5,K113,IF($F$127=5,I128,IF($L$127=5,K128,IF($F$142=5,I143,IF($L$142=5,K143))))))))))))))))))))</f>
        <v>1</v>
      </c>
      <c r="F68" s="424"/>
      <c r="G68" s="286" t="s">
        <v>2</v>
      </c>
      <c r="H68" s="287" t="s">
        <v>332</v>
      </c>
      <c r="I68" s="288">
        <v>0</v>
      </c>
      <c r="J68" s="288"/>
      <c r="K68" s="288">
        <v>1</v>
      </c>
      <c r="L68" s="427"/>
      <c r="M68" s="286" t="s">
        <v>2</v>
      </c>
      <c r="N68" s="289" t="s">
        <v>342</v>
      </c>
      <c r="P68" s="246"/>
    </row>
    <row r="69" spans="1:16" ht="18.75" customHeight="1" thickBot="1" x14ac:dyDescent="0.25">
      <c r="A69" s="381"/>
      <c r="B69" s="25" t="s">
        <v>3</v>
      </c>
      <c r="C69" s="40" t="str">
        <f t="shared" ref="C69:C77" si="16">IF($F$7=5,H9,IF($L$7=5,N9,IF($F$22=5,H24,IF($L$22=5,N24,IF($F$37=5,H39,IF($L$37=5,N39,IF($F$52=5,H54,IF($L$52=5,N54,IF($F$67=5,H69,IF($L$67=5,N69,IF($F$82=5,H84,IF($L$82=5,N84,IF($F$97=5,H99,IF($L$97=5,N99,IF($F$112=5,H114,IF($L$112=5,N114,IF($F$127=5,H129,IF($L$127=5,N129,IF($F$142=5,H144,IF($L$142=5,N144))))))))))))))))))))</f>
        <v>Szilágyi Sándor /1895/</v>
      </c>
      <c r="D69" s="40">
        <f>IF($F$7=5,I9,IF($L$7=5,K9,IF($F$22=5,I24,IF($L$22=5,K24,IF($F$37=5,I39,IF($L$37=5,K39,IF($F$52=5,I54,IF($L$52=5,K54,IF($F$67=5,I69,IF($L$67=5,K69,IF($F$82=5,I84,IF($L$82=5,K84,IF($F$97=5,I99,IF($L$97=5,K99,IF($F$112=5,I114,IF($L$112=5,K114,IF($F$127=5,I129,IF($L$127=5,K129,IF($F$142=5,I144,IF($L$142=5,K144))))))))))))))))))))</f>
        <v>1</v>
      </c>
      <c r="F69" s="424"/>
      <c r="G69" s="286" t="s">
        <v>3</v>
      </c>
      <c r="H69" s="287" t="s">
        <v>333</v>
      </c>
      <c r="I69" s="288">
        <v>0</v>
      </c>
      <c r="J69" s="288"/>
      <c r="K69" s="288">
        <v>1</v>
      </c>
      <c r="L69" s="427"/>
      <c r="M69" s="286" t="s">
        <v>3</v>
      </c>
      <c r="N69" s="290" t="s">
        <v>343</v>
      </c>
      <c r="P69" s="246"/>
    </row>
    <row r="70" spans="1:16" ht="13.5" customHeight="1" thickBot="1" x14ac:dyDescent="0.25">
      <c r="A70" s="381"/>
      <c r="B70" s="25" t="s">
        <v>4</v>
      </c>
      <c r="C70" s="40" t="str">
        <f t="shared" si="16"/>
        <v>Zsíros Sándor /1859/</v>
      </c>
      <c r="D70" s="40">
        <f>IF($F$7=5,I10,IF($L$7=5,K10,IF($F$22=5,I25,IF($L$22=5,K25,IF($F$37=5,I40,IF($L$37=5,K40,IF($F$52=5,I55,IF($L$52=5,K55,IF($F$67=5,I70,IF($L$67=5,K70,IF($F$82=5,I85,IF($L$82=5,K85,IF($F$97=5,I100,IF($L$97=5,K100,IF($F$112=5,I115,IF($L$112=5,K115,IF($F$127=5,I130,IF($L$127=5,K130,IF($F$142=5,I145,IF($L$142=5,K145))))))))))))))))))))</f>
        <v>0.5</v>
      </c>
      <c r="F70" s="424"/>
      <c r="G70" s="286" t="s">
        <v>4</v>
      </c>
      <c r="H70" s="287" t="s">
        <v>334</v>
      </c>
      <c r="I70" s="288">
        <v>0</v>
      </c>
      <c r="J70" s="288"/>
      <c r="K70" s="288">
        <v>1</v>
      </c>
      <c r="L70" s="427"/>
      <c r="M70" s="286" t="s">
        <v>4</v>
      </c>
      <c r="N70" s="290" t="s">
        <v>344</v>
      </c>
      <c r="P70" s="246"/>
    </row>
    <row r="71" spans="1:16" ht="13.5" customHeight="1" thickBot="1" x14ac:dyDescent="0.25">
      <c r="A71" s="381"/>
      <c r="B71" s="25" t="s">
        <v>5</v>
      </c>
      <c r="C71" s="40" t="str">
        <f t="shared" si="16"/>
        <v>Hargitai Attila /1801/</v>
      </c>
      <c r="D71" s="40">
        <f>IF($F$7=5,I11,IF($L$7=5,K11,IF($F$22=5,I26,IF($L$22=5,K26,IF($F$37=5,I41,IF($L$37=5,K41,IF($F$52=5,I56,IF($L$52=5,K56,IF($F$67=5,I71,IF($L$67=5,K71,IF($F$82=5,I86,IF($L$82=5,K86,IF($F$97=5,I101,IF($L$97=5,K101,IF($F$112=5,I116,IF($L$112=5,K116,IF($F$127=5,I131,IF($L$127=5,K131,IF($F$142=5,I146,IF($L$142=5,K146))))))))))))))))))))</f>
        <v>0</v>
      </c>
      <c r="F71" s="424"/>
      <c r="G71" s="286" t="s">
        <v>5</v>
      </c>
      <c r="H71" s="287" t="s">
        <v>335</v>
      </c>
      <c r="I71" s="288">
        <v>0</v>
      </c>
      <c r="J71" s="288"/>
      <c r="K71" s="288">
        <v>1</v>
      </c>
      <c r="L71" s="427"/>
      <c r="M71" s="286" t="s">
        <v>5</v>
      </c>
      <c r="N71" s="290" t="s">
        <v>345</v>
      </c>
      <c r="P71" s="246"/>
    </row>
    <row r="72" spans="1:16" ht="13.5" customHeight="1" thickBot="1" x14ac:dyDescent="0.25">
      <c r="A72" s="381"/>
      <c r="B72" s="25" t="s">
        <v>6</v>
      </c>
      <c r="C72" s="40" t="str">
        <f t="shared" si="16"/>
        <v xml:space="preserve">Szabó István /1741/ </v>
      </c>
      <c r="D72" s="40">
        <f t="shared" ref="D72:D77" si="17">IF($F$7=5,I12,IF($L$7=5,K12,IF($F$22=5,I27,IF($L$22=5,K27,IF($F$37=5,I42,IF($L$37=5,K42,IF($F$52=5,I57,IF($L$52=5,K57,IF($F$67=5,I72,IF($L$67=5,K72,IF($F$82=5,I91,IF($L$82=5,K91,IF($F$97=5,I106,IF($L$97=5,K106,IF($F$112=5,I121,IF($L$112=5,K121,IF($F$127=5,I136,IF($L$127=5,K136,IF($F$142=5,I151,IF($L$142=5,K151))))))))))))))))))))</f>
        <v>1</v>
      </c>
      <c r="F72" s="424"/>
      <c r="G72" s="286" t="s">
        <v>6</v>
      </c>
      <c r="H72" s="287" t="s">
        <v>336</v>
      </c>
      <c r="I72" s="288">
        <v>0</v>
      </c>
      <c r="J72" s="288"/>
      <c r="K72" s="288">
        <v>1</v>
      </c>
      <c r="L72" s="427"/>
      <c r="M72" s="286" t="s">
        <v>6</v>
      </c>
      <c r="N72" s="290" t="s">
        <v>346</v>
      </c>
      <c r="P72" s="246"/>
    </row>
    <row r="73" spans="1:16" ht="13.5" customHeight="1" thickBot="1" x14ac:dyDescent="0.25">
      <c r="A73" s="381"/>
      <c r="B73" s="25" t="s">
        <v>7</v>
      </c>
      <c r="C73" s="40" t="str">
        <f t="shared" si="16"/>
        <v>Scheppel László /1723/</v>
      </c>
      <c r="D73" s="40">
        <f t="shared" si="17"/>
        <v>0.5</v>
      </c>
      <c r="F73" s="424"/>
      <c r="G73" s="286" t="s">
        <v>7</v>
      </c>
      <c r="H73" s="287" t="s">
        <v>337</v>
      </c>
      <c r="I73" s="288">
        <v>0</v>
      </c>
      <c r="J73" s="288"/>
      <c r="K73" s="288">
        <v>1</v>
      </c>
      <c r="L73" s="427"/>
      <c r="M73" s="286" t="s">
        <v>7</v>
      </c>
      <c r="N73" s="290" t="s">
        <v>347</v>
      </c>
      <c r="P73" s="246"/>
    </row>
    <row r="74" spans="1:16" ht="13.5" customHeight="1" thickBot="1" x14ac:dyDescent="0.25">
      <c r="A74" s="381"/>
      <c r="B74" s="25" t="s">
        <v>79</v>
      </c>
      <c r="C74" s="40" t="str">
        <f t="shared" si="16"/>
        <v>Dudás László /1678/</v>
      </c>
      <c r="D74" s="40">
        <f t="shared" si="17"/>
        <v>1</v>
      </c>
      <c r="F74" s="424"/>
      <c r="G74" s="286" t="s">
        <v>79</v>
      </c>
      <c r="H74" s="287" t="s">
        <v>338</v>
      </c>
      <c r="I74" s="288">
        <v>1</v>
      </c>
      <c r="J74" s="288"/>
      <c r="K74" s="288">
        <v>0</v>
      </c>
      <c r="L74" s="427"/>
      <c r="M74" s="286" t="s">
        <v>79</v>
      </c>
      <c r="N74" s="290" t="s">
        <v>348</v>
      </c>
      <c r="P74" s="246"/>
    </row>
    <row r="75" spans="1:16" ht="13.5" customHeight="1" thickBot="1" x14ac:dyDescent="0.25">
      <c r="A75" s="381"/>
      <c r="B75" s="25" t="s">
        <v>80</v>
      </c>
      <c r="C75" s="40" t="str">
        <f t="shared" si="16"/>
        <v>Mérnyi Béla /1682/</v>
      </c>
      <c r="D75" s="40">
        <f t="shared" si="17"/>
        <v>1</v>
      </c>
      <c r="F75" s="424"/>
      <c r="G75" s="286" t="s">
        <v>80</v>
      </c>
      <c r="H75" s="287" t="s">
        <v>339</v>
      </c>
      <c r="I75" s="288">
        <v>0</v>
      </c>
      <c r="J75" s="288"/>
      <c r="K75" s="288">
        <v>1</v>
      </c>
      <c r="L75" s="427"/>
      <c r="M75" s="286" t="s">
        <v>80</v>
      </c>
      <c r="N75" s="290" t="s">
        <v>349</v>
      </c>
      <c r="P75" s="246"/>
    </row>
    <row r="76" spans="1:16" ht="13.5" customHeight="1" thickBot="1" x14ac:dyDescent="0.25">
      <c r="A76" s="381"/>
      <c r="B76" s="25" t="s">
        <v>81</v>
      </c>
      <c r="C76" s="40" t="str">
        <f t="shared" si="16"/>
        <v>Mészáros János</v>
      </c>
      <c r="D76" s="40">
        <f t="shared" si="17"/>
        <v>0.5</v>
      </c>
      <c r="F76" s="424"/>
      <c r="G76" s="286" t="s">
        <v>81</v>
      </c>
      <c r="H76" s="287" t="s">
        <v>340</v>
      </c>
      <c r="I76" s="288">
        <v>0</v>
      </c>
      <c r="J76" s="288"/>
      <c r="K76" s="288">
        <v>1</v>
      </c>
      <c r="L76" s="427"/>
      <c r="M76" s="286" t="s">
        <v>81</v>
      </c>
      <c r="N76" s="290" t="s">
        <v>350</v>
      </c>
      <c r="P76" s="246"/>
    </row>
    <row r="77" spans="1:16" ht="13.5" customHeight="1" thickBot="1" x14ac:dyDescent="0.25">
      <c r="A77" s="391"/>
      <c r="B77" s="25" t="s">
        <v>82</v>
      </c>
      <c r="C77" s="40" t="str">
        <f t="shared" si="16"/>
        <v>Vaskó Dániel</v>
      </c>
      <c r="D77" s="40">
        <f t="shared" si="17"/>
        <v>0.5</v>
      </c>
      <c r="F77" s="425"/>
      <c r="G77" s="291" t="s">
        <v>82</v>
      </c>
      <c r="H77" s="292" t="s">
        <v>341</v>
      </c>
      <c r="I77" s="293">
        <v>0</v>
      </c>
      <c r="J77" s="293"/>
      <c r="K77" s="293">
        <v>1</v>
      </c>
      <c r="L77" s="428"/>
      <c r="M77" s="291" t="s">
        <v>82</v>
      </c>
      <c r="N77" s="294" t="s">
        <v>351</v>
      </c>
      <c r="P77" s="246"/>
    </row>
    <row r="78" spans="1:16" ht="13.5" customHeight="1" thickTop="1" thickBot="1" x14ac:dyDescent="0.35">
      <c r="C78" s="32"/>
      <c r="D78" s="41">
        <f>IF($F$7=5,I18,IF($L$7=5,K18,IF($F$22=5,I33,IF($L$22=5,K33,IF($F$37=5,I48,IF($L$37=5,K48,IF($F$52=5,I63,IF($L$52=5,K63,IF($F$67=5,I78,IF($L$67=5,K78,IF($F$82=5,I93,IF($L$82=5,K93,IF($F$97=5,I108,IF($L$97=5,K108,IF($F$112=5,I123,IF($L$112=5,K123,IF($F$127=5,I138,IF($L$127=5,K138,IF($F$142=5,I153,IF($L$142=5,K153))))))))))))))))))))</f>
        <v>7</v>
      </c>
      <c r="F78" s="295"/>
      <c r="G78" s="296"/>
      <c r="H78" s="297"/>
      <c r="I78" s="298">
        <f>SUM(I68:I77)</f>
        <v>1</v>
      </c>
      <c r="J78" s="299"/>
      <c r="K78" s="298">
        <f>SUM(K68:K77)</f>
        <v>9</v>
      </c>
      <c r="L78" s="295"/>
      <c r="M78" s="296"/>
      <c r="N78" s="297"/>
      <c r="P78" s="246"/>
    </row>
    <row r="79" spans="1:16" ht="13.5" customHeight="1" x14ac:dyDescent="0.2">
      <c r="C79" s="32"/>
      <c r="H79" s="37"/>
      <c r="I79" s="300"/>
      <c r="J79" s="300"/>
      <c r="K79" s="301"/>
      <c r="N79" s="37"/>
      <c r="P79" s="246"/>
    </row>
    <row r="80" spans="1:16" ht="16.5" hidden="1" thickTop="1" thickBot="1" x14ac:dyDescent="0.25">
      <c r="C80" s="32"/>
      <c r="F80" s="280"/>
      <c r="G80" s="280"/>
      <c r="H80" s="280"/>
      <c r="I80" s="420" t="s">
        <v>8</v>
      </c>
      <c r="J80" s="420"/>
      <c r="K80" s="420"/>
      <c r="L80" s="280"/>
      <c r="M80" s="280"/>
      <c r="N80" s="280"/>
    </row>
    <row r="81" spans="1:14" ht="20.25" hidden="1" thickTop="1" thickBot="1" x14ac:dyDescent="0.35">
      <c r="A81" s="383" t="s">
        <v>0</v>
      </c>
      <c r="B81" s="384"/>
      <c r="C81" s="26" t="str">
        <f>'Input adatok'!C83</f>
        <v>Piremon SE</v>
      </c>
      <c r="F81" s="421" t="s">
        <v>0</v>
      </c>
      <c r="G81" s="422"/>
      <c r="H81" s="283" t="b">
        <f>IF($F$82=1,C6,IF($F$82=2,C21,IF($F$82=3,C36,IF($F$82=4,C51,IF($F$82=5,C66,IF($F$82=6,C81,IF($F$82=7,C96,IF($F$82=8,C111,IF($F$82=9,C126,IF($F$82=10,C141,IF($F$82=11,C156,IF($F$82=12,C171,IF($F$82=13,C186,IF($F$82=14,C201,IF($F$82=15,C216,IF($F$82=16,C231,IF($F$82=17,C246,IF($F$82=18,C261,IF($F$82=19,C276,IF($F$82=20,C291))))))))))))))))))))</f>
        <v>0</v>
      </c>
      <c r="I81" s="419" t="str">
        <f>$I$1</f>
        <v>2. forduló</v>
      </c>
      <c r="J81" s="419"/>
      <c r="K81" s="419"/>
      <c r="L81" s="421" t="s">
        <v>0</v>
      </c>
      <c r="M81" s="422"/>
      <c r="N81" s="283" t="b">
        <f>IF($L$82=1,C6,IF($L$82=2,C21,IF($L$82=3,C36,IF($L$82=4,C51,IF($L$82=5,C66,IF($L$82=6,C81,IF($L$82=7,C96,IF($L$82=8,C111,IF($L$82=9,C126,IF($L$82=10,C141,IF($L$82=11,C156,IF($L$82=12,C171,IF($L$82=13,C186,IF($L$82=14,C201,IF($L$82=15,C216,IF($L$82=16,C231,IF($L$82=17,C246,IF($L$82=18,C261,IF($L$82=19,C276,IF($L$82=20,C291))))))))))))))))))))</f>
        <v>0</v>
      </c>
    </row>
    <row r="82" spans="1:14" ht="13.5" hidden="1" customHeight="1" thickBot="1" x14ac:dyDescent="0.25">
      <c r="A82" s="380">
        <v>6</v>
      </c>
      <c r="B82" s="24"/>
      <c r="C82" s="26" t="str">
        <f>'Input adatok'!M84</f>
        <v>Játékos Neve:</v>
      </c>
      <c r="F82" s="423"/>
      <c r="G82" s="284"/>
      <c r="H82" s="285" t="b">
        <f>IF($F$82=1,C7,IF($F$82=2,C22,IF($F$82=3,C37,IF($F$82=4,C52,IF($F$82=5,C67,IF($F$82=6,C82,IF($F$82=7,C97,IF($F$82=8,C112,IF($F$82=9,C127,IF($F$82=10,C142,IF($F$82=11,C157,IF($F$82=12,C172,IF($F$82=13,C187,IF($F$82=14,C202,IF($F$82=15,C217,IF($F$82=16,C232,IF($F$82=17,C247,IF($F$82=18,C262,IF($F$82=19,C277,IF($F$82=20,C292))))))))))))))))))))</f>
        <v>0</v>
      </c>
      <c r="I82" s="419"/>
      <c r="J82" s="419"/>
      <c r="K82" s="419"/>
      <c r="L82" s="426"/>
      <c r="M82" s="284"/>
      <c r="N82" s="285" t="b">
        <f>IF($L$82=1,C7,IF($L$82=2,C22,IF($L$82=3,C37,IF($L$82=4,C52,IF($L$82=5,C67,IF($L$82=6,C82,IF($L$82=7,C97,IF($L$82=8,C112,IF($L$82=9,C127,IF($L$82=10,C142,IF($L$82=11,C157,IF($L$82=12,C172,IF($L$82=13,C187,IF($L$82=14,C202,IF($L$82=15,C217,IF($L$82=16,C232,IF($L$82=17,C247,IF($L$82=18,C262,IF($L$82=19,C277,IF($L$82=20,C292))))))))))))))))))))</f>
        <v>0</v>
      </c>
    </row>
    <row r="83" spans="1:14" ht="13.5" hidden="1" customHeight="1" thickBot="1" x14ac:dyDescent="0.25">
      <c r="A83" s="381"/>
      <c r="B83" s="25" t="s">
        <v>2</v>
      </c>
      <c r="C83" s="40" t="str">
        <f>IF($F$7=6,H8,IF($L$7=6,N8,IF($F$22=6,H23,IF($L$22=6,N23,IF($F$37=6,H38,IF($L$37=6,N38,IF($F$52=6,H53,IF($L$52=6,N53,IF($F$67=6,H68,IF($L$67=6,N68,IF($F$82=6,H83,IF($L$82=6,N83,IF($F$97=6,H98,IF($L$97=6,N98,IF($F$112=6,H113,IF($L$112=6,N113,IF($F$127=6,H128,IF($L$127=6,N128,IF($F$142=6,H143,IF($L$142=6,N143))))))))))))))))))))</f>
        <v>Trembácz László</v>
      </c>
      <c r="D83" s="40">
        <f>IF($F$7=6,I8,IF($L$7=6,K8,IF($F$22=6,I23,IF($L$22=6,K23,IF($F$37=6,I38,IF($L$37=6,K38,IF($F$52=6,I53,IF($L$52=6,K53,IF($F$67=6,I68,IF($L$67=6,K68,IF($F$82=6,I83,IF($L$82=6,K83,IF($F$97=6,I98,IF($L$97=6,K98,IF($F$112=6,I113,IF($L$112=6,K113,IF($F$127=6,I128,IF($L$127=6,K128,IF($F$142=6,I143,IF($L$142=6,K143))))))))))))))))))))</f>
        <v>1</v>
      </c>
      <c r="F83" s="424"/>
      <c r="G83" s="286" t="s">
        <v>2</v>
      </c>
      <c r="H83" s="287"/>
      <c r="I83" s="288"/>
      <c r="J83" s="288"/>
      <c r="K83" s="288"/>
      <c r="L83" s="427"/>
      <c r="M83" s="286" t="s">
        <v>2</v>
      </c>
      <c r="N83" s="289"/>
    </row>
    <row r="84" spans="1:14" ht="13.5" hidden="1" customHeight="1" thickBot="1" x14ac:dyDescent="0.25">
      <c r="A84" s="381"/>
      <c r="B84" s="25" t="s">
        <v>3</v>
      </c>
      <c r="C84" s="40" t="str">
        <f t="shared" ref="C84:C92" si="18">IF($F$7=6,H9,IF($L$7=6,N9,IF($F$22=6,H24,IF($L$22=6,N24,IF($F$37=6,H39,IF($L$37=6,N39,IF($F$52=6,H54,IF($L$52=6,N54,IF($F$67=6,H69,IF($L$67=6,N69,IF($F$82=6,H84,IF($L$82=6,N84,IF($F$97=6,H99,IF($L$97=6,N99,IF($F$112=6,H114,IF($L$112=6,N114,IF($F$127=6,H129,IF($L$127=6,N129,IF($F$142=6,H144,IF($L$142=6,N144))))))))))))))))))))</f>
        <v>Barnóth Róbert</v>
      </c>
      <c r="D84" s="40">
        <f>IF($F$7=6,I9,IF($L$7=6,K9,IF($F$22=6,I24,IF($L$22=6,K24,IF($F$37=6,I39,IF($L$37=6,K39,IF($F$52=6,I54,IF($L$52=6,K54,IF($F$67=6,I69,IF($L$67=6,K69,IF($F$82=6,I84,IF($L$82=6,K84,IF($F$97=6,I99,IF($L$97=6,K99,IF($F$112=6,I114,IF($L$112=6,K114,IF($F$127=6,I129,IF($L$127=6,K129,IF($F$142=6,I144,IF($L$142=6,K144))))))))))))))))))))</f>
        <v>1</v>
      </c>
      <c r="F84" s="424"/>
      <c r="G84" s="286" t="s">
        <v>3</v>
      </c>
      <c r="H84" s="287"/>
      <c r="I84" s="288"/>
      <c r="J84" s="288"/>
      <c r="K84" s="288"/>
      <c r="L84" s="427"/>
      <c r="M84" s="286" t="s">
        <v>3</v>
      </c>
      <c r="N84" s="290"/>
    </row>
    <row r="85" spans="1:14" ht="13.5" hidden="1" customHeight="1" thickBot="1" x14ac:dyDescent="0.25">
      <c r="A85" s="381"/>
      <c r="B85" s="25" t="s">
        <v>4</v>
      </c>
      <c r="C85" s="40" t="str">
        <f t="shared" si="18"/>
        <v>Palicz László</v>
      </c>
      <c r="D85" s="40">
        <f>IF($F$7=6,I10,IF($L$7=6,K10,IF($F$22=6,I25,IF($L$22=6,K25,IF($F$37=6,I40,IF($L$37=6,K40,IF($F$52=6,I55,IF($L$52=6,K55,IF($F$67=6,I70,IF($L$67=6,K70,IF($F$82=6,I85,IF($L$82=6,K85,IF($F$97=6,I100,IF($L$97=6,K100,IF($F$112=6,I115,IF($L$112=6,K115,IF($F$127=6,I130,IF($L$127=6,K130,IF($F$142=6,I145,IF($L$142=6,K145))))))))))))))))))))</f>
        <v>1</v>
      </c>
      <c r="F85" s="424"/>
      <c r="G85" s="286" t="s">
        <v>4</v>
      </c>
      <c r="H85" s="287"/>
      <c r="I85" s="288"/>
      <c r="J85" s="288"/>
      <c r="K85" s="288"/>
      <c r="L85" s="427"/>
      <c r="M85" s="286" t="s">
        <v>4</v>
      </c>
      <c r="N85" s="290"/>
    </row>
    <row r="86" spans="1:14" ht="13.5" hidden="1" customHeight="1" thickBot="1" x14ac:dyDescent="0.25">
      <c r="A86" s="381"/>
      <c r="B86" s="25" t="s">
        <v>5</v>
      </c>
      <c r="C86" s="40" t="str">
        <f t="shared" si="18"/>
        <v>Tordai Ákos</v>
      </c>
      <c r="D86" s="40">
        <f>IF($F$7=6,I11,IF($L$7=6,K11,IF($F$22=6,I26,IF($L$22=6,K26,IF($F$37=6,I41,IF($L$37=6,K41,IF($F$52=6,I56,IF($L$52=6,K56,IF($F$67=6,I71,IF($L$67=6,K71,IF($F$82=6,I86,IF($L$82=6,K86,IF($F$97=6,I101,IF($L$97=6,K101,IF($F$112=6,I116,IF($L$112=6,K116,IF($F$127=6,I131,IF($L$127=6,K131,IF($F$142=6,I146,IF($L$142=6,K146))))))))))))))))))))</f>
        <v>0.5</v>
      </c>
      <c r="F86" s="424"/>
      <c r="G86" s="286" t="s">
        <v>5</v>
      </c>
      <c r="H86" s="287"/>
      <c r="I86" s="288"/>
      <c r="J86" s="288"/>
      <c r="K86" s="288"/>
      <c r="L86" s="427"/>
      <c r="M86" s="286" t="s">
        <v>5</v>
      </c>
      <c r="N86" s="290"/>
    </row>
    <row r="87" spans="1:14" ht="13.5" hidden="1" customHeight="1" thickBot="1" x14ac:dyDescent="0.25">
      <c r="A87" s="381"/>
      <c r="B87" s="25" t="s">
        <v>6</v>
      </c>
      <c r="C87" s="40" t="str">
        <f t="shared" si="18"/>
        <v>Rádai Zoltán Máté</v>
      </c>
      <c r="D87" s="40">
        <f t="shared" ref="D87:D92" si="19">IF($F$7=6,I12,IF($L$7=6,K12,IF($F$22=6,I27,IF($L$22=6,K27,IF($F$37=6,I42,IF($L$37=6,K42,IF($F$52=6,I57,IF($L$52=6,K57,IF($F$67=6,I72,IF($L$67=6,K72,IF($F$82=6,I87,IF($L$82=6,K87,IF($F$97=6,I106,IF($L$97=6,K106,IF($F$112=6,I121,IF($L$112=6,K121,IF($F$127=6,I136,IF($L$127=6,K136,IF($F$142=6,I151,IF($L$142=6,K151))))))))))))))))))))</f>
        <v>1</v>
      </c>
      <c r="F87" s="424"/>
      <c r="G87" s="286" t="s">
        <v>6</v>
      </c>
      <c r="H87" s="287"/>
      <c r="I87" s="288"/>
      <c r="J87" s="288"/>
      <c r="K87" s="288"/>
      <c r="L87" s="427"/>
      <c r="M87" s="286" t="s">
        <v>6</v>
      </c>
      <c r="N87" s="290"/>
    </row>
    <row r="88" spans="1:14" ht="13.5" hidden="1" customHeight="1" thickBot="1" x14ac:dyDescent="0.25">
      <c r="A88" s="381"/>
      <c r="B88" s="25" t="s">
        <v>7</v>
      </c>
      <c r="C88" s="40" t="str">
        <f t="shared" si="18"/>
        <v>Tumó Bence</v>
      </c>
      <c r="D88" s="40">
        <f t="shared" si="19"/>
        <v>0.5</v>
      </c>
      <c r="F88" s="424"/>
      <c r="G88" s="286" t="s">
        <v>7</v>
      </c>
      <c r="H88" s="287"/>
      <c r="I88" s="288"/>
      <c r="J88" s="288"/>
      <c r="K88" s="288"/>
      <c r="L88" s="427"/>
      <c r="M88" s="286" t="s">
        <v>7</v>
      </c>
      <c r="N88" s="290"/>
    </row>
    <row r="89" spans="1:14" ht="13.5" hidden="1" customHeight="1" thickBot="1" x14ac:dyDescent="0.25">
      <c r="A89" s="381"/>
      <c r="B89" s="25" t="s">
        <v>79</v>
      </c>
      <c r="C89" s="40" t="str">
        <f t="shared" si="18"/>
        <v>Gócza Ádám</v>
      </c>
      <c r="D89" s="40">
        <f t="shared" si="19"/>
        <v>1</v>
      </c>
      <c r="F89" s="424"/>
      <c r="G89" s="286" t="s">
        <v>79</v>
      </c>
      <c r="H89" s="287"/>
      <c r="I89" s="288"/>
      <c r="J89" s="288"/>
      <c r="K89" s="288"/>
      <c r="L89" s="427"/>
      <c r="M89" s="286" t="s">
        <v>79</v>
      </c>
      <c r="N89" s="290"/>
    </row>
    <row r="90" spans="1:14" ht="13.5" hidden="1" customHeight="1" thickBot="1" x14ac:dyDescent="0.25">
      <c r="A90" s="381"/>
      <c r="B90" s="25" t="s">
        <v>80</v>
      </c>
      <c r="C90" s="40" t="str">
        <f t="shared" si="18"/>
        <v>Barnóth Anita</v>
      </c>
      <c r="D90" s="40">
        <f t="shared" si="19"/>
        <v>0.5</v>
      </c>
      <c r="F90" s="424"/>
      <c r="G90" s="286" t="s">
        <v>80</v>
      </c>
      <c r="H90" s="287"/>
      <c r="I90" s="288"/>
      <c r="J90" s="288"/>
      <c r="K90" s="288"/>
      <c r="L90" s="427"/>
      <c r="M90" s="286" t="s">
        <v>80</v>
      </c>
      <c r="N90" s="290"/>
    </row>
    <row r="91" spans="1:14" ht="13.5" hidden="1" customHeight="1" thickBot="1" x14ac:dyDescent="0.25">
      <c r="A91" s="381"/>
      <c r="B91" s="25" t="s">
        <v>81</v>
      </c>
      <c r="C91" s="40" t="str">
        <f t="shared" si="18"/>
        <v>Nagy Krisztina</v>
      </c>
      <c r="D91" s="40">
        <f t="shared" si="19"/>
        <v>1</v>
      </c>
      <c r="F91" s="424"/>
      <c r="G91" s="286" t="s">
        <v>81</v>
      </c>
      <c r="H91" s="287"/>
      <c r="I91" s="288"/>
      <c r="J91" s="288"/>
      <c r="K91" s="288"/>
      <c r="L91" s="427"/>
      <c r="M91" s="286" t="s">
        <v>81</v>
      </c>
      <c r="N91" s="290"/>
    </row>
    <row r="92" spans="1:14" ht="13.5" hidden="1" customHeight="1" thickBot="1" x14ac:dyDescent="0.25">
      <c r="A92" s="391"/>
      <c r="B92" s="25" t="s">
        <v>82</v>
      </c>
      <c r="C92" s="40" t="str">
        <f t="shared" si="18"/>
        <v>Tóth Tibot</v>
      </c>
      <c r="D92" s="40">
        <f t="shared" si="19"/>
        <v>1</v>
      </c>
      <c r="F92" s="425"/>
      <c r="G92" s="291" t="s">
        <v>82</v>
      </c>
      <c r="H92" s="292"/>
      <c r="I92" s="293"/>
      <c r="J92" s="293"/>
      <c r="K92" s="293"/>
      <c r="L92" s="428"/>
      <c r="M92" s="291" t="s">
        <v>82</v>
      </c>
      <c r="N92" s="294"/>
    </row>
    <row r="93" spans="1:14" ht="27.75" hidden="1" thickTop="1" thickBot="1" x14ac:dyDescent="0.35">
      <c r="C93" s="32"/>
      <c r="D93" s="41">
        <f>IF($F$7=6,I18,IF($L$7=6,K18,IF($F$22=6,I33,IF($L$22=6,K33,IF($F$37=6,I48,IF($L$37=6,K48,IF($F$52=6,I63,IF($L$52=6,K63,IF($F$67=6,I78,IF($L$67=6,K78,IF($F$82=6,I93,IF($L$82=6,K93,IF($F$97=6,I108,IF($L$97=6,K108,IF($F$112=6,I123,IF($L$112=6,K123,IF($F$127=6,I138,IF($L$127=6,K138,IF($F$142=6,I153,IF($L$142=6,K153))))))))))))))))))))</f>
        <v>8.5</v>
      </c>
      <c r="F93" s="295"/>
      <c r="G93" s="296"/>
      <c r="H93" s="297"/>
      <c r="I93" s="298">
        <f>SUM(I83:I92)</f>
        <v>0</v>
      </c>
      <c r="J93" s="299"/>
      <c r="K93" s="298">
        <f>SUM(K83:K92)</f>
        <v>0</v>
      </c>
      <c r="L93" s="295"/>
      <c r="M93" s="296"/>
      <c r="N93" s="297"/>
    </row>
    <row r="94" spans="1:14" x14ac:dyDescent="0.2">
      <c r="C94" s="32"/>
      <c r="H94" s="37"/>
      <c r="I94" s="3"/>
      <c r="J94" s="3"/>
      <c r="N94" s="37"/>
    </row>
    <row r="95" spans="1:14" ht="13.5" hidden="1" customHeight="1" thickBot="1" x14ac:dyDescent="0.25">
      <c r="C95" s="32"/>
      <c r="H95" s="37"/>
      <c r="I95" s="410" t="s">
        <v>8</v>
      </c>
      <c r="J95" s="411"/>
      <c r="K95" s="412"/>
      <c r="N95" s="37"/>
    </row>
    <row r="96" spans="1:14" ht="13.5" hidden="1" customHeight="1" thickBot="1" x14ac:dyDescent="0.3">
      <c r="A96" s="383" t="s">
        <v>0</v>
      </c>
      <c r="B96" s="409"/>
      <c r="C96" s="23" t="str">
        <f>'Input adatok'!C99</f>
        <v>Balkány SE</v>
      </c>
      <c r="F96" s="383" t="s">
        <v>0</v>
      </c>
      <c r="G96" s="384"/>
      <c r="H96" s="92" t="b">
        <f>IF($F$97=1,#REF!,IF($F$97=2,C21,IF($F$97=3,C36,IF($F$97=4,C51,IF($F$97=5,C66,IF($F$97=6,C81,IF($F$97=7,C96,IF($F$97=8,C111,IF($F$97=9,C126,IF($F$97=10,C141,IF($F$97=11,C156,IF($F$97=12,C171,IF($F$97=13,C186,IF($F$97=14,C201,IF($F$97=15,C216,IF($F$97=16,C231,IF($F$97=17,C246,IF($F$97=18,C261,IF($F$97=19,C276,IF($F$97=20,C291))))))))))))))))))))</f>
        <v>0</v>
      </c>
      <c r="I96" s="413" t="str">
        <f>$I$1</f>
        <v>2. forduló</v>
      </c>
      <c r="J96" s="414"/>
      <c r="K96" s="415"/>
      <c r="L96" s="383" t="s">
        <v>0</v>
      </c>
      <c r="M96" s="384"/>
      <c r="N96" s="93" t="b">
        <f>IF($L$97=1,#REF!,IF($L$97=2,C21,IF($L$97=3,C36,IF($L$97=4,C51,IF($L$97=5,C66,IF($L$97=6,C81,IF($L$97=7,C96,IF($L$97=8,C111,IF($L$97=9,C126,IF($L$97=10,C141,IF($L$97=11,C156,IF($L$97=12,C171,IF($L$97=13,C186,IF($L$97=14,C201,IF($L$97=15,C216,IF($L$97=16,C231,IF($L$97=17,C246,IF($L$97=18,C261,IF($L$97=19,C276,IF($L$97=20,C291))))))))))))))))))))</f>
        <v>0</v>
      </c>
    </row>
    <row r="97" spans="1:14" ht="13.5" hidden="1" customHeight="1" thickBot="1" x14ac:dyDescent="0.25">
      <c r="A97" s="380">
        <v>7</v>
      </c>
      <c r="B97" s="24"/>
      <c r="C97" s="23" t="str">
        <f>'Input adatok'!M100</f>
        <v>Játékos Neve:</v>
      </c>
      <c r="F97" s="380"/>
      <c r="G97" s="211"/>
      <c r="H97" s="92" t="b">
        <f>IF($F$97=1,C7,IF($F$97=2,C22,IF($F$97=3,C37,IF($F$97=4,C52,IF($F$97=5,C67,IF($F$97=6,C82,IF($F$97=7,C97,IF($F$97=8,C112,IF($F$97=9,C127,IF($F$97=10,C142,IF($F$97=11,C157,IF($F$97=12,C172,IF($F$97=13,C187,IF($F$97=14,C202,IF($F$97=15,C217,IF($F$97=16,C232,IF($F$97=17,C247,IF($F$97=18,C262,IF($F$97=19,C277,IF($F$97=20,C292))))))))))))))))))))</f>
        <v>0</v>
      </c>
      <c r="I97" s="416"/>
      <c r="J97" s="417"/>
      <c r="K97" s="418"/>
      <c r="L97" s="380"/>
      <c r="M97" s="211"/>
      <c r="N97" s="93" t="b">
        <f>IF($L$97=1,C7,IF($L$97=2,C22,IF($L$97=3,C37,IF($L$97=4,C52,IF($L$97=5,C67,IF($L$97=6,C82,IF($L$97=7,C97,IF($L$97=8,C112,IF($L$97=9,C127,IF($L$97=10,C142,IF($L$97=11,C157,IF($L$97=12,C172,IF($L$97=13,C187,IF($L$97=14,C202,IF($L$97=15,C217,IF($L$97=16,C232,IF($L$97=17,C247,IF($L$97=18,C262,IF($L$97=19,C277,IF($L$97=20,C292))))))))))))))))))))</f>
        <v>0</v>
      </c>
    </row>
    <row r="98" spans="1:14" ht="13.5" hidden="1" customHeight="1" thickBot="1" x14ac:dyDescent="0.25">
      <c r="A98" s="381"/>
      <c r="B98" s="25" t="s">
        <v>2</v>
      </c>
      <c r="C98" s="40" t="str">
        <f>IF($F$7=7,H8,IF($L$7=7,N8,IF($F$22=7,H23,IF($L$22=7,N23,IF($F$37=7,H38,IF($L$37=7,N38,IF($F$52=7,H53,IF($L$52=7,N53,IF($F$67=7,H68,IF($L$67=7,N68,IF($F$82=7,H83,IF($L$82=7,N83,IF($F$97=7,H98,IF($L$97=7,N98,IF($F$112=7,H113,IF($L$112=7,N113,IF($F$127=7,H128,IF($L$127=7,N128,IF($F$142=7,H143,IF($L$142=7,N143))))))))))))))))))))</f>
        <v>Somorai Zsolt /2085/</v>
      </c>
      <c r="D98" s="40">
        <f>IF($F$7=7,I8,IF($L$7=7,K8,IF($F$22=7,I23,IF($L$22=7,K23,IF($F$37=7,I38,IF($L$37=7,K38,IF($F$52=7,I53,IF($L$52=7,K53,IF($F$67=7,I68,IF($L$67=7,K68,IF($F$82=7,I83,IF($L$82=7,K83,IF($F$97=7,I98,IF($L$97=7,K98,IF($F$112=7,I113,IF($L$112=7,K113,IF($F$127=7,I128,IF($L$127=7,K128,IF($F$142=7,I143,IF($L$142=7,K143))))))))))))))))))))</f>
        <v>0</v>
      </c>
      <c r="F98" s="381"/>
      <c r="G98" s="212" t="s">
        <v>2</v>
      </c>
      <c r="H98" s="36" t="b">
        <f>IF($F$97=1,C8,IF($F$97=2,C23,IF($F$97=3,C38,IF($F$97=4,C53,IF($F$97=5,C68,IF($F$97=6,C83,IF($F$97=7,C98,IF($F$97=8,C113,IF($F$97=9,C128,IF($F$97=10,C143,IF($F$97=11,C158,IF($F$97=12,C173,IF($F$97=13,C188,IF($F$97=14,C203,IF($F$97=15,C218,IF($F$97=16,C233,IF($F$97=17,C248,IF($F$97=18,C263,IF($F$97=19,C278,IF($F$97=20,C293))))))))))))))))))))</f>
        <v>0</v>
      </c>
      <c r="I98" s="4"/>
      <c r="J98" s="5"/>
      <c r="K98" s="6"/>
      <c r="L98" s="381"/>
      <c r="M98" s="212" t="s">
        <v>2</v>
      </c>
      <c r="N98" s="38" t="b">
        <f>IF($L$97=1,C8,IF($L$97=2,C23,IF($L$97=3,C38,IF($L$97=4,C53,IF($L$97=5,C68,IF($L$97=6,C83,IF($L$97=7,C98,IF($L$97=8,C113,IF($L$97=9,C128,IF($L$97=10,C143,IF($L$97=11,C158,IF($L$97=12,C173,IF($L$97=13,C188,IF($L$97=14,C203,IF($L$97=15,C218,IF($L$97=16,C233,IF($L$97=17,C248,IF($L$97=18,C263,IF($L$97=19,C278,IF($L$97=20,C293))))))))))))))))))))</f>
        <v>0</v>
      </c>
    </row>
    <row r="99" spans="1:14" ht="13.5" hidden="1" customHeight="1" thickBot="1" x14ac:dyDescent="0.25">
      <c r="A99" s="381"/>
      <c r="B99" s="25" t="s">
        <v>3</v>
      </c>
      <c r="C99" s="40" t="str">
        <f t="shared" ref="C99:C107" si="20">IF($F$7=7,H9,IF($L$7=7,N9,IF($F$22=7,H24,IF($L$22=7,N24,IF($F$37=7,H39,IF($L$37=7,N39,IF($F$52=7,H54,IF($L$52=7,N54,IF($F$67=7,H69,IF($L$67=7,N69,IF($F$82=7,H84,IF($L$82=7,N84,IF($F$97=7,H99,IF($L$97=7,N99,IF($F$112=7,H114,IF($L$112=7,N114,IF($F$127=7,H129,IF($L$127=7,N129,IF($F$142=7,H144,IF($L$142=7,N144))))))))))))))))))))</f>
        <v>Dr Paszerbovics Sándor /1959/</v>
      </c>
      <c r="D99" s="40">
        <f>IF($F$7=7,I9,IF($L$7=7,K9,IF($F$22=7,I24,IF($L$22=7,K24,IF($F$37=7,I39,IF($L$37=7,K39,IF($F$52=7,I54,IF($L$52=7,K54,IF($F$67=7,I69,IF($L$67=7,K69,IF($F$82=7,I84,IF($L$82=7,K84,IF($F$97=7,I99,IF($L$97=7,K99,IF($F$112=7,I114,IF($L$112=7,K114,IF($F$127=7,I129,IF($L$127=7,K129,IF($F$142=7,I144,IF($L$142=7,K144))))))))))))))))))))</f>
        <v>0</v>
      </c>
      <c r="F99" s="381"/>
      <c r="G99" s="212" t="s">
        <v>3</v>
      </c>
      <c r="H99" s="36" t="b">
        <f t="shared" ref="H99:H107" si="21">IF($F$97=1,C9,IF($F$97=2,C24,IF($F$97=3,C39,IF($F$97=4,C54,IF($F$97=5,C69,IF($F$97=6,C84,IF($F$97=7,C99,IF($F$97=8,C114,IF($F$97=9,C129,IF($F$97=10,C144,IF($F$97=11,C159,IF($F$97=12,C174,IF($F$97=13,C189,IF($F$97=14,C204,IF($F$97=15,C219,IF($F$97=16,C234,IF($F$97=17,C249,IF($F$97=18,C264,IF($F$97=19,C279,IF($F$97=20,C294))))))))))))))))))))</f>
        <v>0</v>
      </c>
      <c r="I99" s="7"/>
      <c r="J99" s="8"/>
      <c r="K99" s="9"/>
      <c r="L99" s="381"/>
      <c r="M99" s="212" t="s">
        <v>3</v>
      </c>
      <c r="N99" s="38" t="b">
        <f t="shared" ref="N99:N107" si="22">IF($L$97=1,C9,IF($L$97=2,C24,IF($L$97=3,C39,IF($L$97=4,C54,IF($L$97=5,C69,IF($L$97=6,C84,IF($L$97=7,C99,IF($L$97=8,C114,IF($L$97=9,C129,IF($L$97=10,C144,IF($L$97=11,C159,IF($L$97=12,C174,IF($L$97=13,C189,IF($L$97=14,C204,IF($L$97=15,C219,IF($L$97=16,C234,IF($L$97=17,C249,IF($L$97=18,C264,IF($L$97=19,C279,IF($L$97=20,C294))))))))))))))))))))</f>
        <v>0</v>
      </c>
    </row>
    <row r="100" spans="1:14" ht="13.5" hidden="1" customHeight="1" thickBot="1" x14ac:dyDescent="0.25">
      <c r="A100" s="381"/>
      <c r="B100" s="25" t="s">
        <v>4</v>
      </c>
      <c r="C100" s="40" t="str">
        <f t="shared" si="20"/>
        <v>Hegedüs Roland /1833/</v>
      </c>
      <c r="D100" s="40">
        <f>IF($F$7=7,I10,IF($L$7=7,K10,IF($F$22=7,I25,IF($L$22=7,K25,IF($F$37=7,I40,IF($L$37=7,K40,IF($F$52=7,I55,IF($L$52=7,K55,IF($F$67=7,I70,IF($L$67=7,K70,IF($F$82=7,I85,IF($L$82=7,K85,IF($F$97=7,I100,IF($L$97=7,K100,IF($F$112=7,I115,IF($L$112=7,K115,IF($F$127=7,I130,IF($L$127=7,K130,IF($F$142=7,I145,IF($L$142=7,K145))))))))))))))))))))</f>
        <v>0.5</v>
      </c>
      <c r="F100" s="381"/>
      <c r="G100" s="212" t="s">
        <v>4</v>
      </c>
      <c r="H100" s="36" t="b">
        <f t="shared" si="21"/>
        <v>0</v>
      </c>
      <c r="I100" s="7"/>
      <c r="J100" s="8"/>
      <c r="K100" s="9"/>
      <c r="L100" s="381"/>
      <c r="M100" s="212" t="s">
        <v>4</v>
      </c>
      <c r="N100" s="38" t="b">
        <f t="shared" si="22"/>
        <v>0</v>
      </c>
    </row>
    <row r="101" spans="1:14" ht="13.5" hidden="1" customHeight="1" thickBot="1" x14ac:dyDescent="0.25">
      <c r="A101" s="381"/>
      <c r="B101" s="25" t="s">
        <v>5</v>
      </c>
      <c r="C101" s="40" t="str">
        <f t="shared" si="20"/>
        <v>Koncz István /1869/</v>
      </c>
      <c r="D101" s="40">
        <f>IF($F$7=7,I11,IF($L$7=7,K11,IF($F$22=7,I26,IF($L$22=7,K26,IF($F$37=7,I41,IF($L$37=7,K41,IF($F$52=7,I56,IF($L$52=7,K56,IF($F$67=7,I71,IF($L$67=7,K71,IF($F$82=7,I86,IF($L$82=7,K86,IF($F$97=7,I101,IF($L$97=7,K101,IF($F$112=7,I116,IF($L$112=7,K116,IF($F$127=7,I131,IF($L$127=7,K131,IF($F$142=7,I146,IF($L$142=7,K146))))))))))))))))))))</f>
        <v>1</v>
      </c>
      <c r="F101" s="381"/>
      <c r="G101" s="212" t="s">
        <v>5</v>
      </c>
      <c r="H101" s="36" t="b">
        <f t="shared" si="21"/>
        <v>0</v>
      </c>
      <c r="I101" s="7"/>
      <c r="J101" s="8"/>
      <c r="K101" s="9"/>
      <c r="L101" s="381"/>
      <c r="M101" s="212" t="s">
        <v>5</v>
      </c>
      <c r="N101" s="38" t="b">
        <f t="shared" si="22"/>
        <v>0</v>
      </c>
    </row>
    <row r="102" spans="1:14" ht="13.5" hidden="1" customHeight="1" thickBot="1" x14ac:dyDescent="0.25">
      <c r="A102" s="381"/>
      <c r="B102" s="25" t="s">
        <v>6</v>
      </c>
      <c r="C102" s="40" t="str">
        <f t="shared" si="20"/>
        <v>Varró Miklós /1621/</v>
      </c>
      <c r="D102" s="40">
        <f t="shared" ref="D102:D107" si="23">IF($F$7=7,I12,IF($L$7=7,K12,IF($F$22=7,I27,IF($L$22=7,K27,IF($F$37=7,I42,IF($L$37=7,K42,IF($F$52=7,I57,IF($L$52=7,K57,IF($F$67=7,I72,IF($L$67=7,K72,IF($F$82=7,I87,IF($L$82=7,K87,IF($F$97=7,I102,IF($L$97=7,K102,IF($F$112=7,I121,IF($L$112=7,K121,IF($F$127=7,I136,IF($L$127=7,K136,IF($F$142=7,I151,IF($L$142=7,K151))))))))))))))))))))</f>
        <v>0</v>
      </c>
      <c r="F102" s="381"/>
      <c r="G102" s="212" t="s">
        <v>6</v>
      </c>
      <c r="H102" s="36" t="b">
        <f t="shared" si="21"/>
        <v>0</v>
      </c>
      <c r="I102" s="7"/>
      <c r="J102" s="8"/>
      <c r="K102" s="9"/>
      <c r="L102" s="381"/>
      <c r="M102" s="212" t="s">
        <v>6</v>
      </c>
      <c r="N102" s="38" t="b">
        <f t="shared" si="22"/>
        <v>0</v>
      </c>
    </row>
    <row r="103" spans="1:14" ht="13.5" hidden="1" customHeight="1" thickBot="1" x14ac:dyDescent="0.25">
      <c r="A103" s="381"/>
      <c r="B103" s="25" t="s">
        <v>7</v>
      </c>
      <c r="C103" s="40" t="str">
        <f t="shared" si="20"/>
        <v>Zalánfi István</v>
      </c>
      <c r="D103" s="40">
        <f t="shared" si="23"/>
        <v>0.5</v>
      </c>
      <c r="F103" s="381"/>
      <c r="G103" s="212" t="s">
        <v>7</v>
      </c>
      <c r="H103" s="36" t="b">
        <f t="shared" si="21"/>
        <v>0</v>
      </c>
      <c r="I103" s="7"/>
      <c r="J103" s="8"/>
      <c r="K103" s="9"/>
      <c r="L103" s="381"/>
      <c r="M103" s="212" t="s">
        <v>7</v>
      </c>
      <c r="N103" s="38" t="b">
        <f t="shared" si="22"/>
        <v>0</v>
      </c>
    </row>
    <row r="104" spans="1:14" ht="13.5" hidden="1" thickBot="1" x14ac:dyDescent="0.25">
      <c r="A104" s="381"/>
      <c r="B104" s="25" t="s">
        <v>79</v>
      </c>
      <c r="C104" s="40" t="str">
        <f t="shared" si="20"/>
        <v>Sr Koncz Zsolt</v>
      </c>
      <c r="D104" s="40">
        <f t="shared" si="23"/>
        <v>0</v>
      </c>
      <c r="F104" s="381"/>
      <c r="G104" s="212" t="s">
        <v>79</v>
      </c>
      <c r="H104" s="36" t="b">
        <f t="shared" si="21"/>
        <v>0</v>
      </c>
      <c r="I104" s="7"/>
      <c r="J104" s="8"/>
      <c r="K104" s="9"/>
      <c r="L104" s="381"/>
      <c r="M104" s="212" t="s">
        <v>79</v>
      </c>
      <c r="N104" s="38" t="b">
        <f t="shared" si="22"/>
        <v>0</v>
      </c>
    </row>
    <row r="105" spans="1:14" ht="13.5" hidden="1" thickBot="1" x14ac:dyDescent="0.25">
      <c r="A105" s="381"/>
      <c r="B105" s="25" t="s">
        <v>80</v>
      </c>
      <c r="C105" s="40" t="str">
        <f t="shared" si="20"/>
        <v>Szokolov Albert</v>
      </c>
      <c r="D105" s="40">
        <f t="shared" si="23"/>
        <v>0</v>
      </c>
      <c r="F105" s="381"/>
      <c r="G105" s="212" t="s">
        <v>80</v>
      </c>
      <c r="H105" s="36" t="b">
        <f t="shared" si="21"/>
        <v>0</v>
      </c>
      <c r="I105" s="7"/>
      <c r="J105" s="8"/>
      <c r="K105" s="9"/>
      <c r="L105" s="381"/>
      <c r="M105" s="212" t="s">
        <v>80</v>
      </c>
      <c r="N105" s="38" t="b">
        <f t="shared" si="22"/>
        <v>0</v>
      </c>
    </row>
    <row r="106" spans="1:14" ht="13.5" hidden="1" customHeight="1" thickBot="1" x14ac:dyDescent="0.25">
      <c r="A106" s="381"/>
      <c r="B106" s="25" t="s">
        <v>81</v>
      </c>
      <c r="C106" s="40" t="str">
        <f t="shared" si="20"/>
        <v>Katona Tamás</v>
      </c>
      <c r="D106" s="40">
        <f t="shared" si="23"/>
        <v>0.5</v>
      </c>
      <c r="F106" s="381"/>
      <c r="G106" s="212" t="s">
        <v>81</v>
      </c>
      <c r="H106" s="36" t="b">
        <f t="shared" si="21"/>
        <v>0</v>
      </c>
      <c r="I106" s="7"/>
      <c r="J106" s="8"/>
      <c r="K106" s="9"/>
      <c r="L106" s="381"/>
      <c r="M106" s="212" t="s">
        <v>81</v>
      </c>
      <c r="N106" s="38" t="b">
        <f t="shared" si="22"/>
        <v>0</v>
      </c>
    </row>
    <row r="107" spans="1:14" ht="13.5" hidden="1" customHeight="1" thickBot="1" x14ac:dyDescent="0.25">
      <c r="A107" s="391"/>
      <c r="B107" s="25" t="s">
        <v>82</v>
      </c>
      <c r="C107" s="40" t="str">
        <f t="shared" si="20"/>
        <v>Kékesi Balázs</v>
      </c>
      <c r="D107" s="40">
        <f t="shared" si="23"/>
        <v>0.5</v>
      </c>
      <c r="F107" s="382"/>
      <c r="G107" s="213" t="s">
        <v>82</v>
      </c>
      <c r="H107" s="36" t="b">
        <f t="shared" si="21"/>
        <v>0</v>
      </c>
      <c r="I107" s="7"/>
      <c r="J107" s="8"/>
      <c r="K107" s="9"/>
      <c r="L107" s="382"/>
      <c r="M107" s="213" t="s">
        <v>82</v>
      </c>
      <c r="N107" s="38" t="b">
        <f t="shared" si="22"/>
        <v>0</v>
      </c>
    </row>
    <row r="108" spans="1:14" ht="13.5" hidden="1" customHeight="1" thickBot="1" x14ac:dyDescent="0.35">
      <c r="C108" s="32"/>
      <c r="D108" s="41">
        <f>IF($F$7=7,I18,IF($L$7=7,K18,IF($F$22=7,I33,IF($L$22=7,K33,IF($F$37=7,I48,IF($L$37=7,K48,IF($F$52=7,I63,IF($L$52=7,K63,IF($F$67=7,I78,IF($L$67=7,K78,IF($F$82=7,I93,IF($L$82=7,K93,IF($F$97=7,I108,IF($L$97=7,K108,IF($F$112=7,I123,IF($L$112=7,K123,IF($F$127=7,I138,IF($L$127=7,K138,IF($F$142=7,I153,IF($L$142=7,K153))))))))))))))))))))</f>
        <v>3</v>
      </c>
      <c r="H108" s="37"/>
      <c r="I108" s="11">
        <f>SUM(I98:I107)</f>
        <v>0</v>
      </c>
      <c r="J108" s="10"/>
      <c r="K108" s="12">
        <f>SUM(K98:K107)</f>
        <v>0</v>
      </c>
      <c r="N108" s="37"/>
    </row>
    <row r="109" spans="1:14" ht="13.5" hidden="1" customHeight="1" thickBot="1" x14ac:dyDescent="0.25">
      <c r="C109" s="32"/>
      <c r="H109" s="37"/>
      <c r="N109" s="37"/>
    </row>
    <row r="110" spans="1:14" ht="13.5" hidden="1" customHeight="1" thickBot="1" x14ac:dyDescent="0.25">
      <c r="C110" s="32"/>
      <c r="H110" s="37"/>
      <c r="I110" s="410" t="s">
        <v>8</v>
      </c>
      <c r="J110" s="411"/>
      <c r="K110" s="412"/>
      <c r="N110" s="37"/>
    </row>
    <row r="111" spans="1:14" ht="13.5" hidden="1" customHeight="1" thickBot="1" x14ac:dyDescent="0.3">
      <c r="A111" s="383" t="s">
        <v>0</v>
      </c>
      <c r="B111" s="409"/>
      <c r="C111" s="23" t="str">
        <f>'Input adatok'!C115</f>
        <v>II. Rákóczi SE Vaja</v>
      </c>
      <c r="F111" s="383" t="s">
        <v>0</v>
      </c>
      <c r="G111" s="384"/>
      <c r="H111" s="92" t="b">
        <f>IF($F$112=1,#REF!,IF($F$112=2,C21,IF($F$112=3,C36,IF($F$112=4,C51,IF($F$112=5,C66,IF($F$112=6,C81,IF($F$112=7,C96,IF($F$112=8,C111,IF($F$112=9,C126,IF($F$112=10,C141,IF($F$112=11,C156,IF($F$112=12,C171,IF($F$112=13,C186,IF($F$112=14,C201,IF($F$112=15,C216,IF($F$112=16,C231,IF($F$112=17,C246,IF($F$112=18,C261,IF($F$112=19,C276,IF($F$112=20,C291))))))))))))))))))))</f>
        <v>0</v>
      </c>
      <c r="I111" s="413" t="str">
        <f>$I$1</f>
        <v>2. forduló</v>
      </c>
      <c r="J111" s="414"/>
      <c r="K111" s="415"/>
      <c r="L111" s="383" t="s">
        <v>0</v>
      </c>
      <c r="M111" s="384"/>
      <c r="N111" s="93" t="b">
        <f>IF($L$112=1,#REF!,IF($L$112=2,C21,IF($L$112=3,C36,IF($L$112=4,C51,IF($L$112=5,C66,IF($L$112=6,C81,IF($L$112=7,C96,IF($L$112=8,C111,IF($L$112=9,C126,IF($L$112=10,C141,IF($L$112=11,C156,IF($L$112=12,C171,IF($L$112=13,C186,IF($L$112=14,C201,IF($L$112=15,C216,IF($L$112=16,C231,IF($L$112=17,C246,IF($L$112=18,C261,IF($L$112=19,C276,IF($L$112=20,C291))))))))))))))))))))</f>
        <v>0</v>
      </c>
    </row>
    <row r="112" spans="1:14" ht="13.5" hidden="1" customHeight="1" thickBot="1" x14ac:dyDescent="0.25">
      <c r="A112" s="380">
        <v>8</v>
      </c>
      <c r="B112" s="24"/>
      <c r="C112" s="23" t="str">
        <f>'Input adatok'!M116</f>
        <v>Játékos Neve:</v>
      </c>
      <c r="F112" s="380"/>
      <c r="G112" s="211"/>
      <c r="H112" s="92" t="b">
        <f>IF($F$112=1,C7,IF($F$112=2,C22,IF($F$112=3,C37,IF($F$112=4,C52,IF($F$112=5,C67,IF($F$112=6,C82,IF($F$112=7,C97,IF($F$112=8,C112,IF($F$112=9,C127,IF($F$112=10,C142,IF($F$112=11,C157,IF($F$112=12,C172,IF($F$112=13,C187,IF($F$112=14,C202,IF($F$112=15,C217,IF($F$112=16,C232,IF($F$112=17,C247,IF($F$112=18,C262,IF($F$112=19,C277,IF($F$112=20,C292))))))))))))))))))))</f>
        <v>0</v>
      </c>
      <c r="I112" s="416"/>
      <c r="J112" s="417"/>
      <c r="K112" s="418"/>
      <c r="L112" s="380"/>
      <c r="M112" s="211"/>
      <c r="N112" s="93" t="b">
        <f>IF($L$112=1,C7,IF($L$112=2,C22,IF($L$112=3,C37,IF($L$112=4,C52,IF($L$112=5,C67,IF($L$112=6,C82,IF($L$112=7,C97,IF($L$112=8,C112,IF($L$112=9,C127,IF($L$112=10,C142,IF($L$112=11,C157,IF($L$112=12,C172,IF($L$112=13,C187,IF($L$112=14,C202,IF($L$112=15,C217,IF($L$112=16,C232,IF($L$112=17,C247,IF($L$112=18,C262,IF($L$112=19,C277,IF($L$112=20,C292))))))))))))))))))))</f>
        <v>0</v>
      </c>
    </row>
    <row r="113" spans="1:14" ht="13.5" hidden="1" customHeight="1" thickBot="1" x14ac:dyDescent="0.25">
      <c r="A113" s="381"/>
      <c r="B113" s="25" t="s">
        <v>2</v>
      </c>
      <c r="C113" s="40" t="str">
        <f>IF($F$7=8,H8,IF($L$7=8,N8,IF($F$22=8,H23,IF($L$22=8,N23,IF($F$37=8,H38,IF($L$37=8,N38,IF($F$52=8,H53,IF($L$52=8,N53,IF($F$67=8,H68,IF($L$67=8,N68,IF($F$82=8,H83,IF($L$82=8,N83,IF($F$97=8,H98,IF($L$97=8,N98,IF($F$112=8,H113,IF($L$112=8,N113,IF($F$127=8,H128,IF($L$127=8,N128,IF($F$142=8,H143,IF($L$142=8,N143))))))))))))))))))))</f>
        <v>Ferenczi József 1690</v>
      </c>
      <c r="D113" s="40">
        <f>IF($F$7=8,I8,IF($L$7=8,K8,IF($F$22=8,I23,IF($L$22=8,K23,IF($F$37=8,I38,IF($L$37=8,K38,IF($F$52=8,I53,IF($L$52=8,K53,IF($F$67=8,I68,IF($L$67=8,K68,IF($F$82=8,I83,IF($L$82=8,K83,IF($F$97=8,I98,IF($L$97=8,K98,IF($F$112=8,I113,IF($L$112=8,K113,IF($F$127=8,I128,IF($L$127=8,K128,IF($F$142=8,I143,IF($L$142=8,K143))))))))))))))))))))</f>
        <v>0.5</v>
      </c>
      <c r="F113" s="381"/>
      <c r="G113" s="212" t="s">
        <v>2</v>
      </c>
      <c r="H113" s="36" t="b">
        <f>IF($F$112=1,C8,IF($F$112=2,C23,IF($F$112=3,C38,IF($F$112=4,C53,IF($F$112=5,C68,IF($F$112=6,C83,IF($F$112=7,C98,IF($F$112=8,C113,IF($F$112=9,C128,IF($F$112=10,C143,IF($F$112=11,C158,IF($F$112=12,C173,IF($F$112=13,C188,IF($F$112=14,C203,IF($F$112=15,C218,IF($F$112=16,C233,IF($F$112=17,C248,IF($F$112=18,C263,IF($F$112=19,C278,IF($F$112=20,C293))))))))))))))))))))</f>
        <v>0</v>
      </c>
      <c r="I113" s="4"/>
      <c r="J113" s="5"/>
      <c r="K113" s="6"/>
      <c r="L113" s="381"/>
      <c r="M113" s="212" t="s">
        <v>2</v>
      </c>
      <c r="N113" s="38" t="b">
        <f>IF($L$112=1,C8,IF($L$112=2,C23,IF($L$112=3,C38,IF($L$112=4,C53,IF($L$112=5,C68,IF($L$112=6,C83,IF($L$112=7,C98,IF($L$112=8,C113,IF($L$112=9,C128,IF($L$112=10,C143,IF($L$112=11,C158,IF($L$112=12,C173,IF($L$112=13,C188,IF($L$112=14,C203,IF($L$112=15,C218,IF($L$112=16,C233,IF($L$112=17,C248,IF($L$112=18,C263,IF($L$112=19,C278,IF($L$112=20,C293))))))))))))))))))))</f>
        <v>0</v>
      </c>
    </row>
    <row r="114" spans="1:14" ht="13.5" hidden="1" customHeight="1" thickBot="1" x14ac:dyDescent="0.25">
      <c r="A114" s="381"/>
      <c r="B114" s="25" t="s">
        <v>3</v>
      </c>
      <c r="C114" s="40" t="str">
        <f t="shared" ref="C114:C122" si="24">IF($F$7=8,H9,IF($L$7=8,N9,IF($F$22=8,H24,IF($L$22=8,N24,IF($F$37=8,H39,IF($L$37=8,N39,IF($F$52=8,H54,IF($L$52=8,N54,IF($F$67=8,H69,IF($L$67=8,N69,IF($F$82=8,H84,IF($L$82=8,N84,IF($F$97=8,H99,IF($L$97=8,N99,IF($F$112=8,H114,IF($L$112=8,N114,IF($F$127=8,H129,IF($L$127=8,N129,IF($F$142=8,H144,IF($L$142=8,N144))))))))))))))))))))</f>
        <v>Jakab Mihály 1816</v>
      </c>
      <c r="D114" s="40">
        <f>IF($F$7=8,I9,IF($L$7=8,K9,IF($F$22=8,I24,IF($L$22=8,K24,IF($F$37=8,I39,IF($L$37=8,K39,IF($F$52=8,I54,IF($L$52=8,K54,IF($F$67=8,I69,IF($L$67=8,K69,IF($F$82=8,I84,IF($L$82=8,K84,IF($F$97=8,I99,IF($L$97=8,K99,IF($F$112=8,I114,IF($L$112=8,K114,IF($F$127=8,I129,IF($L$127=8,K129,IF($F$142=8,I144,IF($L$142=8,K144))))))))))))))))))))</f>
        <v>0.5</v>
      </c>
      <c r="F114" s="381"/>
      <c r="G114" s="212" t="s">
        <v>3</v>
      </c>
      <c r="H114" s="36" t="b">
        <f t="shared" ref="H114:H122" si="25">IF($F$112=1,C9,IF($F$112=2,C24,IF($F$112=3,C39,IF($F$112=4,C54,IF($F$112=5,C69,IF($F$112=6,C84,IF($F$112=7,C99,IF($F$112=8,C114,IF($F$112=9,C129,IF($F$112=10,C144,IF($F$112=11,C159,IF($F$112=12,C174,IF($F$112=13,C189,IF($F$112=14,C204,IF($F$112=15,C219,IF($F$112=16,C234,IF($F$112=17,C249,IF($F$112=18,C264,IF($F$112=19,C279,IF($F$112=20,C294))))))))))))))))))))</f>
        <v>0</v>
      </c>
      <c r="I114" s="7"/>
      <c r="J114" s="8"/>
      <c r="K114" s="9"/>
      <c r="L114" s="381"/>
      <c r="M114" s="212" t="s">
        <v>3</v>
      </c>
      <c r="N114" s="38" t="b">
        <f t="shared" ref="N114:N122" si="26">IF($L$112=1,C9,IF($L$112=2,C24,IF($L$112=3,C39,IF($L$112=4,C54,IF($L$112=5,C69,IF($L$112=6,C84,IF($L$112=7,C99,IF($L$112=8,C114,IF($L$112=9,C129,IF($L$112=10,C144,IF($L$112=11,C159,IF($L$112=12,C174,IF($L$112=13,C189,IF($L$112=14,C204,IF($L$112=15,C219,IF($L$112=16,C234,IF($L$112=17,C249,IF($L$112=18,C264,IF($L$112=19,C279,IF($L$112=20,C294))))))))))))))))))))</f>
        <v>0</v>
      </c>
    </row>
    <row r="115" spans="1:14" ht="13.5" hidden="1" customHeight="1" thickBot="1" x14ac:dyDescent="0.25">
      <c r="A115" s="381"/>
      <c r="B115" s="25" t="s">
        <v>4</v>
      </c>
      <c r="C115" s="40" t="str">
        <f t="shared" si="24"/>
        <v>Sipos Árpád 1736</v>
      </c>
      <c r="D115" s="40">
        <f>IF($F$7=8,I10,IF($L$7=8,K10,IF($F$22=8,I25,IF($L$22=8,K25,IF($F$37=8,I40,IF($L$37=8,K40,IF($F$52=8,I55,IF($L$52=8,K55,IF($F$67=8,I70,IF($L$67=8,K70,IF($F$82=8,I85,IF($L$82=8,K85,IF($F$97=8,I100,IF($L$97=8,K100,IF($F$112=8,I115,IF($L$112=8,K115,IF($F$127=8,I130,IF($L$127=8,K130,IF($F$142=8,I145,IF($L$142=8,K145))))))))))))))))))))</f>
        <v>0.5</v>
      </c>
      <c r="F115" s="381"/>
      <c r="G115" s="212" t="s">
        <v>4</v>
      </c>
      <c r="H115" s="36" t="b">
        <f t="shared" si="25"/>
        <v>0</v>
      </c>
      <c r="I115" s="7"/>
      <c r="J115" s="8"/>
      <c r="K115" s="9"/>
      <c r="L115" s="381"/>
      <c r="M115" s="212" t="s">
        <v>4</v>
      </c>
      <c r="N115" s="38" t="b">
        <f t="shared" si="26"/>
        <v>0</v>
      </c>
    </row>
    <row r="116" spans="1:14" ht="13.5" hidden="1" customHeight="1" thickBot="1" x14ac:dyDescent="0.25">
      <c r="A116" s="381"/>
      <c r="B116" s="25" t="s">
        <v>5</v>
      </c>
      <c r="C116" s="40" t="str">
        <f t="shared" si="24"/>
        <v>sr.Deme Sándor 1663</v>
      </c>
      <c r="D116" s="40">
        <f>IF($F$7=8,I11,IF($L$7=8,K11,IF($F$22=8,I26,IF($L$22=8,K26,IF($F$37=8,I41,IF($L$37=8,K41,IF($F$52=8,I56,IF($L$52=8,K56,IF($F$67=8,I71,IF($L$67=8,K71,IF($F$82=8,I86,IF($L$82=8,K86,IF($F$97=8,I101,IF($L$97=8,K101,IF($F$112=8,I116,IF($L$112=8,K116,IF($F$127=8,I131,IF($L$127=8,K131,IF($F$142=8,I146,IF($L$142=8,K146))))))))))))))))))))</f>
        <v>0</v>
      </c>
      <c r="F116" s="381"/>
      <c r="G116" s="212" t="s">
        <v>5</v>
      </c>
      <c r="H116" s="36" t="b">
        <f t="shared" si="25"/>
        <v>0</v>
      </c>
      <c r="I116" s="7"/>
      <c r="J116" s="8"/>
      <c r="K116" s="9"/>
      <c r="L116" s="381"/>
      <c r="M116" s="212" t="s">
        <v>5</v>
      </c>
      <c r="N116" s="38" t="b">
        <f t="shared" si="26"/>
        <v>0</v>
      </c>
    </row>
    <row r="117" spans="1:14" ht="13.5" hidden="1" customHeight="1" thickBot="1" x14ac:dyDescent="0.25">
      <c r="A117" s="381"/>
      <c r="B117" s="25" t="s">
        <v>6</v>
      </c>
      <c r="C117" s="40" t="str">
        <f t="shared" si="24"/>
        <v>Csástyu Antal 1505</v>
      </c>
      <c r="D117" s="40">
        <f t="shared" ref="D117:D122" si="27">IF($F$7=8,I12,IF($L$7=8,K12,IF($F$22=8,I27,IF($L$22=8,K27,IF($F$37=8,I42,IF($L$37=8,K42,IF($F$52=8,I57,IF($L$52=8,K57,IF($F$67=8,I72,IF($L$67=8,K72,IF($F$82=8,I87,IF($L$82=8,K87,IF($F$97=8,I102,IF($L$97=8,K102,IF($F$112=8,I117,IF($L$112=8,K117,IF($F$127=8,I136,IF($L$127=8,K136,IF($F$142=8,I151,IF($L$142=8,K151))))))))))))))))))))</f>
        <v>1</v>
      </c>
      <c r="F117" s="381"/>
      <c r="G117" s="212" t="s">
        <v>6</v>
      </c>
      <c r="H117" s="36" t="b">
        <f t="shared" si="25"/>
        <v>0</v>
      </c>
      <c r="I117" s="7"/>
      <c r="J117" s="8"/>
      <c r="K117" s="9"/>
      <c r="L117" s="381"/>
      <c r="M117" s="212" t="s">
        <v>6</v>
      </c>
      <c r="N117" s="38" t="b">
        <f t="shared" si="26"/>
        <v>0</v>
      </c>
    </row>
    <row r="118" spans="1:14" ht="13.5" hidden="1" customHeight="1" thickBot="1" x14ac:dyDescent="0.25">
      <c r="A118" s="381"/>
      <c r="B118" s="25" t="s">
        <v>7</v>
      </c>
      <c r="C118" s="40" t="str">
        <f t="shared" si="24"/>
        <v>Kozma György 1575</v>
      </c>
      <c r="D118" s="40">
        <f t="shared" si="27"/>
        <v>0.5</v>
      </c>
      <c r="F118" s="381"/>
      <c r="G118" s="212" t="s">
        <v>7</v>
      </c>
      <c r="H118" s="36" t="b">
        <f t="shared" si="25"/>
        <v>0</v>
      </c>
      <c r="I118" s="7"/>
      <c r="J118" s="8"/>
      <c r="K118" s="9"/>
      <c r="L118" s="381"/>
      <c r="M118" s="212" t="s">
        <v>7</v>
      </c>
      <c r="N118" s="38" t="b">
        <f t="shared" si="26"/>
        <v>0</v>
      </c>
    </row>
    <row r="119" spans="1:14" ht="13.5" hidden="1" thickBot="1" x14ac:dyDescent="0.25">
      <c r="A119" s="381"/>
      <c r="B119" s="25" t="s">
        <v>79</v>
      </c>
      <c r="C119" s="40" t="str">
        <f t="shared" si="24"/>
        <v xml:space="preserve">Tóth Tamás </v>
      </c>
      <c r="D119" s="40">
        <f t="shared" si="27"/>
        <v>0</v>
      </c>
      <c r="F119" s="381"/>
      <c r="G119" s="212" t="s">
        <v>79</v>
      </c>
      <c r="H119" s="36" t="b">
        <f t="shared" si="25"/>
        <v>0</v>
      </c>
      <c r="I119" s="7"/>
      <c r="J119" s="8"/>
      <c r="K119" s="9"/>
      <c r="L119" s="381"/>
      <c r="M119" s="212" t="s">
        <v>79</v>
      </c>
      <c r="N119" s="38" t="b">
        <f t="shared" si="26"/>
        <v>0</v>
      </c>
    </row>
    <row r="120" spans="1:14" ht="13.5" hidden="1" thickBot="1" x14ac:dyDescent="0.25">
      <c r="A120" s="381"/>
      <c r="B120" s="25" t="s">
        <v>80</v>
      </c>
      <c r="C120" s="40" t="str">
        <f t="shared" si="24"/>
        <v>Tisza Sándor</v>
      </c>
      <c r="D120" s="40">
        <f t="shared" si="27"/>
        <v>0.5</v>
      </c>
      <c r="F120" s="381"/>
      <c r="G120" s="212" t="s">
        <v>80</v>
      </c>
      <c r="H120" s="36" t="b">
        <f t="shared" si="25"/>
        <v>0</v>
      </c>
      <c r="I120" s="7"/>
      <c r="J120" s="8"/>
      <c r="K120" s="9"/>
      <c r="L120" s="381"/>
      <c r="M120" s="212" t="s">
        <v>80</v>
      </c>
      <c r="N120" s="38" t="b">
        <f t="shared" si="26"/>
        <v>0</v>
      </c>
    </row>
    <row r="121" spans="1:14" ht="13.5" hidden="1" thickBot="1" x14ac:dyDescent="0.25">
      <c r="A121" s="381"/>
      <c r="B121" s="25" t="s">
        <v>81</v>
      </c>
      <c r="C121" s="40" t="str">
        <f t="shared" si="24"/>
        <v>Rozinyák Attila</v>
      </c>
      <c r="D121" s="40">
        <f t="shared" si="27"/>
        <v>1</v>
      </c>
      <c r="F121" s="381"/>
      <c r="G121" s="212" t="s">
        <v>81</v>
      </c>
      <c r="H121" s="36" t="b">
        <f t="shared" si="25"/>
        <v>0</v>
      </c>
      <c r="I121" s="7"/>
      <c r="J121" s="8"/>
      <c r="K121" s="9"/>
      <c r="L121" s="381"/>
      <c r="M121" s="212" t="s">
        <v>81</v>
      </c>
      <c r="N121" s="38" t="b">
        <f t="shared" si="26"/>
        <v>0</v>
      </c>
    </row>
    <row r="122" spans="1:14" ht="13.5" hidden="1" thickBot="1" x14ac:dyDescent="0.25">
      <c r="A122" s="391"/>
      <c r="B122" s="25" t="s">
        <v>82</v>
      </c>
      <c r="C122" s="40" t="str">
        <f t="shared" si="24"/>
        <v>jr. Deme Sándor</v>
      </c>
      <c r="D122" s="40">
        <f t="shared" si="27"/>
        <v>0</v>
      </c>
      <c r="F122" s="382"/>
      <c r="G122" s="213" t="s">
        <v>82</v>
      </c>
      <c r="H122" s="36" t="b">
        <f t="shared" si="25"/>
        <v>0</v>
      </c>
      <c r="I122" s="7"/>
      <c r="J122" s="8"/>
      <c r="K122" s="9"/>
      <c r="L122" s="382"/>
      <c r="M122" s="213" t="s">
        <v>82</v>
      </c>
      <c r="N122" s="38" t="b">
        <f t="shared" si="26"/>
        <v>0</v>
      </c>
    </row>
    <row r="123" spans="1:14" ht="19.5" hidden="1" thickBot="1" x14ac:dyDescent="0.35">
      <c r="D123" s="41">
        <f>IF($F$7=8,I18,IF($L$7=8,K18,IF($F$22=8,I33,IF($L$22=8,K33,IF($F$37=8,I48,IF($L$37=8,K48,IF($F$52=8,I63,IF($L$52=8,K63,IF($F$67=8,I78,IF($L$67=8,K78,IF($F$82=8,I93,IF($L$82=8,K93,IF($F$97=8,I108,IF($L$97=8,K108,IF($F$112=8,I123,IF($L$112=8,K123,IF($F$127=8,I138,IF($L$127=8,K138,IF($F$142=8,I153,IF($L$142=8,K153))))))))))))))))))))</f>
        <v>4.5</v>
      </c>
      <c r="H123" s="37"/>
      <c r="I123" s="11">
        <f>SUM(I113:I122)</f>
        <v>0</v>
      </c>
      <c r="J123" s="10"/>
      <c r="K123" s="12">
        <f>SUM(K113:K122)</f>
        <v>0</v>
      </c>
      <c r="N123" s="37"/>
    </row>
    <row r="124" spans="1:14" ht="13.5" hidden="1" thickBot="1" x14ac:dyDescent="0.25">
      <c r="H124" s="37"/>
      <c r="N124" s="37"/>
    </row>
    <row r="125" spans="1:14" ht="13.5" hidden="1" thickBot="1" x14ac:dyDescent="0.25">
      <c r="H125" s="37"/>
      <c r="I125" s="410" t="s">
        <v>8</v>
      </c>
      <c r="J125" s="411"/>
      <c r="K125" s="412"/>
      <c r="N125" s="37"/>
    </row>
    <row r="126" spans="1:14" ht="16.5" hidden="1" thickBot="1" x14ac:dyDescent="0.3">
      <c r="A126" s="383" t="s">
        <v>0</v>
      </c>
      <c r="B126" s="409"/>
      <c r="C126" s="23" t="str">
        <f>'Input adatok'!C131</f>
        <v>Nyh. Sakkiskola SE</v>
      </c>
      <c r="F126" s="383" t="s">
        <v>0</v>
      </c>
      <c r="G126" s="384"/>
      <c r="H126" s="92" t="b">
        <f>IF($F$127=1,#REF!,IF($F$127=2,C21,IF($F$127=3,C36,IF($F$127=4,C51,IF($F$127=5,C66,IF($F$127=6,C81,IF($F$127=7,C96,IF($F$127=8,C111,IF($F$127=9,C126,IF($F$127=10,C141,IF($F$127=11,C156,IF($F$127=12,C171,IF($F$127=13,C186,IF($F$127=14,C201,IF($F$127=15,C216,IF($F$127=16,C231,IF($F$127=17,C246,IF($F$127=18,C261,IF($F$127=19,C276,IF($F$127=20,C291))))))))))))))))))))</f>
        <v>0</v>
      </c>
      <c r="I126" s="413" t="str">
        <f>$I$1</f>
        <v>2. forduló</v>
      </c>
      <c r="J126" s="414"/>
      <c r="K126" s="415"/>
      <c r="L126" s="383" t="s">
        <v>0</v>
      </c>
      <c r="M126" s="384"/>
      <c r="N126" s="93" t="b">
        <f>IF($L$127=1,#REF!,IF($L$127=2,C21,IF($L$127=3,C36,IF($L$127=4,C51,IF($L$127=5,C66,IF($L$127=6,C81,IF($L$127=7,C96,IF($L$127=8,C111,IF($L$127=9,C126,IF($L$127=10,C141,IF($L$127=11,C156,IF($L$127=12,C171,IF($L$127=13,C186,IF($L$127=14,C201,IF($L$127=15,C216,IF($L$127=16,C231,IF($L$127=17,C246,IF($L$127=18,C261,IF($L$127=19,C276,IF($L$127=20,C291))))))))))))))))))))</f>
        <v>0</v>
      </c>
    </row>
    <row r="127" spans="1:14" ht="13.5" hidden="1" customHeight="1" thickBot="1" x14ac:dyDescent="0.25">
      <c r="A127" s="380">
        <v>9</v>
      </c>
      <c r="B127" s="24"/>
      <c r="C127" s="23" t="str">
        <f>'Input adatok'!M132</f>
        <v>Játékos Neve:</v>
      </c>
      <c r="F127" s="380"/>
      <c r="G127" s="211"/>
      <c r="H127" s="92" t="b">
        <f>IF($F$127=1,C7,IF($F$127=2,C22,IF($F$127=3,C37,IF($F$127=4,C52,IF($F$127=5,C67,IF($F$127=6,C82,IF($F$127=7,C97,IF($F$127=8,C112,IF($F$127=9,C127,IF($F$127=10,C142,IF($F$127=11,C157,IF($F$127=12,C172,IF($F$127=13,C187,IF($F$127=14,C202,IF($F$127=15,C217,IF($F$127=16,C232,IF($F$127=17,C247,IF($F$127=18,C262,IF($F$127=19,C277,IF($F$127=20,C292))))))))))))))))))))</f>
        <v>0</v>
      </c>
      <c r="I127" s="416"/>
      <c r="J127" s="417"/>
      <c r="K127" s="418"/>
      <c r="L127" s="380"/>
      <c r="M127" s="211"/>
      <c r="N127" s="93" t="b">
        <f>IF($L$127=1,C7,IF($L$127=2,C22,IF($L$127=3,C37,IF($L$127=4,C52,IF($L$127=5,C67,IF($L$127=6,C82,IF($L$127=7,C97,IF($L$127=8,C112,IF($L$127=9,C127,IF($L$127=10,C142,IF($L$127=11,C157,IF($L$127=12,C172,IF($L$127=13,C187,IF($L$127=14,C202,IF($L$127=15,C217,IF($L$127=16,C232,IF($L$127=17,C247,IF($L$127=18,C262,IF($L$127=19,C277,IF($L$127=20,C292))))))))))))))))))))</f>
        <v>0</v>
      </c>
    </row>
    <row r="128" spans="1:14" ht="13.5" hidden="1" customHeight="1" thickBot="1" x14ac:dyDescent="0.25">
      <c r="A128" s="381"/>
      <c r="B128" s="25" t="s">
        <v>2</v>
      </c>
      <c r="C128" s="40" t="str">
        <f>IF($F$7=9,H8,IF($L$7=9,N8,IF($F$22=9,H23,IF($L$22=9,N23,IF($F$37=9,H38,IF($L$37=9,N38,IF($F$52=9,H53,IF($L$52=9,N53,IF($F$67=9,H68,IF($L$67=9,N68,IF($F$82=9,H83,IF($L$82=9,N83,IF($F$97=9,H98,IF($L$97=9,N98,IF($F$112=9,H113,IF($L$112=9,N113,IF($F$127=9,H128,IF($L$127=9,N128,IF($F$142=9,H143,IF($L$142=9,N143))))))))))))))))))))</f>
        <v>Zilahi Tamás</v>
      </c>
      <c r="D128" s="40">
        <f>IF($F$7=9,I8,IF($L$7=9,K8,IF($F$22=9,I23,IF($L$22=9,K23,IF($F$37=9,I38,IF($L$37=9,K38,IF($F$52=9,I53,IF($L$52=9,K53,IF($F$67=9,I68,IF($L$67=9,K68,IF($F$82=9,I83,IF($L$82=9,K83,IF($F$97=9,I98,IF($L$97=9,K98,IF($F$112=9,I113,IF($L$112=9,K113,IF($F$127=9,I128,IF($L$127=9,K128,IF($F$142=9,I143,IF($L$142=9,K143))))))))))))))))))))</f>
        <v>0</v>
      </c>
      <c r="F128" s="381"/>
      <c r="G128" s="212" t="s">
        <v>2</v>
      </c>
      <c r="H128" s="36" t="b">
        <f>IF($F$127=1,C8,IF($F$127=2,C23,IF($F$127=3,C38,IF($F$127=4,C53,IF($F$127=5,C68,IF($F$127=6,C83,IF($F$127=7,C98,IF($F$127=8,C113,IF($F$127=9,C128,IF($F$127=10,C143,IF($F$127=11,C158,IF($F$127=12,C173,IF($F$127=13,C188,IF($F$127=14,C203,IF($F$127=15,C218,IF($F$127=16,C233,IF($F$127=17,C248,IF($F$127=18,C263,IF($F$127=19,C278,IF($F$127=20,C293))))))))))))))))))))</f>
        <v>0</v>
      </c>
      <c r="I128" s="4"/>
      <c r="J128" s="5"/>
      <c r="K128" s="6"/>
      <c r="L128" s="381"/>
      <c r="M128" s="212" t="s">
        <v>2</v>
      </c>
      <c r="N128" s="38" t="b">
        <f>IF($L$127=1,C8,IF($L$127=2,C23,IF($L$127=3,C38,IF($L$127=4,C53,IF($L$127=5,C68,IF($L$127=6,C83,IF($L$127=7,C98,IF($L$127=8,C113,IF($L$127=9,C128,IF($L$127=10,C143,IF($L$127=11,C158,IF($L$127=12,C173,IF($L$127=13,C188,IF($L$127=14,C203,IF($L$127=15,C218,IF($L$127=16,C233,IF($L$127=17,C248,IF($L$127=18,C263,IF($L$127=19,C278,IF($L$127=20,C293))))))))))))))))))))</f>
        <v>0</v>
      </c>
    </row>
    <row r="129" spans="1:14" ht="13.5" hidden="1" customHeight="1" thickBot="1" x14ac:dyDescent="0.25">
      <c r="A129" s="381"/>
      <c r="B129" s="25" t="s">
        <v>3</v>
      </c>
      <c r="C129" s="40" t="str">
        <f t="shared" ref="C129:C137" si="28">IF($F$7=9,H9,IF($L$7=9,N9,IF($F$22=9,H24,IF($L$22=9,N24,IF($F$37=9,H39,IF($L$37=9,N39,IF($F$52=9,H54,IF($L$52=9,N54,IF($F$67=9,H69,IF($L$67=9,N69,IF($F$82=9,H84,IF($L$82=9,N84,IF($F$97=9,H99,IF($L$97=9,N99,IF($F$112=9,H114,IF($L$112=9,N114,IF($F$127=9,H129,IF($L$127=9,N129,IF($F$142=9,H144,IF($L$142=9,N144))))))))))))))))))))</f>
        <v>Gunyecz Zoltán</v>
      </c>
      <c r="D129" s="40">
        <f>IF($F$7=9,I9,IF($L$7=9,K9,IF($F$22=9,I24,IF($L$22=9,K24,IF($F$37=9,I39,IF($L$37=9,K39,IF($F$52=9,I54,IF($L$52=9,K54,IF($F$67=9,I69,IF($L$67=9,K69,IF($F$82=9,I84,IF($L$82=9,K84,IF($F$97=9,I99,IF($L$97=9,K99,IF($F$112=9,I114,IF($L$112=9,K114,IF($F$127=9,I129,IF($L$127=9,K129,IF($F$142=9,I144,IF($L$142=9,K144))))))))))))))))))))</f>
        <v>1</v>
      </c>
      <c r="F129" s="381"/>
      <c r="G129" s="212" t="s">
        <v>3</v>
      </c>
      <c r="H129" s="36" t="b">
        <f t="shared" ref="H129:H137" si="29">IF($F$127=1,C9,IF($F$127=2,C24,IF($F$127=3,C39,IF($F$127=4,C54,IF($F$127=5,C69,IF($F$127=6,C84,IF($F$127=7,C99,IF($F$127=8,C114,IF($F$127=9,C129,IF($F$127=10,C144,IF($F$127=11,C159,IF($F$127=12,C174,IF($F$127=13,C189,IF($F$127=14,C204,IF($F$127=15,C219,IF($F$127=16,C234,IF($F$127=17,C249,IF($F$127=18,C264,IF($F$127=19,C279,IF($F$127=20,C294))))))))))))))))))))</f>
        <v>0</v>
      </c>
      <c r="I129" s="7"/>
      <c r="J129" s="8"/>
      <c r="K129" s="9"/>
      <c r="L129" s="381"/>
      <c r="M129" s="212" t="s">
        <v>3</v>
      </c>
      <c r="N129" s="38" t="b">
        <f t="shared" ref="N129:N137" si="30">IF($L$127=1,C9,IF($L$127=2,C24,IF($L$127=3,C39,IF($L$127=4,C54,IF($L$127=5,C69,IF($L$127=6,C84,IF($L$127=7,C99,IF($L$127=8,C114,IF($L$127=9,C129,IF($L$127=10,C144,IF($L$127=11,C159,IF($L$127=12,C174,IF($L$127=13,C189,IF($L$127=14,C204,IF($L$127=15,C219,IF($L$127=16,C234,IF($L$127=17,C249,IF($L$127=18,C264,IF($L$127=19,C279,IF($L$127=20,C294))))))))))))))))))))</f>
        <v>0</v>
      </c>
    </row>
    <row r="130" spans="1:14" ht="13.5" hidden="1" customHeight="1" thickBot="1" x14ac:dyDescent="0.25">
      <c r="A130" s="381"/>
      <c r="B130" s="25" t="s">
        <v>4</v>
      </c>
      <c r="C130" s="40" t="str">
        <f t="shared" si="28"/>
        <v>Darai Tihamér</v>
      </c>
      <c r="D130" s="40">
        <f>IF($F$7=9,I10,IF($L$7=9,K10,IF($F$22=9,I25,IF($L$22=9,K25,IF($F$37=9,I40,IF($L$37=9,K40,IF($F$52=9,I55,IF($L$52=9,K55,IF($F$67=9,I70,IF($L$67=9,K70,IF($F$82=9,I85,IF($L$82=9,K85,IF($F$97=9,I100,IF($L$97=9,K100,IF($F$112=9,I115,IF($L$112=9,K115,IF($F$127=9,I130,IF($L$127=9,K130,IF($F$142=9,I145,IF($L$142=9,K145))))))))))))))))))))</f>
        <v>0.5</v>
      </c>
      <c r="F130" s="381"/>
      <c r="G130" s="212" t="s">
        <v>4</v>
      </c>
      <c r="H130" s="36" t="b">
        <f t="shared" si="29"/>
        <v>0</v>
      </c>
      <c r="I130" s="7"/>
      <c r="J130" s="8"/>
      <c r="K130" s="9"/>
      <c r="L130" s="381"/>
      <c r="M130" s="212" t="s">
        <v>4</v>
      </c>
      <c r="N130" s="38" t="b">
        <f t="shared" si="30"/>
        <v>0</v>
      </c>
    </row>
    <row r="131" spans="1:14" ht="13.5" hidden="1" customHeight="1" thickBot="1" x14ac:dyDescent="0.25">
      <c r="A131" s="381"/>
      <c r="B131" s="25" t="s">
        <v>5</v>
      </c>
      <c r="C131" s="40" t="str">
        <f t="shared" si="28"/>
        <v>Gergely Ákos</v>
      </c>
      <c r="D131" s="40">
        <f>IF($F$7=9,I11,IF($L$7=9,K11,IF($F$22=9,I26,IF($L$22=9,K26,IF($F$37=9,I41,IF($L$37=9,K41,IF($F$52=9,I56,IF($L$52=9,K56,IF($F$67=9,I71,IF($L$67=9,K71,IF($F$82=9,I86,IF($L$82=9,K86,IF($F$97=9,I101,IF($L$97=9,K101,IF($F$112=9,I116,IF($L$112=9,K116,IF($F$127=9,I131,IF($L$127=9,K131,IF($F$142=9,I146,IF($L$142=9,K146))))))))))))))))))))</f>
        <v>1</v>
      </c>
      <c r="F131" s="381"/>
      <c r="G131" s="212" t="s">
        <v>5</v>
      </c>
      <c r="H131" s="36" t="b">
        <f t="shared" si="29"/>
        <v>0</v>
      </c>
      <c r="I131" s="7"/>
      <c r="J131" s="8"/>
      <c r="K131" s="9"/>
      <c r="L131" s="381"/>
      <c r="M131" s="212" t="s">
        <v>5</v>
      </c>
      <c r="N131" s="38" t="b">
        <f t="shared" si="30"/>
        <v>0</v>
      </c>
    </row>
    <row r="132" spans="1:14" ht="13.5" hidden="1" customHeight="1" thickBot="1" x14ac:dyDescent="0.25">
      <c r="A132" s="381"/>
      <c r="B132" s="25" t="s">
        <v>6</v>
      </c>
      <c r="C132" s="40" t="str">
        <f t="shared" si="28"/>
        <v xml:space="preserve"> Görbe Szabolcs</v>
      </c>
      <c r="D132" s="40">
        <f t="shared" ref="D132:D137" si="31">IF($F$7=9,I12,IF($L$7=9,K12,IF($F$22=9,I27,IF($L$22=9,K27,IF($F$37=9,I42,IF($L$37=9,K42,IF($F$52=9,I57,IF($L$52=9,K57,IF($F$67=9,I72,IF($L$67=9,K72,IF($F$82=9,I87,IF($L$82=9,K87,IF($F$97=9,I102,IF($L$97=9,K102,IF($F$112=9,I117,IF($L$112=9,K117,IF($F$127=9,I132,IF($L$127=9,K132,IF($F$142=9,I151,IF($L$142=9,K151))))))))))))))))))))</f>
        <v>0.5</v>
      </c>
      <c r="F132" s="381"/>
      <c r="G132" s="212" t="s">
        <v>6</v>
      </c>
      <c r="H132" s="36" t="b">
        <f t="shared" si="29"/>
        <v>0</v>
      </c>
      <c r="I132" s="7"/>
      <c r="J132" s="8"/>
      <c r="K132" s="9"/>
      <c r="L132" s="381"/>
      <c r="M132" s="212" t="s">
        <v>6</v>
      </c>
      <c r="N132" s="38" t="b">
        <f t="shared" si="30"/>
        <v>0</v>
      </c>
    </row>
    <row r="133" spans="1:14" ht="13.5" hidden="1" customHeight="1" thickBot="1" x14ac:dyDescent="0.25">
      <c r="A133" s="381"/>
      <c r="B133" s="25" t="s">
        <v>7</v>
      </c>
      <c r="C133" s="40" t="str">
        <f t="shared" si="28"/>
        <v>Papp László</v>
      </c>
      <c r="D133" s="40">
        <f t="shared" si="31"/>
        <v>0</v>
      </c>
      <c r="F133" s="381"/>
      <c r="G133" s="212" t="s">
        <v>7</v>
      </c>
      <c r="H133" s="36" t="b">
        <f t="shared" si="29"/>
        <v>0</v>
      </c>
      <c r="I133" s="7"/>
      <c r="J133" s="8"/>
      <c r="K133" s="9"/>
      <c r="L133" s="381"/>
      <c r="M133" s="212" t="s">
        <v>7</v>
      </c>
      <c r="N133" s="38" t="b">
        <f t="shared" si="30"/>
        <v>0</v>
      </c>
    </row>
    <row r="134" spans="1:14" ht="13.5" hidden="1" thickBot="1" x14ac:dyDescent="0.25">
      <c r="A134" s="381"/>
      <c r="B134" s="25" t="s">
        <v>79</v>
      </c>
      <c r="C134" s="40" t="str">
        <f t="shared" si="28"/>
        <v>Ugyan Dániel</v>
      </c>
      <c r="D134" s="40">
        <f t="shared" si="31"/>
        <v>1</v>
      </c>
      <c r="F134" s="381"/>
      <c r="G134" s="212" t="s">
        <v>79</v>
      </c>
      <c r="H134" s="36" t="b">
        <f t="shared" si="29"/>
        <v>0</v>
      </c>
      <c r="I134" s="7"/>
      <c r="J134" s="8"/>
      <c r="K134" s="9"/>
      <c r="L134" s="381"/>
      <c r="M134" s="212" t="s">
        <v>79</v>
      </c>
      <c r="N134" s="38" t="b">
        <f t="shared" si="30"/>
        <v>0</v>
      </c>
    </row>
    <row r="135" spans="1:14" ht="13.5" hidden="1" thickBot="1" x14ac:dyDescent="0.25">
      <c r="A135" s="381"/>
      <c r="B135" s="25" t="s">
        <v>80</v>
      </c>
      <c r="C135" s="40" t="str">
        <f t="shared" si="28"/>
        <v>Fábián András</v>
      </c>
      <c r="D135" s="40">
        <f t="shared" si="31"/>
        <v>1</v>
      </c>
      <c r="F135" s="381"/>
      <c r="G135" s="212" t="s">
        <v>80</v>
      </c>
      <c r="H135" s="36" t="b">
        <f t="shared" si="29"/>
        <v>0</v>
      </c>
      <c r="I135" s="7"/>
      <c r="J135" s="8"/>
      <c r="K135" s="9"/>
      <c r="L135" s="381"/>
      <c r="M135" s="212" t="s">
        <v>80</v>
      </c>
      <c r="N135" s="38" t="b">
        <f t="shared" si="30"/>
        <v>0</v>
      </c>
    </row>
    <row r="136" spans="1:14" ht="13.5" hidden="1" thickBot="1" x14ac:dyDescent="0.25">
      <c r="A136" s="381"/>
      <c r="B136" s="25" t="s">
        <v>81</v>
      </c>
      <c r="C136" s="40" t="str">
        <f t="shared" si="28"/>
        <v>Várnagy Csaba</v>
      </c>
      <c r="D136" s="40">
        <f t="shared" si="31"/>
        <v>1</v>
      </c>
      <c r="F136" s="381"/>
      <c r="G136" s="212" t="s">
        <v>81</v>
      </c>
      <c r="H136" s="36" t="b">
        <f t="shared" si="29"/>
        <v>0</v>
      </c>
      <c r="I136" s="7"/>
      <c r="J136" s="8"/>
      <c r="K136" s="9"/>
      <c r="L136" s="381"/>
      <c r="M136" s="212" t="s">
        <v>81</v>
      </c>
      <c r="N136" s="38" t="b">
        <f t="shared" si="30"/>
        <v>0</v>
      </c>
    </row>
    <row r="137" spans="1:14" ht="13.5" hidden="1" thickBot="1" x14ac:dyDescent="0.25">
      <c r="A137" s="391"/>
      <c r="B137" s="25" t="s">
        <v>82</v>
      </c>
      <c r="C137" s="40" t="str">
        <f t="shared" si="28"/>
        <v>Blahota Marcell</v>
      </c>
      <c r="D137" s="40">
        <f t="shared" si="31"/>
        <v>1</v>
      </c>
      <c r="F137" s="382"/>
      <c r="G137" s="213" t="s">
        <v>82</v>
      </c>
      <c r="H137" s="36" t="b">
        <f t="shared" si="29"/>
        <v>0</v>
      </c>
      <c r="I137" s="7"/>
      <c r="J137" s="8"/>
      <c r="K137" s="9"/>
      <c r="L137" s="382"/>
      <c r="M137" s="213" t="s">
        <v>82</v>
      </c>
      <c r="N137" s="38" t="b">
        <f t="shared" si="30"/>
        <v>0</v>
      </c>
    </row>
    <row r="138" spans="1:14" ht="19.5" hidden="1" thickBot="1" x14ac:dyDescent="0.35">
      <c r="D138" s="41">
        <f>IF($F$7=9,I18,IF($L$7=9,K18,IF($F$22=9,I33,IF($L$22=9,K33,IF($F$37=9,I48,IF($L$37=9,K48,IF($F$52=9,I63,IF($L$52=9,K63,IF($F$67=9,I78,IF($L$67=9,K78,IF($F$82=9,I93,IF($L$82=9,K93,IF($F$97=9,I108,IF($L$97=9,K108,IF($F$112=9,I123,IF($L$112=9,K123,IF($F$127=9,I138,IF($L$127=9,K138,IF($F$142=9,I153,IF($L$142=9,K153))))))))))))))))))))</f>
        <v>7</v>
      </c>
      <c r="H138" s="37"/>
      <c r="I138" s="11">
        <f>SUM(I128:I137)</f>
        <v>0</v>
      </c>
      <c r="J138" s="10"/>
      <c r="K138" s="12">
        <f>SUM(K128:K137)</f>
        <v>0</v>
      </c>
      <c r="N138" s="37"/>
    </row>
    <row r="139" spans="1:14" ht="13.5" hidden="1" thickBot="1" x14ac:dyDescent="0.25">
      <c r="H139" s="37"/>
      <c r="N139" s="37"/>
    </row>
    <row r="140" spans="1:14" ht="13.5" hidden="1" thickBot="1" x14ac:dyDescent="0.25">
      <c r="H140" s="37"/>
      <c r="I140" s="410" t="s">
        <v>8</v>
      </c>
      <c r="J140" s="411"/>
      <c r="K140" s="412"/>
      <c r="N140" s="37"/>
    </row>
    <row r="141" spans="1:14" ht="16.5" hidden="1" thickBot="1" x14ac:dyDescent="0.3">
      <c r="A141" s="383" t="s">
        <v>0</v>
      </c>
      <c r="B141" s="409"/>
      <c r="C141" s="23" t="str">
        <f>'Input adatok'!C147</f>
        <v>Nagyhalászi SE</v>
      </c>
      <c r="F141" s="383" t="s">
        <v>0</v>
      </c>
      <c r="G141" s="384"/>
      <c r="H141" s="92" t="b">
        <f>IF($F$142=1,#REF!,IF($F$142=2,C21,IF($F$142=3,C36,IF($F$142=4,C51,IF($F$142=5,C66,IF($F$142=6,C81,IF($F$142=7,C96,IF($F$142=8,C111,IF($F$142=9,C126,IF($F$142=10,C141,IF($F$142=11,C156,IF($F$142=12,C171,IF($F$142=13,C186,IF($F$142=14,C201,IF($F$142=15,C216,IF($F$142=16,C231,IF($F$142=17,C246,IF($F$142=18,C261,IF($F$142=19,C276,IF($F$142=20,C291))))))))))))))))))))</f>
        <v>0</v>
      </c>
      <c r="I141" s="413" t="str">
        <f>$I$1</f>
        <v>2. forduló</v>
      </c>
      <c r="J141" s="414"/>
      <c r="K141" s="415"/>
      <c r="L141" s="383" t="s">
        <v>0</v>
      </c>
      <c r="M141" s="384"/>
      <c r="N141" s="93" t="b">
        <f>IF($L$142=1,#REF!,IF($L$142=2,C21,IF($L$142=3,C36,IF($L$142=4,C51,IF($L$142=5,C66,IF($L$142=6,C81,IF($L$142=7,C96,IF($L$142=8,C111,IF($L$142=9,C126,IF($L$142=10,C141,IF($L$142=11,C156,IF($L$142=12,C171,IF($L$142=13,C186,IF($L$142=14,C201,IF($L$142=15,C216,IF($L$142=16,C231,IF($L$142=17,C246,IF($L$142=18,C261,IF($L$142=19,C276,IF($L$142=20,C291))))))))))))))))))))</f>
        <v>0</v>
      </c>
    </row>
    <row r="142" spans="1:14" ht="13.5" hidden="1" customHeight="1" thickBot="1" x14ac:dyDescent="0.25">
      <c r="A142" s="380">
        <v>10</v>
      </c>
      <c r="B142" s="24"/>
      <c r="C142" s="23" t="str">
        <f>'Input adatok'!M148</f>
        <v>Játékos Neve:</v>
      </c>
      <c r="F142" s="380"/>
      <c r="G142" s="211"/>
      <c r="H142" s="92" t="b">
        <f>IF($F$142=1,C7,IF($F$142=2,C22,IF($F$142=3,C37,IF($F$142=4,C52,IF($F$142=5,C67,IF($F$142=6,C82,IF($F$142=7,C97,IF($F$142=8,C112,IF($F$142=9,C127,IF($F$142=10,C142,IF($F$142=11,C157,IF($F$142=12,C172,IF($F$142=13,C187,IF($F$142=14,C202,IF($F$142=15,C217,IF($F$142=16,C232,IF($F$142=17,C247,IF($F$142=18,C262,IF($F$142=19,C277,IF($F$142=20,C292))))))))))))))))))))</f>
        <v>0</v>
      </c>
      <c r="I142" s="416"/>
      <c r="J142" s="417"/>
      <c r="K142" s="418"/>
      <c r="L142" s="380"/>
      <c r="M142" s="211"/>
      <c r="N142" s="93" t="b">
        <f>IF($L$142=1,C7,IF($L$142=2,C22,IF($L$142=3,C37,IF($L$142=4,C52,IF($L$142=5,C67,IF($L$142=6,C82,IF($L$142=7,C97,IF($L$142=8,C112,IF($L$142=9,C127,IF($L$142=10,C142,IF($L$142=11,C157,IF($L$142=12,C172,IF($L$142=13,C187,IF($L$142=14,C202,IF($L$142=15,C217,IF($L$142=16,C232,IF($L$142=17,C247,IF($L$142=18,C262,IF($L$142=19,C277,IF($L$142=20,C292))))))))))))))))))))</f>
        <v>0</v>
      </c>
    </row>
    <row r="143" spans="1:14" ht="13.5" hidden="1" customHeight="1" thickBot="1" x14ac:dyDescent="0.25">
      <c r="A143" s="381"/>
      <c r="B143" s="25" t="s">
        <v>2</v>
      </c>
      <c r="C143" s="40" t="str">
        <f>IF($F$7=10,H8,IF($L$7=10,N8,IF($F$22=10,H23,IF($L$22=10,N23,IF($F$37=10,H38,IF($L$37=10,N38,IF($F$52=10,H53,IF($L$52=10,N53,IF($F$67=10,H68,IF($L$67=10,N68,IF($F$82=10,H83,IF($L$82=10,N83,IF($F$97=10,H98,IF($L$97=10,N98,IF($F$112=10,H113,IF($L$112=10,N113,IF($F$127=10,H128,IF($L$127=10,N128,IF($F$142=10,H143,IF($L$142=10,N143))))))))))))))))))))</f>
        <v>Kovalcsik Zoltán 1897</v>
      </c>
      <c r="D143" s="40">
        <f>IF($F$7=10,I8,IF($L$7=10,K8,IF($F$22=10,I23,IF($L$22=10,K23,IF($F$37=10,I38,IF($L$37=10,K38,IF($F$52=10,I53,IF($L$52=10,K53,IF($F$67=10,I68,IF($L$67=10,K68,IF($F$82=10,I83,IF($L$82=10,K83,IF($F$97=10,I98,IF($L$97=10,K98,IF($F$112=10,I113,IF($L$112=10,K113,IF($F$127=10,I128,IF($L$127=10,K128,IF($F$142=10,I143,IF($L$142=10,K143))))))))))))))))))))</f>
        <v>0</v>
      </c>
      <c r="F143" s="381"/>
      <c r="G143" s="212" t="s">
        <v>2</v>
      </c>
      <c r="H143" s="36" t="b">
        <f>IF($F$142=1,C8,IF($F$142=2,C23,IF($F$142=3,C38,IF($F$142=4,C53,IF($F$142=5,C68,IF($F$142=6,C83,IF($F$142=7,C98,IF($F$142=8,C113,IF($F$142=9,C128,IF($F$142=10,C143,IF($F$142=11,C158,IF($F$142=12,C173,IF($F$142=13,C188,IF($F$142=14,C203,IF($F$142=15,C218,IF($F$142=16,C233,IF($F$142=17,C248,IF($F$142=18,C263,IF($F$142=19,C278,IF($F$142=20,C293))))))))))))))))))))</f>
        <v>0</v>
      </c>
      <c r="I143" s="4"/>
      <c r="J143" s="5"/>
      <c r="K143" s="6"/>
      <c r="L143" s="381"/>
      <c r="M143" s="212" t="s">
        <v>2</v>
      </c>
      <c r="N143" s="38" t="b">
        <f>IF($L$142=1,C8,IF($L$142=2,C23,IF($L$142=3,C38,IF($L$142=4,C53,IF($L$142=5,C68,IF($L$142=6,C83,IF($L$142=7,C98,IF($L$142=8,C113,IF($L$142=9,C128,IF($L$142=10,C143,IF($L$142=11,C158,IF($L$142=12,C173,IF($L$142=13,C188,IF($L$142=14,C203,IF($L$142=15,C218,IF($L$142=16,C233,IF($L$142=17,C248,IF($L$142=18,C263,IF($L$142=19,C278,IF($L$142=20,C293))))))))))))))))))))</f>
        <v>0</v>
      </c>
    </row>
    <row r="144" spans="1:14" ht="13.5" hidden="1" customHeight="1" thickBot="1" x14ac:dyDescent="0.25">
      <c r="A144" s="381"/>
      <c r="B144" s="25" t="s">
        <v>3</v>
      </c>
      <c r="C144" s="40" t="str">
        <f t="shared" ref="C144:C152" si="32">IF($F$7=10,H9,IF($L$7=10,N9,IF($F$22=10,H24,IF($L$22=10,N24,IF($F$37=10,H39,IF($L$37=10,N39,IF($F$52=10,H54,IF($L$52=10,N54,IF($F$67=10,H69,IF($L$67=10,N69,IF($F$82=10,H84,IF($L$82=10,N84,IF($F$97=10,H99,IF($L$97=10,N99,IF($F$112=10,H114,IF($L$112=10,N114,IF($F$127=10,H129,IF($L$127=10,N129,IF($F$142=10,H144,IF($L$142=10,N144))))))))))))))))))))</f>
        <v>Vitai Tamás 1962</v>
      </c>
      <c r="D144" s="40">
        <f>IF($F$7=10,I9,IF($L$7=10,K9,IF($F$22=10,I24,IF($L$22=10,K24,IF($F$37=10,I39,IF($L$37=10,K39,IF($F$52=10,I54,IF($L$52=10,K54,IF($F$67=10,I69,IF($L$67=10,K69,IF($F$82=10,I84,IF($L$82=10,K84,IF($F$97=10,I99,IF($L$97=10,K99,IF($F$112=10,I114,IF($L$112=10,K114,IF($F$127=10,I129,IF($L$127=10,K129,IF($F$142=10,I144,IF($L$142=10,K144))))))))))))))))))))</f>
        <v>0</v>
      </c>
      <c r="F144" s="381"/>
      <c r="G144" s="212" t="s">
        <v>3</v>
      </c>
      <c r="H144" s="36" t="b">
        <f t="shared" ref="H144:H152" si="33">IF($F$142=1,C9,IF($F$142=2,C24,IF($F$142=3,C39,IF($F$142=4,C54,IF($F$142=5,C69,IF($F$142=6,C84,IF($F$142=7,C99,IF($F$142=8,C114,IF($F$142=9,C129,IF($F$142=10,C144,IF($F$142=11,C159,IF($F$142=12,C174,IF($F$142=13,C189,IF($F$142=14,C204,IF($F$142=15,C219,IF($F$142=16,C234,IF($F$142=17,C249,IF($F$142=18,C264,IF($F$142=19,C279,IF($F$142=20,C294))))))))))))))))))))</f>
        <v>0</v>
      </c>
      <c r="I144" s="7"/>
      <c r="J144" s="8"/>
      <c r="K144" s="9"/>
      <c r="L144" s="381"/>
      <c r="M144" s="212" t="s">
        <v>3</v>
      </c>
      <c r="N144" s="38" t="b">
        <f t="shared" ref="N144:N152" si="34">IF($L$142=1,C9,IF($L$142=2,C24,IF($L$142=3,C39,IF($L$142=4,C54,IF($L$142=5,C69,IF($L$142=6,C84,IF($L$142=7,C99,IF($L$142=8,C114,IF($L$142=9,C129,IF($L$142=10,C144,IF($L$142=11,C159,IF($L$142=12,C174,IF($L$142=13,C189,IF($L$142=14,C204,IF($L$142=15,C219,IF($L$142=16,C234,IF($L$142=17,C249,IF($L$142=18,C264,IF($L$142=19,C279,IF($L$142=20,C294))))))))))))))))))))</f>
        <v>0</v>
      </c>
    </row>
    <row r="145" spans="1:14" ht="13.5" hidden="1" customHeight="1" thickBot="1" x14ac:dyDescent="0.25">
      <c r="A145" s="381"/>
      <c r="B145" s="25" t="s">
        <v>4</v>
      </c>
      <c r="C145" s="40" t="str">
        <f t="shared" si="32"/>
        <v>Boros Zoltán 1769</v>
      </c>
      <c r="D145" s="40">
        <f>IF($F$7=10,I10,IF($L$7=10,K10,IF($F$22=10,I25,IF($L$22=10,K25,IF($F$37=10,I40,IF($L$37=10,K40,IF($F$52=10,I55,IF($L$52=10,K55,IF($F$67=10,I70,IF($L$67=10,K70,IF($F$82=10,I85,IF($L$82=10,K85,IF($F$97=10,I100,IF($L$97=10,K100,IF($F$112=10,I115,IF($L$112=10,K115,IF($F$127=10,I130,IF($L$127=10,K130,IF($F$142=10,I145,IF($L$142=10,K145))))))))))))))))))))</f>
        <v>0</v>
      </c>
      <c r="F145" s="381"/>
      <c r="G145" s="212" t="s">
        <v>4</v>
      </c>
      <c r="H145" s="36" t="b">
        <f t="shared" si="33"/>
        <v>0</v>
      </c>
      <c r="I145" s="7"/>
      <c r="J145" s="8"/>
      <c r="K145" s="9"/>
      <c r="L145" s="381"/>
      <c r="M145" s="212" t="s">
        <v>4</v>
      </c>
      <c r="N145" s="38" t="b">
        <f t="shared" si="34"/>
        <v>0</v>
      </c>
    </row>
    <row r="146" spans="1:14" ht="13.5" hidden="1" customHeight="1" thickBot="1" x14ac:dyDescent="0.25">
      <c r="A146" s="381"/>
      <c r="B146" s="25" t="s">
        <v>5</v>
      </c>
      <c r="C146" s="40" t="str">
        <f t="shared" si="32"/>
        <v xml:space="preserve">Orosz Tóth Gábor 1788 </v>
      </c>
      <c r="D146" s="40">
        <f>IF($F$7=10,I11,IF($L$7=10,K11,IF($F$22=10,I26,IF($L$22=10,K26,IF($F$37=10,I41,IF($L$37=10,K41,IF($F$52=10,I56,IF($L$52=10,K56,IF($F$67=10,I71,IF($L$67=10,K71,IF($F$82=10,I86,IF($L$82=10,K86,IF($F$97=10,I101,IF($L$97=10,K101,IF($F$112=10,I116,IF($L$112=10,K116,IF($F$127=10,I131,IF($L$127=10,K131,IF($F$142=10,I146,IF($L$142=10,K146))))))))))))))))))))</f>
        <v>0.5</v>
      </c>
      <c r="F146" s="381"/>
      <c r="G146" s="212" t="s">
        <v>5</v>
      </c>
      <c r="H146" s="36" t="b">
        <f t="shared" si="33"/>
        <v>0</v>
      </c>
      <c r="I146" s="7"/>
      <c r="J146" s="8"/>
      <c r="K146" s="9"/>
      <c r="L146" s="381"/>
      <c r="M146" s="212" t="s">
        <v>5</v>
      </c>
      <c r="N146" s="38" t="b">
        <f t="shared" si="34"/>
        <v>0</v>
      </c>
    </row>
    <row r="147" spans="1:14" ht="13.5" hidden="1" customHeight="1" thickBot="1" x14ac:dyDescent="0.25">
      <c r="A147" s="381"/>
      <c r="B147" s="25" t="s">
        <v>6</v>
      </c>
      <c r="C147" s="40" t="str">
        <f t="shared" si="32"/>
        <v>Lukács Imre</v>
      </c>
      <c r="D147" s="40">
        <f t="shared" ref="D147:D152" si="35">IF($F$7=10,I12,IF($L$7=10,K12,IF($F$22=10,I27,IF($L$22=10,K27,IF($F$37=10,I42,IF($L$37=10,K42,IF($F$52=10,I57,IF($L$52=10,K57,IF($F$67=10,I72,IF($L$67=10,K72,IF($F$82=10,I87,IF($L$82=10,K87,IF($F$97=10,I102,IF($L$97=10,K102,IF($F$112=10,I117,IF($L$112=10,K117,IF($F$127=10,I132,IF($L$127=10,K132,IF($F$142=10,I147,IF($L$142=10,K147))))))))))))))))))))</f>
        <v>0</v>
      </c>
      <c r="F147" s="381"/>
      <c r="G147" s="212" t="s">
        <v>6</v>
      </c>
      <c r="H147" s="36" t="b">
        <f t="shared" si="33"/>
        <v>0</v>
      </c>
      <c r="I147" s="7"/>
      <c r="J147" s="8"/>
      <c r="K147" s="9"/>
      <c r="L147" s="381"/>
      <c r="M147" s="212" t="s">
        <v>6</v>
      </c>
      <c r="N147" s="38" t="b">
        <f t="shared" si="34"/>
        <v>0</v>
      </c>
    </row>
    <row r="148" spans="1:14" ht="13.5" hidden="1" customHeight="1" thickBot="1" x14ac:dyDescent="0.25">
      <c r="A148" s="381"/>
      <c r="B148" s="25" t="s">
        <v>7</v>
      </c>
      <c r="C148" s="40" t="str">
        <f t="shared" si="32"/>
        <v>Vinnai Klára</v>
      </c>
      <c r="D148" s="40">
        <f t="shared" si="35"/>
        <v>0.5</v>
      </c>
      <c r="F148" s="381"/>
      <c r="G148" s="212" t="s">
        <v>7</v>
      </c>
      <c r="H148" s="36" t="b">
        <f t="shared" si="33"/>
        <v>0</v>
      </c>
      <c r="I148" s="7"/>
      <c r="J148" s="8"/>
      <c r="K148" s="9"/>
      <c r="L148" s="381"/>
      <c r="M148" s="212" t="s">
        <v>7</v>
      </c>
      <c r="N148" s="38" t="b">
        <f t="shared" si="34"/>
        <v>0</v>
      </c>
    </row>
    <row r="149" spans="1:14" ht="13.5" hidden="1" thickBot="1" x14ac:dyDescent="0.25">
      <c r="A149" s="381"/>
      <c r="B149" s="25" t="s">
        <v>79</v>
      </c>
      <c r="C149" s="40" t="str">
        <f t="shared" si="32"/>
        <v>Badari Máté</v>
      </c>
      <c r="D149" s="40">
        <f t="shared" si="35"/>
        <v>0</v>
      </c>
      <c r="F149" s="381"/>
      <c r="G149" s="212" t="s">
        <v>79</v>
      </c>
      <c r="H149" s="36" t="b">
        <f t="shared" si="33"/>
        <v>0</v>
      </c>
      <c r="I149" s="7"/>
      <c r="J149" s="8"/>
      <c r="K149" s="9"/>
      <c r="L149" s="381"/>
      <c r="M149" s="212" t="s">
        <v>79</v>
      </c>
      <c r="N149" s="38" t="b">
        <f t="shared" si="34"/>
        <v>0</v>
      </c>
    </row>
    <row r="150" spans="1:14" ht="13.5" hidden="1" thickBot="1" x14ac:dyDescent="0.25">
      <c r="A150" s="381"/>
      <c r="B150" s="25" t="s">
        <v>80</v>
      </c>
      <c r="C150" s="40" t="str">
        <f t="shared" si="32"/>
        <v>Kiss Rebeka</v>
      </c>
      <c r="D150" s="40">
        <f t="shared" si="35"/>
        <v>0.5</v>
      </c>
      <c r="F150" s="381"/>
      <c r="G150" s="212" t="s">
        <v>80</v>
      </c>
      <c r="H150" s="36" t="b">
        <f t="shared" si="33"/>
        <v>0</v>
      </c>
      <c r="I150" s="7"/>
      <c r="J150" s="8"/>
      <c r="K150" s="9"/>
      <c r="L150" s="381"/>
      <c r="M150" s="212" t="s">
        <v>80</v>
      </c>
      <c r="N150" s="38" t="b">
        <f t="shared" si="34"/>
        <v>0</v>
      </c>
    </row>
    <row r="151" spans="1:14" ht="13.5" hidden="1" thickBot="1" x14ac:dyDescent="0.25">
      <c r="A151" s="381"/>
      <c r="B151" s="25" t="s">
        <v>81</v>
      </c>
      <c r="C151" s="40" t="str">
        <f t="shared" si="32"/>
        <v>Kovács Emese</v>
      </c>
      <c r="D151" s="40">
        <f t="shared" si="35"/>
        <v>0</v>
      </c>
      <c r="F151" s="381"/>
      <c r="G151" s="212" t="s">
        <v>81</v>
      </c>
      <c r="H151" s="36" t="b">
        <f t="shared" si="33"/>
        <v>0</v>
      </c>
      <c r="I151" s="7"/>
      <c r="J151" s="8"/>
      <c r="K151" s="9"/>
      <c r="L151" s="381"/>
      <c r="M151" s="212" t="s">
        <v>81</v>
      </c>
      <c r="N151" s="38" t="b">
        <f t="shared" si="34"/>
        <v>0</v>
      </c>
    </row>
    <row r="152" spans="1:14" ht="13.5" hidden="1" thickBot="1" x14ac:dyDescent="0.25">
      <c r="A152" s="391"/>
      <c r="B152" s="25" t="s">
        <v>82</v>
      </c>
      <c r="C152" s="40" t="str">
        <f t="shared" si="32"/>
        <v>Oláh Petra</v>
      </c>
      <c r="D152" s="40">
        <f t="shared" si="35"/>
        <v>0</v>
      </c>
      <c r="F152" s="382"/>
      <c r="G152" s="213" t="s">
        <v>82</v>
      </c>
      <c r="H152" s="36" t="b">
        <f t="shared" si="33"/>
        <v>0</v>
      </c>
      <c r="I152" s="7"/>
      <c r="J152" s="8"/>
      <c r="K152" s="9"/>
      <c r="L152" s="382"/>
      <c r="M152" s="213" t="s">
        <v>82</v>
      </c>
      <c r="N152" s="38" t="b">
        <f t="shared" si="34"/>
        <v>0</v>
      </c>
    </row>
    <row r="153" spans="1:14" ht="19.5" hidden="1" thickBot="1" x14ac:dyDescent="0.35">
      <c r="C153" s="39"/>
      <c r="D153" s="41">
        <f>IF($F$7=10,I18,IF($L$7=10,K18,IF($F$22=10,I33,IF($L$22=10,K33,IF($F$37=10,I48,IF($L$37=10,K48,IF($F$52=10,I63,IF($L$52=10,K63,IF($F$67=10,I78,IF($L$67=10,K78,IF($F$82=10,I93,IF($L$82=10,K93,IF($F$97=10,I108,IF($L$97=10,K108,IF($F$112=10,I123,IF($L$112=10,K123,IF($F$127=10,I138,IF($L$127=10,K138,IF($F$142=10,I153,IF($L$142=10,K153))))))))))))))))))))</f>
        <v>1.5</v>
      </c>
      <c r="I153" s="12">
        <f>SUM(I143:I152)</f>
        <v>0</v>
      </c>
      <c r="J153" s="12"/>
      <c r="K153" s="12">
        <f>SUM(K143:K152)</f>
        <v>0</v>
      </c>
    </row>
    <row r="154" spans="1:14" x14ac:dyDescent="0.2">
      <c r="C154" s="39"/>
    </row>
    <row r="155" spans="1:14" ht="13.5" thickBot="1" x14ac:dyDescent="0.25">
      <c r="C155" s="39"/>
    </row>
    <row r="156" spans="1:14" ht="16.5" thickBot="1" x14ac:dyDescent="0.3">
      <c r="A156" s="383" t="s">
        <v>0</v>
      </c>
      <c r="B156" s="384"/>
      <c r="C156" s="23">
        <f>'Input adatok'!C163</f>
        <v>0</v>
      </c>
    </row>
    <row r="157" spans="1:14" ht="13.5" customHeight="1" thickBot="1" x14ac:dyDescent="0.25">
      <c r="A157" s="380">
        <v>11</v>
      </c>
      <c r="B157" s="24"/>
      <c r="C157" s="27" t="str">
        <f>'Input adatok'!M164</f>
        <v>Játékos Neve:</v>
      </c>
    </row>
    <row r="158" spans="1:14" ht="13.5" customHeight="1" x14ac:dyDescent="0.2">
      <c r="A158" s="381"/>
      <c r="B158" s="25" t="s">
        <v>2</v>
      </c>
      <c r="C158" s="40" t="b">
        <f>IF($F$7=11,H8,IF($L$7=11,N8,IF($F$22=11,H23,IF($L$22=11,N23,IF($F$37=11,H38,IF($L$37=11,N38,IF($F$52=11,H53,IF($L$52=11,N53,IF($F$67=11,H68,IF($L$67=11,N68,IF($F$82=11,H83,IF($L$82=11,N83,IF($F$97=11,H98,IF($L$97=11,N98,IF($F$112=11,H113,IF($L$112=11,N113,IF($F$127=11,H128,IF($L$127=11,N128,IF($F$142=11,H143,IF($L$142=11,N143))))))))))))))))))))</f>
        <v>0</v>
      </c>
      <c r="D158" s="40" t="b">
        <f>IF($F$7=11,I8,IF($L$7=11,K8,IF($F$22=11,I23,IF($L$22=11,K23,IF($F$37=11,I38,IF($L$37=11,K38,IF($F$52=11,I53,IF($L$52=11,K53,IF($F$67=11,I68,IF($L$67=11,K68,IF($F$82=11,I83,IF($L$82=11,K83,IF($F$97=11,I98,IF($L$97=11,K98,IF($F$112=11,I113,IF($L$112=11,K113,IF($F$127=11,I128,IF($L$127=11,K128,IF($F$142=11,I143,IF($L$142=11,K143))))))))))))))))))))</f>
        <v>0</v>
      </c>
    </row>
    <row r="159" spans="1:14" ht="13.5" customHeight="1" x14ac:dyDescent="0.2">
      <c r="A159" s="381"/>
      <c r="B159" s="25" t="s">
        <v>3</v>
      </c>
      <c r="C159" s="40" t="b">
        <f t="shared" ref="C159:C167" si="36">IF($F$7=11,H9,IF($L$7=11,N9,IF($F$22=11,H24,IF($L$22=11,N24,IF($F$37=11,H39,IF($L$37=11,N39,IF($F$52=11,H54,IF($L$52=11,N54,IF($F$67=11,H69,IF($L$67=11,N69,IF($F$82=11,H84,IF($L$82=11,N84,IF($F$97=11,H99,IF($L$97=11,N99,IF($F$112=11,H114,IF($L$112=11,N114,IF($F$127=11,H129,IF($L$127=11,N129,IF($F$142=11,H144,IF($L$142=11,N144))))))))))))))))))))</f>
        <v>0</v>
      </c>
      <c r="D159" s="40" t="b">
        <f>IF($F$7=11,I9,IF($L$7=11,K9,IF($F$22=11,I24,IF($L$22=11,K24,IF($F$37=11,I39,IF($L$37=11,K39,IF($F$52=11,I54,IF($L$52=11,K54,IF($F$67=11,I69,IF($L$67=11,K69,IF($F$82=11,I84,IF($L$82=11,K84,IF($F$97=11,I99,IF($L$97=11,K99,IF($F$112=11,I114,IF($L$112=11,K114,IF($F$127=11,I129,IF($L$127=11,K129,IF($F$142=11,I144,IF($L$142=11,K144))))))))))))))))))))</f>
        <v>0</v>
      </c>
    </row>
    <row r="160" spans="1:14" ht="13.5" customHeight="1" x14ac:dyDescent="0.2">
      <c r="A160" s="381"/>
      <c r="B160" s="25" t="s">
        <v>4</v>
      </c>
      <c r="C160" s="40" t="b">
        <f t="shared" si="36"/>
        <v>0</v>
      </c>
      <c r="D160" s="40" t="b">
        <f>IF($F$7=11,I10,IF($L$7=11,K10,IF($F$22=11,I25,IF($L$22=11,K25,IF($F$37=11,I40,IF($L$37=11,K40,IF($F$52=11,I55,IF($L$52=11,K55,IF($F$67=11,I70,IF($L$67=11,K70,IF($F$82=11,I85,IF($L$82=11,K85,IF($F$97=11,I100,IF($L$97=11,K100,IF($F$112=11,I115,IF($L$112=11,K115,IF($F$127=11,I130,IF($L$127=11,K130,IF($F$142=11,I145,IF($L$142=11,K145))))))))))))))))))))</f>
        <v>0</v>
      </c>
    </row>
    <row r="161" spans="1:4" ht="13.5" customHeight="1" x14ac:dyDescent="0.2">
      <c r="A161" s="381"/>
      <c r="B161" s="25" t="s">
        <v>5</v>
      </c>
      <c r="C161" s="40" t="b">
        <f t="shared" si="36"/>
        <v>0</v>
      </c>
      <c r="D161" s="40" t="b">
        <f>IF($F$7=11,I11,IF($L$7=11,K11,IF($F$22=11,I26,IF($L$22=11,K26,IF($F$37=11,I41,IF($L$37=11,K41,IF($F$52=11,I56,IF($L$52=11,K56,IF($F$67=11,I71,IF($L$67=11,K71,IF($F$82=11,I86,IF($L$82=11,K86,IF($F$97=11,I101,IF($L$97=11,K101,IF($F$112=11,I116,IF($L$112=11,K116,IF($F$127=11,I131,IF($L$127=11,K131,IF($F$142=11,I146,IF($L$142=11,K146))))))))))))))))))))</f>
        <v>0</v>
      </c>
    </row>
    <row r="162" spans="1:4" ht="13.5" customHeight="1" x14ac:dyDescent="0.2">
      <c r="A162" s="381"/>
      <c r="B162" s="25" t="s">
        <v>6</v>
      </c>
      <c r="C162" s="40" t="b">
        <f t="shared" si="36"/>
        <v>0</v>
      </c>
      <c r="D162" s="40" t="b">
        <f t="shared" ref="D162:D167" si="37">IF($F$7=11,I12,IF($L$7=11,K12,IF($F$22=11,I27,IF($L$22=11,K27,IF($F$37=11,I42,IF($L$37=11,K42,IF($F$52=11,I57,IF($L$52=11,K57,IF($F$67=11,I72,IF($L$67=11,K72,IF($F$82=11,I87,IF($L$82=11,K87,IF($F$97=11,I102,IF($L$97=11,K102,IF($F$112=11,I117,IF($L$112=11,K117,IF($F$127=11,I132,IF($L$127=11,K132,IF($F$142=11,I147,IF($L$142=11,K147))))))))))))))))))))</f>
        <v>0</v>
      </c>
    </row>
    <row r="163" spans="1:4" ht="13.5" customHeight="1" x14ac:dyDescent="0.2">
      <c r="A163" s="381"/>
      <c r="B163" s="25" t="s">
        <v>7</v>
      </c>
      <c r="C163" s="40" t="b">
        <f t="shared" si="36"/>
        <v>0</v>
      </c>
      <c r="D163" s="40" t="b">
        <f t="shared" si="37"/>
        <v>0</v>
      </c>
    </row>
    <row r="164" spans="1:4" ht="13.5" customHeight="1" x14ac:dyDescent="0.2">
      <c r="A164" s="381"/>
      <c r="B164" s="25" t="s">
        <v>79</v>
      </c>
      <c r="C164" s="40" t="b">
        <f t="shared" si="36"/>
        <v>0</v>
      </c>
      <c r="D164" s="40" t="b">
        <f t="shared" si="37"/>
        <v>0</v>
      </c>
    </row>
    <row r="165" spans="1:4" ht="13.5" customHeight="1" x14ac:dyDescent="0.2">
      <c r="A165" s="381"/>
      <c r="B165" s="25" t="s">
        <v>80</v>
      </c>
      <c r="C165" s="40" t="b">
        <f t="shared" si="36"/>
        <v>0</v>
      </c>
      <c r="D165" s="40" t="b">
        <f t="shared" si="37"/>
        <v>0</v>
      </c>
    </row>
    <row r="166" spans="1:4" ht="13.5" customHeight="1" x14ac:dyDescent="0.2">
      <c r="A166" s="381"/>
      <c r="B166" s="25" t="s">
        <v>81</v>
      </c>
      <c r="C166" s="40" t="b">
        <f t="shared" si="36"/>
        <v>0</v>
      </c>
      <c r="D166" s="40" t="b">
        <f t="shared" si="37"/>
        <v>0</v>
      </c>
    </row>
    <row r="167" spans="1:4" ht="13.5" customHeight="1" thickBot="1" x14ac:dyDescent="0.25">
      <c r="A167" s="391"/>
      <c r="B167" s="25" t="s">
        <v>82</v>
      </c>
      <c r="C167" s="40" t="b">
        <f t="shared" si="36"/>
        <v>0</v>
      </c>
      <c r="D167" s="40" t="b">
        <f t="shared" si="37"/>
        <v>0</v>
      </c>
    </row>
    <row r="168" spans="1:4" ht="19.5" thickBot="1" x14ac:dyDescent="0.35">
      <c r="C168" s="39"/>
      <c r="D168" s="41" t="b">
        <f>IF($F$7=11,I18,IF($L$7=11,K18,IF($F$22=11,I33,IF($L$22=11,K33,IF($F$37=11,I48,IF($L$37=11,K48,IF($F$52=11,I63,IF($L$52=11,K63,IF($F$67=11,I78,IF($L$67=11,K78,IF($F$82=11,I93,IF($L$82=11,K93,IF($F$97=11,I108,IF($L$97=11,K108,IF($F$112=11,I123,IF($L$112=11,K123,IF($F$127=11,I138,IF($L$127=11,K138,IF($F$142=11,I153,IF($L$142=11,K153))))))))))))))))))))</f>
        <v>0</v>
      </c>
    </row>
    <row r="169" spans="1:4" x14ac:dyDescent="0.2">
      <c r="C169" s="39"/>
    </row>
    <row r="170" spans="1:4" ht="13.5" thickBot="1" x14ac:dyDescent="0.25">
      <c r="C170" s="39"/>
    </row>
    <row r="171" spans="1:4" ht="16.5" thickBot="1" x14ac:dyDescent="0.3">
      <c r="A171" s="383" t="s">
        <v>0</v>
      </c>
      <c r="B171" s="409"/>
      <c r="C171" s="23">
        <f>'Input adatok'!C179</f>
        <v>0</v>
      </c>
    </row>
    <row r="172" spans="1:4" ht="13.5" customHeight="1" thickBot="1" x14ac:dyDescent="0.25">
      <c r="A172" s="380">
        <v>12</v>
      </c>
      <c r="B172" s="24"/>
      <c r="C172" s="27" t="str">
        <f>'Input adatok'!M180</f>
        <v>Játékos Neve:</v>
      </c>
    </row>
    <row r="173" spans="1:4" ht="13.5" customHeight="1" x14ac:dyDescent="0.2">
      <c r="A173" s="381"/>
      <c r="B173" s="25" t="s">
        <v>2</v>
      </c>
      <c r="C173" s="40" t="b">
        <f>IF($F$7=12,H8,IF($L$7=12,N8,IF($F$22=12,H23,IF($L$22=12,N23,IF($F$37=12,H38,IF($L$37=12,N38,IF($F$52=12,H53,IF($L$52=12,N53,IF($F$67=12,H68,IF($L$67=12,N68,IF($F$82=12,H83,IF($L$82=12,N83,IF($F$97=12,H98,IF($L$97=12,N98,IF($F$112=12,H113,IF($L$112=12,N113,IF($F$127=12,H128,IF($L$127=12,N128,IF($F$142=12,H143,IF($L$142=12,N143))))))))))))))))))))</f>
        <v>0</v>
      </c>
      <c r="D173" s="40" t="b">
        <f>IF($F$7=12,I8,IF($L$7=12,K8,IF($F$22=12,I23,IF($L$22=12,K23,IF($F$37=12,I38,IF($L$37=12,K38,IF($F$52=12,I53,IF($L$52=12,K53,IF($F$67=12,I68,IF($L$67=12,K68,IF($F$82=12,I83,IF($L$82=12,K83,IF($F$97=12,I98,IF($L$97=12,K98,IF($F$112=12,I113,IF($L$112=12,K113,IF($F$127=12,I128,IF($L$127=12,K128,IF($F$142=12,I143,IF($L$142=12,K143))))))))))))))))))))</f>
        <v>0</v>
      </c>
    </row>
    <row r="174" spans="1:4" ht="13.5" customHeight="1" x14ac:dyDescent="0.2">
      <c r="A174" s="381"/>
      <c r="B174" s="25" t="s">
        <v>3</v>
      </c>
      <c r="C174" s="40" t="b">
        <f t="shared" ref="C174:C182" si="38">IF($F$7=12,H9,IF($L$7=12,N9,IF($F$22=12,H24,IF($L$22=12,N24,IF($F$37=12,H39,IF($L$37=12,N39,IF($F$52=12,H54,IF($L$52=12,N54,IF($F$67=12,H69,IF($L$67=12,N69,IF($F$82=12,H84,IF($L$82=12,N84,IF($F$97=12,H99,IF($L$97=12,N99,IF($F$112=12,H114,IF($L$112=12,N114,IF($F$127=12,H129,IF($L$127=12,N129,IF($F$142=12,H144,IF($L$142=12,N144))))))))))))))))))))</f>
        <v>0</v>
      </c>
      <c r="D174" s="40" t="b">
        <f>IF($F$7=12,I9,IF($L$7=12,K9,IF($F$22=12,I24,IF($L$22=12,K24,IF($F$37=12,I39,IF($L$37=12,K39,IF($F$52=12,I54,IF($L$52=12,K54,IF($F$67=12,I69,IF($L$67=12,K69,IF($F$82=12,I84,IF($L$82=12,K84,IF($F$97=12,I99,IF($L$97=12,K99,IF($F$112=12,I114,IF($L$112=12,K114,IF($F$127=12,I129,IF($L$127=12,K129,IF($F$142=12,I144,IF($L$142=12,K144))))))))))))))))))))</f>
        <v>0</v>
      </c>
    </row>
    <row r="175" spans="1:4" ht="13.5" customHeight="1" x14ac:dyDescent="0.2">
      <c r="A175" s="381"/>
      <c r="B175" s="25" t="s">
        <v>4</v>
      </c>
      <c r="C175" s="40" t="b">
        <f t="shared" si="38"/>
        <v>0</v>
      </c>
      <c r="D175" s="40" t="b">
        <f>IF($F$7=12,I10,IF($L$7=12,K10,IF($F$22=12,I25,IF($L$22=12,K25,IF($F$37=12,I40,IF($L$37=12,K40,IF($F$52=12,I55,IF($L$52=12,K55,IF($F$67=12,I70,IF($L$67=12,K70,IF($F$82=12,I85,IF($L$82=12,K85,IF($F$97=12,I100,IF($L$97=12,K100,IF($F$112=12,I115,IF($L$112=12,K115,IF($F$127=12,I130,IF($L$127=12,K130,IF($F$142=12,I145,IF($L$142=12,K145))))))))))))))))))))</f>
        <v>0</v>
      </c>
    </row>
    <row r="176" spans="1:4" ht="13.5" customHeight="1" x14ac:dyDescent="0.2">
      <c r="A176" s="381"/>
      <c r="B176" s="25" t="s">
        <v>5</v>
      </c>
      <c r="C176" s="40" t="b">
        <f t="shared" si="38"/>
        <v>0</v>
      </c>
      <c r="D176" s="40" t="b">
        <f>IF($F$7=12,I11,IF($L$7=12,K11,IF($F$22=12,I26,IF($L$22=12,K26,IF($F$37=12,I41,IF($L$37=12,K41,IF($F$52=12,I56,IF($L$52=12,K56,IF($F$67=12,I71,IF($L$67=12,K71,IF($F$82=12,I86,IF($L$82=12,K86,IF($F$97=12,I101,IF($L$97=12,K101,IF($F$112=12,I116,IF($L$112=12,K116,IF($F$127=12,I131,IF($L$127=12,K131,IF($F$142=12,I146,IF($L$142=12,K146))))))))))))))))))))</f>
        <v>0</v>
      </c>
    </row>
    <row r="177" spans="1:4" ht="13.5" customHeight="1" x14ac:dyDescent="0.2">
      <c r="A177" s="381"/>
      <c r="B177" s="25" t="s">
        <v>6</v>
      </c>
      <c r="C177" s="40" t="b">
        <f t="shared" si="38"/>
        <v>0</v>
      </c>
      <c r="D177" s="40" t="b">
        <f t="shared" ref="D177:D182" si="39">IF($F$7=12,I12,IF($L$7=12,K12,IF($F$22=12,I27,IF($L$22=12,K27,IF($F$37=12,I42,IF($L$37=12,K42,IF($F$52=12,I57,IF($L$52=12,K57,IF($F$67=12,I72,IF($L$67=12,K72,IF($F$82=12,I87,IF($L$82=12,K87,IF($F$97=12,I102,IF($L$97=12,K102,IF($F$112=12,I117,IF($L$112=12,K117,IF($F$127=12,I132,IF($L$127=12,K132,IF($F$142=12,I147,IF($L$142=12,K147))))))))))))))))))))</f>
        <v>0</v>
      </c>
    </row>
    <row r="178" spans="1:4" ht="13.5" customHeight="1" x14ac:dyDescent="0.2">
      <c r="A178" s="381"/>
      <c r="B178" s="25" t="s">
        <v>7</v>
      </c>
      <c r="C178" s="40" t="b">
        <f t="shared" si="38"/>
        <v>0</v>
      </c>
      <c r="D178" s="40" t="b">
        <f t="shared" si="39"/>
        <v>0</v>
      </c>
    </row>
    <row r="179" spans="1:4" ht="13.5" customHeight="1" x14ac:dyDescent="0.2">
      <c r="A179" s="381"/>
      <c r="B179" s="25" t="s">
        <v>79</v>
      </c>
      <c r="C179" s="40" t="b">
        <f t="shared" si="38"/>
        <v>0</v>
      </c>
      <c r="D179" s="40" t="b">
        <f t="shared" si="39"/>
        <v>0</v>
      </c>
    </row>
    <row r="180" spans="1:4" ht="13.5" customHeight="1" x14ac:dyDescent="0.2">
      <c r="A180" s="381"/>
      <c r="B180" s="25" t="s">
        <v>80</v>
      </c>
      <c r="C180" s="40" t="b">
        <f t="shared" si="38"/>
        <v>0</v>
      </c>
      <c r="D180" s="40" t="b">
        <f t="shared" si="39"/>
        <v>0</v>
      </c>
    </row>
    <row r="181" spans="1:4" ht="13.5" customHeight="1" x14ac:dyDescent="0.2">
      <c r="A181" s="381"/>
      <c r="B181" s="25" t="s">
        <v>81</v>
      </c>
      <c r="C181" s="40" t="b">
        <f t="shared" si="38"/>
        <v>0</v>
      </c>
      <c r="D181" s="40" t="b">
        <f t="shared" si="39"/>
        <v>0</v>
      </c>
    </row>
    <row r="182" spans="1:4" ht="13.5" customHeight="1" thickBot="1" x14ac:dyDescent="0.25">
      <c r="A182" s="391"/>
      <c r="B182" s="25" t="s">
        <v>82</v>
      </c>
      <c r="C182" s="40" t="b">
        <f t="shared" si="38"/>
        <v>0</v>
      </c>
      <c r="D182" s="40" t="b">
        <f t="shared" si="39"/>
        <v>0</v>
      </c>
    </row>
    <row r="183" spans="1:4" ht="19.5" thickBot="1" x14ac:dyDescent="0.35">
      <c r="C183" s="39"/>
      <c r="D183" s="41" t="b">
        <f>IF($F$7=12,I18,IF($L$7=12,K18,IF($F$22=12,I33,IF($L$22=12,K33,IF($F$37=12,I48,IF($L$37=12,K48,IF($F$52=12,I63,IF($L$52=12,K63,IF($F$67=12,I78,IF($L$67=12,K78,IF($F$82=12,I93,IF($L$82=12,K93,IF($F$97=12,I108,IF($L$97=12,K108,IF($F$112=12,I123,IF($L$112=12,K123,IF($F$127=12,I138,IF($L$127=12,K138,IF($F$142=12,I153,IF($L$142=12,K153))))))))))))))))))))</f>
        <v>0</v>
      </c>
    </row>
    <row r="184" spans="1:4" x14ac:dyDescent="0.2">
      <c r="C184" s="39"/>
    </row>
    <row r="185" spans="1:4" ht="13.5" thickBot="1" x14ac:dyDescent="0.25">
      <c r="C185" s="39"/>
    </row>
    <row r="186" spans="1:4" ht="16.5" thickBot="1" x14ac:dyDescent="0.3">
      <c r="A186" s="383" t="s">
        <v>0</v>
      </c>
      <c r="B186" s="409"/>
      <c r="C186" s="23" t="str">
        <f>'Input adatok'!M195</f>
        <v>13cs</v>
      </c>
    </row>
    <row r="187" spans="1:4" ht="13.5" customHeight="1" thickBot="1" x14ac:dyDescent="0.25">
      <c r="A187" s="380">
        <v>13</v>
      </c>
      <c r="B187" s="24"/>
      <c r="C187" s="27" t="str">
        <f>'Input adatok'!M196</f>
        <v>Játékos Neve:</v>
      </c>
    </row>
    <row r="188" spans="1:4" ht="13.5" customHeight="1" thickBot="1" x14ac:dyDescent="0.25">
      <c r="A188" s="381"/>
      <c r="B188" s="25" t="s">
        <v>2</v>
      </c>
      <c r="C188" s="27" t="str">
        <f>'Input adatok'!M197</f>
        <v>13_1</v>
      </c>
      <c r="D188" s="40" t="b">
        <f>IF($F$7=13,I8,IF($L$7=13,K8,IF($F$22=13,I23,IF($L$22=13,K23,IF($F$37=13,I38,IF($L$37=13,K38,IF($F$52=13,I53,IF($L$52=13,K53,IF($F$67=13,I68,IF($L$67=13,K68,IF($F$82=13,I83,IF($L$82=13,K83,IF($F$97=13,I98,IF($L$97=13,K98,IF($F$112=13,I113,IF($L$112=13,K113,IF($F$127=13,I128,IF($L$127=13,K128,IF($F$142=13,I143,IF($L$142=13,K143))))))))))))))))))))</f>
        <v>0</v>
      </c>
    </row>
    <row r="189" spans="1:4" ht="13.5" customHeight="1" thickBot="1" x14ac:dyDescent="0.25">
      <c r="A189" s="381"/>
      <c r="B189" s="25" t="s">
        <v>3</v>
      </c>
      <c r="C189" s="27" t="str">
        <f>'Input adatok'!M198</f>
        <v>13_2</v>
      </c>
      <c r="D189" s="40" t="b">
        <f>IF($F$7=13,I9,IF($L$7=13,K9,IF($F$22=13,I24,IF($L$22=13,K24,IF($F$37=13,I39,IF($L$37=13,K39,IF($F$52=13,I54,IF($L$52=13,K54,IF($F$67=13,I69,IF($L$67=13,K69,IF($F$82=13,I84,IF($L$82=13,K84,IF($F$97=13,I99,IF($L$97=13,K99,IF($F$112=13,I114,IF($L$112=13,K114,IF($F$127=13,I129,IF($L$127=13,K129,IF($F$142=13,I144,IF($L$142=13,K144))))))))))))))))))))</f>
        <v>0</v>
      </c>
    </row>
    <row r="190" spans="1:4" ht="13.5" customHeight="1" thickBot="1" x14ac:dyDescent="0.25">
      <c r="A190" s="381"/>
      <c r="B190" s="25" t="s">
        <v>4</v>
      </c>
      <c r="C190" s="27" t="str">
        <f>'Input adatok'!M199</f>
        <v>13_3</v>
      </c>
      <c r="D190" s="40" t="b">
        <f>IF($F$7=13,I10,IF($L$7=13,K10,IF($F$22=13,I25,IF($L$22=13,K25,IF($F$37=13,I40,IF($L$37=13,K40,IF($F$52=13,I55,IF($L$52=13,K55,IF($F$67=13,I70,IF($L$67=13,K70,IF($F$82=13,I85,IF($L$82=13,K85,IF($F$97=13,I100,IF($L$97=13,K100,IF($F$112=13,I115,IF($L$112=13,K115,IF($F$127=13,I130,IF($L$127=13,K130,IF($F$142=13,I145,IF($L$142=13,K145))))))))))))))))))))</f>
        <v>0</v>
      </c>
    </row>
    <row r="191" spans="1:4" ht="13.5" customHeight="1" thickBot="1" x14ac:dyDescent="0.25">
      <c r="A191" s="381"/>
      <c r="B191" s="25" t="s">
        <v>5</v>
      </c>
      <c r="C191" s="27" t="str">
        <f>'Input adatok'!M200</f>
        <v>13_4</v>
      </c>
      <c r="D191" s="40" t="b">
        <f>IF($F$7=13,I11,IF($L$7=13,K11,IF($F$22=13,I26,IF($L$22=13,K26,IF($F$37=13,I41,IF($L$37=13,K41,IF($F$52=13,I56,IF($L$52=13,K56,IF($F$67=13,I71,IF($L$67=13,K71,IF($F$82=13,I86,IF($L$82=13,K86,IF($F$97=13,I101,IF($L$97=13,K101,IF($F$112=13,I116,IF($L$112=13,K116,IF($F$127=13,I131,IF($L$127=13,K131,IF($F$142=13,I146,IF($L$142=13,K146))))))))))))))))))))</f>
        <v>0</v>
      </c>
    </row>
    <row r="192" spans="1:4" ht="13.5" customHeight="1" thickBot="1" x14ac:dyDescent="0.25">
      <c r="A192" s="381"/>
      <c r="B192" s="25" t="s">
        <v>6</v>
      </c>
      <c r="C192" s="27" t="str">
        <f>'Input adatok'!M201</f>
        <v>13_5</v>
      </c>
      <c r="D192" s="40" t="b">
        <f t="shared" ref="D192:D197" si="40">IF($F$7=13,I12,IF($L$7=13,K12,IF($F$22=13,I27,IF($L$22=13,K27,IF($F$37=13,I42,IF($L$37=13,K42,IF($F$52=13,I57,IF($L$52=13,K57,IF($F$67=13,I72,IF($L$67=13,K72,IF($F$82=13,I87,IF($L$82=13,K87,IF($F$97=13,I102,IF($L$97=13,K102,IF($F$112=13,I117,IF($L$112=13,K117,IF($F$127=13,I132,IF($L$127=13,K132,IF($F$142=13,I147,IF($L$142=13,K147))))))))))))))))))))</f>
        <v>0</v>
      </c>
    </row>
    <row r="193" spans="1:4" ht="13.5" customHeight="1" thickBot="1" x14ac:dyDescent="0.25">
      <c r="A193" s="381"/>
      <c r="B193" s="25" t="s">
        <v>7</v>
      </c>
      <c r="C193" s="27" t="str">
        <f>'Input adatok'!M202</f>
        <v>13_6</v>
      </c>
      <c r="D193" s="40" t="b">
        <f t="shared" si="40"/>
        <v>0</v>
      </c>
    </row>
    <row r="194" spans="1:4" ht="13.5" customHeight="1" thickBot="1" x14ac:dyDescent="0.25">
      <c r="A194" s="381"/>
      <c r="B194" s="25" t="s">
        <v>79</v>
      </c>
      <c r="C194" s="27" t="str">
        <f>'Input adatok'!M203</f>
        <v>13_7</v>
      </c>
      <c r="D194" s="40" t="b">
        <f t="shared" si="40"/>
        <v>0</v>
      </c>
    </row>
    <row r="195" spans="1:4" ht="13.5" customHeight="1" thickBot="1" x14ac:dyDescent="0.25">
      <c r="A195" s="381"/>
      <c r="B195" s="25" t="s">
        <v>80</v>
      </c>
      <c r="C195" s="27" t="str">
        <f>'Input adatok'!M204</f>
        <v>13_8</v>
      </c>
      <c r="D195" s="40" t="b">
        <f t="shared" si="40"/>
        <v>0</v>
      </c>
    </row>
    <row r="196" spans="1:4" ht="13.5" customHeight="1" thickBot="1" x14ac:dyDescent="0.25">
      <c r="A196" s="381"/>
      <c r="B196" s="25" t="s">
        <v>81</v>
      </c>
      <c r="C196" s="27" t="str">
        <f>'Input adatok'!M205</f>
        <v>13_9</v>
      </c>
      <c r="D196" s="40" t="b">
        <f t="shared" si="40"/>
        <v>0</v>
      </c>
    </row>
    <row r="197" spans="1:4" ht="13.5" customHeight="1" thickBot="1" x14ac:dyDescent="0.25">
      <c r="A197" s="391"/>
      <c r="B197" s="25" t="s">
        <v>82</v>
      </c>
      <c r="C197" s="27" t="str">
        <f>'Input adatok'!M206</f>
        <v>13_10</v>
      </c>
      <c r="D197" s="40" t="b">
        <f t="shared" si="40"/>
        <v>0</v>
      </c>
    </row>
    <row r="198" spans="1:4" ht="16.5" thickBot="1" x14ac:dyDescent="0.3">
      <c r="C198" s="39"/>
      <c r="D198" s="43" t="b">
        <f>IF($F$7=13,I18,IF($L$7=13,K18,IF($F$22=13,I33,IF($L$22=13,K33,IF($F$37=13,I48,IF($L$37=13,K48,IF($F$52=13,I63,IF($L$52=13,K63,IF($F$67=13,I78,IF($L$67=13,K78,IF($F$82=13,I93,IF($L$82=13,K93,IF($F$97=13,I108,IF($L$97=13,K108,IF($F$112=13,I123,IF($L$112=13,K123,IF($F$127=13,I138,IF($L$127=13,K138,IF($F$142=13,I153,IF($L$142=13,K153))))))))))))))))))))</f>
        <v>0</v>
      </c>
    </row>
    <row r="199" spans="1:4" x14ac:dyDescent="0.2">
      <c r="C199" s="39"/>
    </row>
    <row r="200" spans="1:4" ht="13.5" thickBot="1" x14ac:dyDescent="0.25">
      <c r="C200" s="39"/>
    </row>
    <row r="201" spans="1:4" ht="16.5" thickBot="1" x14ac:dyDescent="0.3">
      <c r="A201" s="383" t="s">
        <v>0</v>
      </c>
      <c r="B201" s="409"/>
      <c r="C201" s="23" t="str">
        <f>'Input adatok'!M211</f>
        <v>14cs</v>
      </c>
    </row>
    <row r="202" spans="1:4" ht="13.5" customHeight="1" thickBot="1" x14ac:dyDescent="0.25">
      <c r="A202" s="380">
        <v>14</v>
      </c>
      <c r="B202" s="24"/>
      <c r="C202" s="27" t="str">
        <f>'Input adatok'!M212</f>
        <v>Játékos Neve:</v>
      </c>
    </row>
    <row r="203" spans="1:4" ht="13.5" customHeight="1" thickBot="1" x14ac:dyDescent="0.25">
      <c r="A203" s="381"/>
      <c r="B203" s="25" t="s">
        <v>2</v>
      </c>
      <c r="C203" s="27" t="str">
        <f>'Input adatok'!M213</f>
        <v>14_1</v>
      </c>
      <c r="D203" s="40" t="b">
        <f t="shared" ref="D203:D213" si="41">IF($F$7=14,I8,IF($L$7=14,K8,IF($F$22=14,I23,IF($L$22=14,K23,IF($F$37=14,I38,IF($L$37=14,K38,IF($F$52=14,I53,IF($L$52=14,K53,IF($F$67=14,I68,IF($L$67=14,K68,IF($F$82=14,I83,IF($L$82=14,K83,IF($F$97=14,I98,IF($L$97=14,K98,IF($F$112=14,I113,IF($L$112=14,K113,IF($F$127=14,I128,IF($L$127=14,K128,IF($F$142=14,I143,IF($L$142=14,K143))))))))))))))))))))</f>
        <v>0</v>
      </c>
    </row>
    <row r="204" spans="1:4" ht="13.5" customHeight="1" thickBot="1" x14ac:dyDescent="0.25">
      <c r="A204" s="381"/>
      <c r="B204" s="25" t="s">
        <v>3</v>
      </c>
      <c r="C204" s="27" t="str">
        <f>'Input adatok'!M214</f>
        <v>14_2</v>
      </c>
      <c r="D204" s="40" t="b">
        <f t="shared" si="41"/>
        <v>0</v>
      </c>
    </row>
    <row r="205" spans="1:4" ht="13.5" customHeight="1" thickBot="1" x14ac:dyDescent="0.25">
      <c r="A205" s="381"/>
      <c r="B205" s="25" t="s">
        <v>4</v>
      </c>
      <c r="C205" s="27" t="str">
        <f>'Input adatok'!M215</f>
        <v>14_3</v>
      </c>
      <c r="D205" s="40" t="b">
        <f t="shared" si="41"/>
        <v>0</v>
      </c>
    </row>
    <row r="206" spans="1:4" ht="13.5" customHeight="1" thickBot="1" x14ac:dyDescent="0.25">
      <c r="A206" s="381"/>
      <c r="B206" s="25" t="s">
        <v>5</v>
      </c>
      <c r="C206" s="27" t="str">
        <f>'Input adatok'!M216</f>
        <v>14_4</v>
      </c>
      <c r="D206" s="40" t="b">
        <f t="shared" si="41"/>
        <v>0</v>
      </c>
    </row>
    <row r="207" spans="1:4" ht="13.5" customHeight="1" thickBot="1" x14ac:dyDescent="0.25">
      <c r="A207" s="381"/>
      <c r="B207" s="25" t="s">
        <v>6</v>
      </c>
      <c r="C207" s="27" t="str">
        <f>'Input adatok'!M217</f>
        <v>14_5</v>
      </c>
      <c r="D207" s="40" t="b">
        <f t="shared" si="41"/>
        <v>0</v>
      </c>
    </row>
    <row r="208" spans="1:4" ht="13.5" customHeight="1" thickBot="1" x14ac:dyDescent="0.25">
      <c r="A208" s="381"/>
      <c r="B208" s="25" t="s">
        <v>7</v>
      </c>
      <c r="C208" s="27" t="str">
        <f>'Input adatok'!M218</f>
        <v>14_6</v>
      </c>
      <c r="D208" s="40" t="b">
        <f t="shared" si="41"/>
        <v>0</v>
      </c>
    </row>
    <row r="209" spans="1:4" ht="13.5" customHeight="1" thickBot="1" x14ac:dyDescent="0.25">
      <c r="A209" s="381"/>
      <c r="B209" s="25" t="s">
        <v>79</v>
      </c>
      <c r="C209" s="27" t="str">
        <f>'Input adatok'!M219</f>
        <v>14_7</v>
      </c>
      <c r="D209" s="40" t="b">
        <f t="shared" si="41"/>
        <v>0</v>
      </c>
    </row>
    <row r="210" spans="1:4" ht="13.5" customHeight="1" thickBot="1" x14ac:dyDescent="0.25">
      <c r="A210" s="381"/>
      <c r="B210" s="25" t="s">
        <v>80</v>
      </c>
      <c r="C210" s="27" t="str">
        <f>'Input adatok'!M220</f>
        <v>14_8</v>
      </c>
      <c r="D210" s="40" t="b">
        <f t="shared" si="41"/>
        <v>0</v>
      </c>
    </row>
    <row r="211" spans="1:4" ht="13.5" customHeight="1" thickBot="1" x14ac:dyDescent="0.25">
      <c r="A211" s="381"/>
      <c r="B211" s="25" t="s">
        <v>81</v>
      </c>
      <c r="C211" s="27" t="str">
        <f>'Input adatok'!M221</f>
        <v>14_9</v>
      </c>
      <c r="D211" s="40" t="b">
        <f t="shared" si="41"/>
        <v>0</v>
      </c>
    </row>
    <row r="212" spans="1:4" ht="13.5" customHeight="1" thickBot="1" x14ac:dyDescent="0.25">
      <c r="A212" s="391"/>
      <c r="B212" s="25" t="s">
        <v>82</v>
      </c>
      <c r="C212" s="27" t="str">
        <f>'Input adatok'!M222</f>
        <v>14_10</v>
      </c>
      <c r="D212" s="40" t="b">
        <f t="shared" si="41"/>
        <v>0</v>
      </c>
    </row>
    <row r="213" spans="1:4" ht="16.5" thickBot="1" x14ac:dyDescent="0.3">
      <c r="C213" s="39"/>
      <c r="D213" s="43" t="b">
        <f t="shared" si="41"/>
        <v>0</v>
      </c>
    </row>
    <row r="214" spans="1:4" x14ac:dyDescent="0.2">
      <c r="C214" s="39"/>
    </row>
    <row r="215" spans="1:4" ht="13.5" thickBot="1" x14ac:dyDescent="0.25">
      <c r="C215" s="39"/>
    </row>
    <row r="216" spans="1:4" ht="16.5" thickBot="1" x14ac:dyDescent="0.3">
      <c r="A216" s="383" t="s">
        <v>0</v>
      </c>
      <c r="B216" s="384"/>
      <c r="C216" s="23" t="str">
        <f>'Input adatok'!M227</f>
        <v>15cs</v>
      </c>
    </row>
    <row r="217" spans="1:4" ht="13.5" customHeight="1" thickBot="1" x14ac:dyDescent="0.25">
      <c r="A217" s="380">
        <v>15</v>
      </c>
      <c r="B217" s="1"/>
      <c r="C217" s="27" t="str">
        <f>'Input adatok'!M228</f>
        <v>Játékos Neve:</v>
      </c>
    </row>
    <row r="218" spans="1:4" ht="13.5" customHeight="1" thickBot="1" x14ac:dyDescent="0.25">
      <c r="A218" s="381"/>
      <c r="B218" s="25" t="s">
        <v>2</v>
      </c>
      <c r="C218" s="27" t="str">
        <f>'Input adatok'!M229</f>
        <v>15_1</v>
      </c>
      <c r="D218" s="40" t="b">
        <f t="shared" ref="D218:D228" si="42">IF($F$7=15,$I$8,IF($L$7=15,$K$8,IF($F$22=15,$I$23,IF($L$22=15,$K$23,IF($F$37=15,$I$38,IF($L$37=15,$K$38,IF($F$52=15,$I$53,IF($L$52=15,$K$53,IF($F$67=15,$I$68,IF($L$67=15,K68,IF($F$82=15,I83,IF($L$82=15,K83,IF($F$97=15,I98,IF($L$97=15,K98,IF($F$112=15,I113,IF($L$112=15,K113,IF($F$127=15,I128,IF($L$127=15,K128,IF($F$142=15,I143,IF($L$142=15,K143))))))))))))))))))))</f>
        <v>0</v>
      </c>
    </row>
    <row r="219" spans="1:4" ht="13.5" customHeight="1" thickBot="1" x14ac:dyDescent="0.25">
      <c r="A219" s="381"/>
      <c r="B219" s="25" t="s">
        <v>3</v>
      </c>
      <c r="C219" s="27" t="str">
        <f>'Input adatok'!M230</f>
        <v>15_2</v>
      </c>
      <c r="D219" s="40" t="b">
        <f t="shared" si="42"/>
        <v>0</v>
      </c>
    </row>
    <row r="220" spans="1:4" ht="13.5" customHeight="1" thickBot="1" x14ac:dyDescent="0.25">
      <c r="A220" s="381"/>
      <c r="B220" s="25" t="s">
        <v>4</v>
      </c>
      <c r="C220" s="27" t="str">
        <f>'Input adatok'!M231</f>
        <v>15_3</v>
      </c>
      <c r="D220" s="40" t="b">
        <f t="shared" si="42"/>
        <v>0</v>
      </c>
    </row>
    <row r="221" spans="1:4" ht="13.5" customHeight="1" thickBot="1" x14ac:dyDescent="0.25">
      <c r="A221" s="381"/>
      <c r="B221" s="25" t="s">
        <v>5</v>
      </c>
      <c r="C221" s="27" t="str">
        <f>'Input adatok'!M232</f>
        <v>15_4</v>
      </c>
      <c r="D221" s="40" t="b">
        <f t="shared" si="42"/>
        <v>0</v>
      </c>
    </row>
    <row r="222" spans="1:4" ht="13.5" customHeight="1" thickBot="1" x14ac:dyDescent="0.25">
      <c r="A222" s="381"/>
      <c r="B222" s="25" t="s">
        <v>6</v>
      </c>
      <c r="C222" s="27" t="str">
        <f>'Input adatok'!M233</f>
        <v>15_5</v>
      </c>
      <c r="D222" s="40" t="b">
        <f t="shared" si="42"/>
        <v>0</v>
      </c>
    </row>
    <row r="223" spans="1:4" ht="13.5" customHeight="1" thickBot="1" x14ac:dyDescent="0.25">
      <c r="A223" s="381"/>
      <c r="B223" s="25" t="s">
        <v>7</v>
      </c>
      <c r="C223" s="27" t="str">
        <f>'Input adatok'!M234</f>
        <v>15_6</v>
      </c>
      <c r="D223" s="40" t="b">
        <f t="shared" si="42"/>
        <v>0</v>
      </c>
    </row>
    <row r="224" spans="1:4" ht="13.5" customHeight="1" thickBot="1" x14ac:dyDescent="0.25">
      <c r="A224" s="381"/>
      <c r="B224" s="25" t="s">
        <v>79</v>
      </c>
      <c r="C224" s="27" t="str">
        <f>'Input adatok'!M235</f>
        <v>15_7</v>
      </c>
      <c r="D224" s="40" t="b">
        <f t="shared" si="42"/>
        <v>0</v>
      </c>
    </row>
    <row r="225" spans="1:4" ht="13.5" customHeight="1" thickBot="1" x14ac:dyDescent="0.25">
      <c r="A225" s="381"/>
      <c r="B225" s="25" t="s">
        <v>80</v>
      </c>
      <c r="C225" s="27" t="str">
        <f>'Input adatok'!M236</f>
        <v>15_8</v>
      </c>
      <c r="D225" s="40" t="b">
        <f t="shared" si="42"/>
        <v>0</v>
      </c>
    </row>
    <row r="226" spans="1:4" ht="13.5" customHeight="1" thickBot="1" x14ac:dyDescent="0.25">
      <c r="A226" s="381"/>
      <c r="B226" s="25" t="s">
        <v>81</v>
      </c>
      <c r="C226" s="27" t="str">
        <f>'Input adatok'!M237</f>
        <v>15_9</v>
      </c>
      <c r="D226" s="40" t="b">
        <f t="shared" si="42"/>
        <v>0</v>
      </c>
    </row>
    <row r="227" spans="1:4" ht="13.5" customHeight="1" thickBot="1" x14ac:dyDescent="0.25">
      <c r="A227" s="391"/>
      <c r="B227" s="25" t="s">
        <v>82</v>
      </c>
      <c r="C227" s="27" t="str">
        <f>'Input adatok'!M238</f>
        <v>15_10</v>
      </c>
      <c r="D227" s="40" t="b">
        <f t="shared" si="42"/>
        <v>0</v>
      </c>
    </row>
    <row r="228" spans="1:4" ht="16.5" thickBot="1" x14ac:dyDescent="0.3">
      <c r="C228" s="39"/>
      <c r="D228" s="43" t="b">
        <f t="shared" si="42"/>
        <v>0</v>
      </c>
    </row>
    <row r="229" spans="1:4" x14ac:dyDescent="0.2">
      <c r="C229" s="39"/>
    </row>
    <row r="230" spans="1:4" ht="13.5" thickBot="1" x14ac:dyDescent="0.25">
      <c r="C230" s="39"/>
    </row>
    <row r="231" spans="1:4" ht="16.5" thickBot="1" x14ac:dyDescent="0.3">
      <c r="A231" s="383" t="s">
        <v>0</v>
      </c>
      <c r="B231" s="384"/>
      <c r="C231" s="23" t="str">
        <f>'Input adatok'!M243</f>
        <v>16cs</v>
      </c>
    </row>
    <row r="232" spans="1:4" ht="13.5" customHeight="1" thickBot="1" x14ac:dyDescent="0.25">
      <c r="A232" s="380">
        <v>16</v>
      </c>
      <c r="B232" s="24"/>
      <c r="C232" s="27" t="str">
        <f>'Input adatok'!M244</f>
        <v>Játékos Neve:</v>
      </c>
    </row>
    <row r="233" spans="1:4" ht="13.5" customHeight="1" thickBot="1" x14ac:dyDescent="0.25">
      <c r="A233" s="381"/>
      <c r="B233" s="25" t="s">
        <v>2</v>
      </c>
      <c r="C233" s="27" t="str">
        <f>'Input adatok'!M245</f>
        <v>16_1</v>
      </c>
      <c r="D233" s="40" t="b">
        <f>IF($F$7=16,I8,IF($L$7=16,K8,IF($F$22=16,I23,IF($L$22=16,K23,IF($F$37=16,I38,IF($L$37=16,K38,IF($F$52=16,I53,IF($L$52=16,K53,IF($F$67=16,I68,IF($L$67=16,K68,IF($F$82=16,I83,IF($L$82=16,K83,IF($F$97=16,I98,IF($L$97=16,K98,IF($F$112=16,I113,IF($L$112=16,K113,IF($F$127=16,I128,IF($L$127=16,K128,IF($F$142=16,I143,IF($L$142=16,K143))))))))))))))))))))</f>
        <v>0</v>
      </c>
    </row>
    <row r="234" spans="1:4" ht="13.5" customHeight="1" thickBot="1" x14ac:dyDescent="0.25">
      <c r="A234" s="381"/>
      <c r="B234" s="25" t="s">
        <v>3</v>
      </c>
      <c r="C234" s="27" t="str">
        <f>'Input adatok'!M246</f>
        <v>16_2</v>
      </c>
      <c r="D234" s="40" t="b">
        <f>IF($F$7=16,I9,IF($L$7=16,K9,IF($F$22=16,I24,IF($L$22=16,K24,IF($F$37=16,I39,IF($L$37=16,K39,IF($F$52=16,I54,IF($L$52=16,K54,IF($F$67=16,I69,IF($L$67=16,K69,IF($F$82=16,I84,IF($L$82=16,K84,IF($F$97=16,I99,IF($L$97=16,K99,IF($F$112=16,I114,IF($L$112=16,K114,IF($F$127=16,I129,IF($L$127=16,K129,IF($F$142=16,I144,IF($L$142=16,K144))))))))))))))))))))</f>
        <v>0</v>
      </c>
    </row>
    <row r="235" spans="1:4" ht="13.5" customHeight="1" thickBot="1" x14ac:dyDescent="0.25">
      <c r="A235" s="381"/>
      <c r="B235" s="25" t="s">
        <v>4</v>
      </c>
      <c r="C235" s="27" t="str">
        <f>'Input adatok'!M247</f>
        <v>16_3</v>
      </c>
      <c r="D235" s="40" t="b">
        <f>IF($F$7=16,I10,IF($L$7=16,K10,IF($F$22=16,I25,IF($L$22=16,K25,IF($F$37=16,I40,IF($L$37=16,K40,IF($F$52=16,I55,IF($L$52=16,K55,IF($F$67=16,I70,IF($L$67=16,K70,IF($F$82=16,I85,IF($L$82=16,K85,IF($F$97=16,I100,IF($L$97=16,K100,IF($F$112=16,I115,IF($L$112=16,K115,IF($F$127=16,I130,IF($L$127=16,K130,IF($F$142=16,I145,IF($L$142=16,K145))))))))))))))))))))</f>
        <v>0</v>
      </c>
    </row>
    <row r="236" spans="1:4" ht="13.5" customHeight="1" thickBot="1" x14ac:dyDescent="0.25">
      <c r="A236" s="381"/>
      <c r="B236" s="25" t="s">
        <v>5</v>
      </c>
      <c r="C236" s="27" t="str">
        <f>'Input adatok'!M248</f>
        <v>16_4</v>
      </c>
      <c r="D236" s="40" t="b">
        <f>IF($F$7=16,I11,IF($L$7=16,K11,IF($F$22=16,I26,IF($L$22=16,K26,IF($F$37=16,I41,IF($L$37=16,K41,IF($F$52=16,I56,IF($L$52=16,K56,IF($F$67=16,I71,IF($L$67=16,K71,IF($F$82=16,I86,IF($L$82=16,K86,IF($F$97=16,I101,IF($L$97=16,K101,IF($F$112=16,I116,IF($L$112=16,K116,IF($F$127=16,I131,IF($L$127=16,K131,IF($F$142=16,I146,IF($L$142=16,K146))))))))))))))))))))</f>
        <v>0</v>
      </c>
    </row>
    <row r="237" spans="1:4" ht="13.5" customHeight="1" thickBot="1" x14ac:dyDescent="0.25">
      <c r="A237" s="381"/>
      <c r="B237" s="25" t="s">
        <v>6</v>
      </c>
      <c r="C237" s="27" t="str">
        <f>'Input adatok'!M249</f>
        <v>16_5</v>
      </c>
      <c r="D237" s="40" t="b">
        <f t="shared" ref="D237:D242" si="43">IF($F$7=16,I12,IF($L$7=16,K12,IF($F$22=16,I27,IF($L$22=16,K27,IF($F$37=16,I42,IF($L$37=16,K42,IF($F$52=16,I57,IF($L$52=16,K57,IF($F$67=16,I72,IF($L$67=16,K72,IF($F$82=16,I87,IF($L$82=16,K87,IF($F$97=16,I102,IF($L$97=16,K102,IF($F$112=16,I117,IF($L$112=16,K117,IF($F$127=16,I132,IF($L$127=16,K132,IF($F$142=16,I147,IF($L$142=16,K147))))))))))))))))))))</f>
        <v>0</v>
      </c>
    </row>
    <row r="238" spans="1:4" ht="13.5" customHeight="1" thickBot="1" x14ac:dyDescent="0.25">
      <c r="A238" s="381"/>
      <c r="B238" s="25" t="s">
        <v>7</v>
      </c>
      <c r="C238" s="27" t="str">
        <f>'Input adatok'!M250</f>
        <v>16_6</v>
      </c>
      <c r="D238" s="40" t="b">
        <f t="shared" si="43"/>
        <v>0</v>
      </c>
    </row>
    <row r="239" spans="1:4" ht="13.5" customHeight="1" thickBot="1" x14ac:dyDescent="0.25">
      <c r="A239" s="381"/>
      <c r="B239" s="25" t="s">
        <v>79</v>
      </c>
      <c r="C239" s="27" t="str">
        <f>'Input adatok'!M251</f>
        <v>16_7</v>
      </c>
      <c r="D239" s="40" t="b">
        <f t="shared" si="43"/>
        <v>0</v>
      </c>
    </row>
    <row r="240" spans="1:4" ht="13.5" customHeight="1" thickBot="1" x14ac:dyDescent="0.25">
      <c r="A240" s="381"/>
      <c r="B240" s="25" t="s">
        <v>80</v>
      </c>
      <c r="C240" s="27" t="str">
        <f>'Input adatok'!M252</f>
        <v>16_8</v>
      </c>
      <c r="D240" s="40" t="b">
        <f t="shared" si="43"/>
        <v>0</v>
      </c>
    </row>
    <row r="241" spans="1:4" ht="13.5" customHeight="1" thickBot="1" x14ac:dyDescent="0.25">
      <c r="A241" s="381"/>
      <c r="B241" s="25" t="s">
        <v>81</v>
      </c>
      <c r="C241" s="27" t="str">
        <f>'Input adatok'!M253</f>
        <v>16_9</v>
      </c>
      <c r="D241" s="40" t="b">
        <f t="shared" si="43"/>
        <v>0</v>
      </c>
    </row>
    <row r="242" spans="1:4" ht="13.5" customHeight="1" thickBot="1" x14ac:dyDescent="0.25">
      <c r="A242" s="391"/>
      <c r="B242" s="25" t="s">
        <v>82</v>
      </c>
      <c r="C242" s="27" t="str">
        <f>'Input adatok'!M254</f>
        <v>16_10</v>
      </c>
      <c r="D242" s="40" t="b">
        <f t="shared" si="43"/>
        <v>0</v>
      </c>
    </row>
    <row r="243" spans="1:4" ht="16.5" thickBot="1" x14ac:dyDescent="0.3">
      <c r="C243" s="39"/>
      <c r="D243" s="43" t="b">
        <f>IF($F$7=16,I18,IF($L$7=16,K18,IF($F$22=16,I33,IF($L$22=16,K33,IF($F$37=16,I48,IF($L$37=16,K48,IF($F$52=16,I63,IF($L$52=16,K63,IF($F$67=16,I78,IF($L$67=16,K78,IF($F$82=16,I93,IF($L$82=16,K93,IF($F$97=16,I108,IF($L$97=16,K108,IF($F$112=16,I123,IF($L$112=16,K123,IF($F$127=16,I138,IF($L$127=16,K138,IF($F$142=16,I153,IF($L$142=16,K153))))))))))))))))))))</f>
        <v>0</v>
      </c>
    </row>
    <row r="244" spans="1:4" x14ac:dyDescent="0.2">
      <c r="C244" s="39"/>
    </row>
    <row r="245" spans="1:4" ht="13.5" thickBot="1" x14ac:dyDescent="0.25">
      <c r="C245" s="39"/>
    </row>
    <row r="246" spans="1:4" ht="16.5" thickBot="1" x14ac:dyDescent="0.3">
      <c r="A246" s="383" t="s">
        <v>0</v>
      </c>
      <c r="B246" s="409"/>
      <c r="C246" s="23" t="str">
        <f>'Input adatok'!M259</f>
        <v>17cs</v>
      </c>
    </row>
    <row r="247" spans="1:4" ht="13.5" customHeight="1" thickBot="1" x14ac:dyDescent="0.25">
      <c r="A247" s="380">
        <v>17</v>
      </c>
      <c r="B247" s="24"/>
      <c r="C247" s="27" t="str">
        <f>'Input adatok'!M260</f>
        <v>Játékos Neve:</v>
      </c>
    </row>
    <row r="248" spans="1:4" ht="13.5" customHeight="1" thickBot="1" x14ac:dyDescent="0.25">
      <c r="A248" s="381"/>
      <c r="B248" s="25" t="s">
        <v>2</v>
      </c>
      <c r="C248" s="27" t="str">
        <f>'Input adatok'!M261</f>
        <v>17_1</v>
      </c>
      <c r="D248" s="40" t="b">
        <f>IF($F$7=17,I8,IF($L$7=17,K8,IF($F$22=17,I23,IF($L$22=17,K23,IF($F$37=17,I38,IF($L$37=17,K38,IF($F$52=17,I53,IF($L$52=17,K53,IF($F$67=17,I68,IF($L$67=17,K68,IF($F$82=17,I83,IF($L$82=17,K83,IF($F$97=17,I98,IF($L$97=17,K98,IF($F$112=17,I113,IF($L$112=17,K113,IF($F$127=17,I128,IF($L$127=17,K128,IF($F$142=17,I143,IF($L$142=17,K143))))))))))))))))))))</f>
        <v>0</v>
      </c>
    </row>
    <row r="249" spans="1:4" ht="13.5" customHeight="1" thickBot="1" x14ac:dyDescent="0.25">
      <c r="A249" s="381"/>
      <c r="B249" s="25" t="s">
        <v>3</v>
      </c>
      <c r="C249" s="27" t="str">
        <f>'Input adatok'!M262</f>
        <v>17_2</v>
      </c>
      <c r="D249" s="40" t="b">
        <f>IF($F$7=17,I9,IF($L$7=17,K9,IF($F$22=17,I24,IF($L$22=17,K24,IF($F$37=17,I39,IF($L$37=17,K39,IF($F$52=17,I54,IF($L$52=17,K54,IF($F$67=17,I69,IF($L$67=17,K69,IF($F$82=17,I84,IF($L$82=17,K84,IF($F$97=17,I99,IF($L$97=17,K99,IF($F$112=17,I114,IF($L$112=17,K114,IF($F$127=17,I129,IF($L$127=17,K129,IF($F$142=17,I144,IF($L$142=17,K144))))))))))))))))))))</f>
        <v>0</v>
      </c>
    </row>
    <row r="250" spans="1:4" ht="13.5" customHeight="1" thickBot="1" x14ac:dyDescent="0.25">
      <c r="A250" s="381"/>
      <c r="B250" s="25" t="s">
        <v>4</v>
      </c>
      <c r="C250" s="27" t="str">
        <f>'Input adatok'!M263</f>
        <v>17_3</v>
      </c>
      <c r="D250" s="40" t="b">
        <f>IF($F$7=17,I10,IF($L$7=17,K10,IF($F$22=17,I25,IF($L$22=17,K25,IF($F$37=17,I40,IF($L$37=17,K40,IF($F$52=17,I55,IF($L$52=17,K55,IF($F$67=17,I70,IF($L$67=17,K70,IF($F$82=17,I85,IF($L$82=17,K85,IF($F$97=17,I100,IF($L$97=17,K100,IF($F$112=17,I115,IF($L$112=17,K115,IF($F$127=17,I130,IF($L$127=17,K130,IF($F$142=17,I145,IF($L$142=17,K145))))))))))))))))))))</f>
        <v>0</v>
      </c>
    </row>
    <row r="251" spans="1:4" ht="13.5" customHeight="1" thickBot="1" x14ac:dyDescent="0.25">
      <c r="A251" s="381"/>
      <c r="B251" s="25" t="s">
        <v>5</v>
      </c>
      <c r="C251" s="27" t="str">
        <f>'Input adatok'!M264</f>
        <v>17_4</v>
      </c>
      <c r="D251" s="40" t="b">
        <f>IF($F$7=17,I11,IF($L$7=17,K11,IF($F$22=17,I26,IF($L$22=17,K26,IF($F$37=17,I41,IF($L$37=17,K41,IF($F$52=17,I56,IF($L$52=17,K56,IF($F$67=17,I71,IF($L$67=17,K71,IF($F$82=17,I86,IF($L$82=17,K86,IF($F$97=17,I101,IF($L$97=17,K101,IF($F$112=17,I116,IF($L$112=17,K116,IF($F$127=17,I131,IF($L$127=17,K131,IF($F$142=17,I146,IF($L$142=17,K146))))))))))))))))))))</f>
        <v>0</v>
      </c>
    </row>
    <row r="252" spans="1:4" ht="13.5" customHeight="1" thickBot="1" x14ac:dyDescent="0.25">
      <c r="A252" s="381"/>
      <c r="B252" s="25" t="s">
        <v>6</v>
      </c>
      <c r="C252" s="27" t="str">
        <f>'Input adatok'!M265</f>
        <v>17_5</v>
      </c>
      <c r="D252" s="40" t="b">
        <f t="shared" ref="D252:D257" si="44">IF($F$7=17,I12,IF($L$7=17,K12,IF($F$22=17,I27,IF($L$22=17,K27,IF($F$37=17,I42,IF($L$37=17,K42,IF($F$52=17,I57,IF($L$52=17,K57,IF($F$67=17,I72,IF($L$67=17,K72,IF($F$82=17,I87,IF($L$82=17,K87,IF($F$97=17,I102,IF($L$97=17,K102,IF($F$112=17,I117,IF($L$112=17,K117,IF($F$127=17,I132,IF($L$127=17,K132,IF($F$142=17,I147,IF($L$142=17,K147))))))))))))))))))))</f>
        <v>0</v>
      </c>
    </row>
    <row r="253" spans="1:4" ht="13.5" customHeight="1" thickBot="1" x14ac:dyDescent="0.25">
      <c r="A253" s="381"/>
      <c r="B253" s="25" t="s">
        <v>7</v>
      </c>
      <c r="C253" s="27" t="str">
        <f>'Input adatok'!M266</f>
        <v>17_6</v>
      </c>
      <c r="D253" s="40" t="b">
        <f t="shared" si="44"/>
        <v>0</v>
      </c>
    </row>
    <row r="254" spans="1:4" ht="13.5" customHeight="1" thickBot="1" x14ac:dyDescent="0.25">
      <c r="A254" s="381"/>
      <c r="B254" s="25" t="s">
        <v>79</v>
      </c>
      <c r="C254" s="27" t="str">
        <f>'Input adatok'!M267</f>
        <v>17_7</v>
      </c>
      <c r="D254" s="40" t="b">
        <f t="shared" si="44"/>
        <v>0</v>
      </c>
    </row>
    <row r="255" spans="1:4" ht="13.5" customHeight="1" thickBot="1" x14ac:dyDescent="0.25">
      <c r="A255" s="381"/>
      <c r="B255" s="25" t="s">
        <v>80</v>
      </c>
      <c r="C255" s="27" t="str">
        <f>'Input adatok'!M268</f>
        <v>17_8</v>
      </c>
      <c r="D255" s="40" t="b">
        <f t="shared" si="44"/>
        <v>0</v>
      </c>
    </row>
    <row r="256" spans="1:4" ht="13.5" customHeight="1" thickBot="1" x14ac:dyDescent="0.25">
      <c r="A256" s="381"/>
      <c r="B256" s="25" t="s">
        <v>81</v>
      </c>
      <c r="C256" s="27" t="str">
        <f>'Input adatok'!M269</f>
        <v>17_9</v>
      </c>
      <c r="D256" s="40" t="b">
        <f t="shared" si="44"/>
        <v>0</v>
      </c>
    </row>
    <row r="257" spans="1:4" ht="13.5" customHeight="1" thickBot="1" x14ac:dyDescent="0.25">
      <c r="A257" s="391"/>
      <c r="B257" s="25" t="s">
        <v>82</v>
      </c>
      <c r="C257" s="27" t="str">
        <f>'Input adatok'!M270</f>
        <v>17_10</v>
      </c>
      <c r="D257" s="40" t="b">
        <f t="shared" si="44"/>
        <v>0</v>
      </c>
    </row>
    <row r="258" spans="1:4" ht="16.5" thickBot="1" x14ac:dyDescent="0.3">
      <c r="C258" s="39"/>
      <c r="D258" s="43" t="b">
        <f>IF($F$7=17,I18,IF($L$7=17,K18,IF($F$22=17,I33,IF($L$22=17,K33,IF($F$37=17,I48,IF($L$37=17,K48,IF($F$52=17,I63,IF($L$52=17,K63,IF($F$67=17,I78,IF($L$67=17,K78,IF($F$82=17,I93,IF($L$82=17,K93,IF($F$97=17,I108,IF($L$97=17,K108,IF($F$112=17,I123,IF($L$112=17,K123,IF($F$127=17,I138,IF($L$127=17,K138,IF($F$142=17,I153,IF($L$142=17,K153))))))))))))))))))))</f>
        <v>0</v>
      </c>
    </row>
    <row r="259" spans="1:4" x14ac:dyDescent="0.2">
      <c r="C259" s="39"/>
    </row>
    <row r="260" spans="1:4" ht="13.5" thickBot="1" x14ac:dyDescent="0.25">
      <c r="C260" s="39"/>
    </row>
    <row r="261" spans="1:4" ht="16.5" thickBot="1" x14ac:dyDescent="0.3">
      <c r="A261" s="383" t="s">
        <v>0</v>
      </c>
      <c r="B261" s="409"/>
      <c r="C261" s="23" t="str">
        <f>'Input adatok'!M275</f>
        <v>18cs</v>
      </c>
    </row>
    <row r="262" spans="1:4" ht="13.5" customHeight="1" thickBot="1" x14ac:dyDescent="0.25">
      <c r="A262" s="380">
        <v>18</v>
      </c>
      <c r="B262" s="24"/>
      <c r="C262" s="27" t="str">
        <f>'Input adatok'!M276</f>
        <v>Játékos Neve:</v>
      </c>
    </row>
    <row r="263" spans="1:4" ht="13.5" customHeight="1" thickBot="1" x14ac:dyDescent="0.25">
      <c r="A263" s="381"/>
      <c r="B263" s="25" t="s">
        <v>2</v>
      </c>
      <c r="C263" s="27" t="str">
        <f>'Input adatok'!M277</f>
        <v>18_1</v>
      </c>
      <c r="D263" s="40" t="b">
        <f>IF($F$7=18,I8,IF($L$7=18,K8,IF($F$22=18,I23,IF($L$22=18,K23,IF($F$37=18,I38,IF($L$37=18,K38,IF($F$52=18,I53,IF($L$52=18,K53,IF($F$67=18,I68,IF($L$67=18,K68,IF($F$82=18,I83,IF($L$82=18,K83,IF($F$97=18,I98,IF($L$97=18,K98,IF($F$112=18,I113,IF($L$112=18,K113,IF($F$127=18,I128,IF($L$127=18,K128,IF($F$142=18,I143,IF($L$142=18,K143))))))))))))))))))))</f>
        <v>0</v>
      </c>
    </row>
    <row r="264" spans="1:4" ht="13.5" customHeight="1" thickBot="1" x14ac:dyDescent="0.25">
      <c r="A264" s="381"/>
      <c r="B264" s="25" t="s">
        <v>3</v>
      </c>
      <c r="C264" s="27" t="str">
        <f>'Input adatok'!M278</f>
        <v>18_2</v>
      </c>
      <c r="D264" s="40" t="b">
        <f>IF($F$7=18,I9,IF($L$7=18,K9,IF($F$22=18,I24,IF($L$22=18,K24,IF($F$37=18,I39,IF($L$37=18,K39,IF($F$52=18,I54,IF($L$52=18,K54,IF($F$67=18,I69,IF($L$67=18,K69,IF($F$82=18,I84,IF($L$82=18,K84,IF($F$97=18,I99,IF($L$97=18,K99,IF($F$112=18,I114,IF($L$112=18,K114,IF($F$127=18,I129,IF($L$127=18,K129,IF($F$142=18,I144,IF($L$142=18,K144))))))))))))))))))))</f>
        <v>0</v>
      </c>
    </row>
    <row r="265" spans="1:4" ht="13.5" customHeight="1" thickBot="1" x14ac:dyDescent="0.25">
      <c r="A265" s="381"/>
      <c r="B265" s="25" t="s">
        <v>4</v>
      </c>
      <c r="C265" s="27" t="str">
        <f>'Input adatok'!M279</f>
        <v>18_3</v>
      </c>
      <c r="D265" s="40" t="b">
        <f>IF($F$7=18,I10,IF($L$7=18,K10,IF($F$22=18,I25,IF($L$22=18,K25,IF($F$37=18,I40,IF($L$37=18,K40,IF($F$52=18,I55,IF($L$52=18,K55,IF($F$67=18,I70,IF($L$67=18,K70,IF($F$82=18,I85,IF($L$82=18,K85,IF($F$97=18,I100,IF($L$97=18,K100,IF($F$112=18,I115,IF($L$112=18,K115,IF($F$127=18,I130,IF($L$127=18,K130,IF($F$142=18,I145,IF($L$142=18,K145))))))))))))))))))))</f>
        <v>0</v>
      </c>
    </row>
    <row r="266" spans="1:4" ht="13.5" customHeight="1" thickBot="1" x14ac:dyDescent="0.25">
      <c r="A266" s="381"/>
      <c r="B266" s="25" t="s">
        <v>5</v>
      </c>
      <c r="C266" s="27" t="str">
        <f>'Input adatok'!M280</f>
        <v>18_4</v>
      </c>
      <c r="D266" s="40" t="b">
        <f>IF($F$7=18,I11,IF($L$7=18,K11,IF($F$22=18,I26,IF($L$22=18,K26,IF($F$37=18,I41,IF($L$37=18,K41,IF($F$52=18,I56,IF($L$52=18,K56,IF($F$67=18,I71,IF($L$67=18,K71,IF($F$82=18,I86,IF($L$82=18,K86,IF($F$97=18,I101,IF($L$97=18,K101,IF($F$112=18,I116,IF($L$112=18,K116,IF($F$127=18,I131,IF($L$127=18,K131,IF($F$142=18,I146,IF($L$142=18,K146))))))))))))))))))))</f>
        <v>0</v>
      </c>
    </row>
    <row r="267" spans="1:4" ht="13.5" customHeight="1" thickBot="1" x14ac:dyDescent="0.25">
      <c r="A267" s="381"/>
      <c r="B267" s="25" t="s">
        <v>6</v>
      </c>
      <c r="C267" s="27" t="str">
        <f>'Input adatok'!M281</f>
        <v>18_5</v>
      </c>
      <c r="D267" s="40" t="b">
        <f t="shared" ref="D267:D272" si="45">IF($F$7=18,I12,IF($L$7=18,K12,IF($F$22=18,I27,IF($L$22=18,K27,IF($F$37=18,I42,IF($L$37=18,K42,IF($F$52=18,I57,IF($L$52=18,K57,IF($F$67=18,I72,IF($L$67=18,K72,IF($F$82=18,I87,IF($L$82=18,K87,IF($F$97=18,I102,IF($L$97=18,K102,IF($F$112=18,I117,IF($L$112=18,K117,IF($F$127=18,I132,IF($L$127=18,K132,IF($F$142=18,I147,IF($L$142=18,K147))))))))))))))))))))</f>
        <v>0</v>
      </c>
    </row>
    <row r="268" spans="1:4" ht="13.5" customHeight="1" thickBot="1" x14ac:dyDescent="0.25">
      <c r="A268" s="381"/>
      <c r="B268" s="25" t="s">
        <v>7</v>
      </c>
      <c r="C268" s="27" t="str">
        <f>'Input adatok'!M282</f>
        <v>18_6</v>
      </c>
      <c r="D268" s="40" t="b">
        <f t="shared" si="45"/>
        <v>0</v>
      </c>
    </row>
    <row r="269" spans="1:4" ht="13.5" customHeight="1" thickBot="1" x14ac:dyDescent="0.25">
      <c r="A269" s="381"/>
      <c r="B269" s="25" t="s">
        <v>79</v>
      </c>
      <c r="C269" s="27" t="str">
        <f>'Input adatok'!M283</f>
        <v>18_7</v>
      </c>
      <c r="D269" s="40" t="b">
        <f t="shared" si="45"/>
        <v>0</v>
      </c>
    </row>
    <row r="270" spans="1:4" ht="13.5" customHeight="1" thickBot="1" x14ac:dyDescent="0.25">
      <c r="A270" s="381"/>
      <c r="B270" s="25" t="s">
        <v>80</v>
      </c>
      <c r="C270" s="27" t="str">
        <f>'Input adatok'!M284</f>
        <v>18_8</v>
      </c>
      <c r="D270" s="40" t="b">
        <f t="shared" si="45"/>
        <v>0</v>
      </c>
    </row>
    <row r="271" spans="1:4" ht="13.5" customHeight="1" thickBot="1" x14ac:dyDescent="0.25">
      <c r="A271" s="381"/>
      <c r="B271" s="25" t="s">
        <v>81</v>
      </c>
      <c r="C271" s="27" t="str">
        <f>'Input adatok'!M285</f>
        <v>18_9</v>
      </c>
      <c r="D271" s="40" t="b">
        <f t="shared" si="45"/>
        <v>0</v>
      </c>
    </row>
    <row r="272" spans="1:4" ht="13.5" customHeight="1" thickBot="1" x14ac:dyDescent="0.25">
      <c r="A272" s="391"/>
      <c r="B272" s="25" t="s">
        <v>82</v>
      </c>
      <c r="C272" s="27" t="str">
        <f>'Input adatok'!M286</f>
        <v>18_10</v>
      </c>
      <c r="D272" s="40" t="b">
        <f t="shared" si="45"/>
        <v>0</v>
      </c>
    </row>
    <row r="273" spans="1:4" ht="16.5" thickBot="1" x14ac:dyDescent="0.3">
      <c r="C273" s="39"/>
      <c r="D273" s="43" t="b">
        <f>IF($F$7=18,I18,IF($L$7=18,K18,IF($F$22=18,I33,IF($L$22=18,K33,IF($F$37=18,I48,IF($L$37=18,K48,IF($F$52=18,I63,IF($L$52=18,K63,IF($F$67=18,I78,IF($L$67=18,K78,IF($F$82=18,I93,IF($L$82=18,K93,IF($F$97=18,I108,IF($L$97=18,K108,IF($F$112=18,I123,IF($L$112=18,K123,IF($F$127=18,I138,IF($L$127=18,K138,IF($F$142=18,I153,IF($L$142=18,K153))))))))))))))))))))</f>
        <v>0</v>
      </c>
    </row>
    <row r="274" spans="1:4" x14ac:dyDescent="0.2">
      <c r="C274" s="39"/>
    </row>
    <row r="275" spans="1:4" ht="13.5" thickBot="1" x14ac:dyDescent="0.25">
      <c r="C275" s="39"/>
    </row>
    <row r="276" spans="1:4" ht="16.5" thickBot="1" x14ac:dyDescent="0.3">
      <c r="A276" s="383" t="s">
        <v>0</v>
      </c>
      <c r="B276" s="409"/>
      <c r="C276" s="23" t="str">
        <f>'Input adatok'!M291</f>
        <v>19cs</v>
      </c>
    </row>
    <row r="277" spans="1:4" ht="13.5" customHeight="1" thickBot="1" x14ac:dyDescent="0.25">
      <c r="A277" s="380">
        <v>19</v>
      </c>
      <c r="B277" s="24"/>
      <c r="C277" s="27" t="str">
        <f>'Input adatok'!M292</f>
        <v>Játékos Neve:</v>
      </c>
    </row>
    <row r="278" spans="1:4" ht="13.5" customHeight="1" thickBot="1" x14ac:dyDescent="0.25">
      <c r="A278" s="381"/>
      <c r="B278" s="25" t="s">
        <v>2</v>
      </c>
      <c r="C278" s="27" t="str">
        <f>'Input adatok'!M293</f>
        <v>19_1</v>
      </c>
      <c r="D278" s="40" t="b">
        <f>IF($F$7=19,$I$8,IF($L$7=19,$K$8,IF($F$22=19,$I$23,IF($L$22=19,$K$23,IF($F$37=19,$I$38,IF($L$37=19,$K$38,IF($F$52=19,$I$53,IF($L$52=19,$K$53,IF($F$67=19,$I$68,IF($L$67=19,K68,IF($F$82=19,I83,IF($L$82=19,K83,IF($F$97=19,I98,IF($L$97=19,K98,IF($F$112=19,I113,IF($L$112=19,K113,IF($F$127=19,I128,IF($L$127=19,K128,IF($F$142=19,I143,IF($L$142=19,K143))))))))))))))))))))</f>
        <v>0</v>
      </c>
    </row>
    <row r="279" spans="1:4" ht="13.5" customHeight="1" thickBot="1" x14ac:dyDescent="0.25">
      <c r="A279" s="381"/>
      <c r="B279" s="25" t="s">
        <v>3</v>
      </c>
      <c r="C279" s="27" t="str">
        <f>'Input adatok'!M294</f>
        <v>19_2</v>
      </c>
      <c r="D279" s="40" t="b">
        <f>IF($F$7=19,$I$8,IF($L$7=19,$K$8,IF($F$22=19,$I$23,IF($L$22=19,$K$23,IF($F$37=19,$I$38,IF($L$37=19,$K$38,IF($F$52=19,$I$53,IF($L$52=19,$K$53,IF($F$67=19,$I$68,IF($L$67=19,K69,IF($F$82=19,I84,IF($L$82=19,K84,IF($F$97=19,I99,IF($L$97=19,K99,IF($F$112=19,I114,IF($L$112=19,K114,IF($F$127=19,I129,IF($L$127=19,K129,IF($F$142=19,I144,IF($L$142=19,K144))))))))))))))))))))</f>
        <v>0</v>
      </c>
    </row>
    <row r="280" spans="1:4" ht="13.5" customHeight="1" thickBot="1" x14ac:dyDescent="0.25">
      <c r="A280" s="381"/>
      <c r="B280" s="25" t="s">
        <v>4</v>
      </c>
      <c r="C280" s="27" t="str">
        <f>'Input adatok'!M295</f>
        <v>19_3</v>
      </c>
      <c r="D280" s="40" t="b">
        <f>IF($F$7=19,$I$8,IF($L$7=19,$K$8,IF($F$22=19,$I$23,IF($L$22=19,$K$23,IF($F$37=19,$I$38,IF($L$37=19,$K$38,IF($F$52=19,$I$53,IF($L$52=19,$K$53,IF($F$67=19,$I$68,IF($L$67=19,K70,IF($F$82=19,I85,IF($L$82=19,K85,IF($F$97=19,I100,IF($L$97=19,K100,IF($F$112=19,I115,IF($L$112=19,K115,IF($F$127=19,I130,IF($L$127=19,K130,IF($F$142=19,I145,IF($L$142=19,K145))))))))))))))))))))</f>
        <v>0</v>
      </c>
    </row>
    <row r="281" spans="1:4" ht="13.5" customHeight="1" thickBot="1" x14ac:dyDescent="0.25">
      <c r="A281" s="381"/>
      <c r="B281" s="25" t="s">
        <v>5</v>
      </c>
      <c r="C281" s="27" t="str">
        <f>'Input adatok'!M296</f>
        <v>19_4</v>
      </c>
      <c r="D281" s="40" t="b">
        <f>IF($F$7=19,$I$8,IF($L$7=19,$K$8,IF($F$22=19,$I$23,IF($L$22=19,$K$23,IF($F$37=19,$I$38,IF($L$37=19,$K$38,IF($F$52=19,$I$53,IF($L$52=19,$K$53,IF($F$67=19,$I$68,IF($L$67=19,K71,IF($F$82=19,I86,IF($L$82=19,K86,IF($F$97=19,I101,IF($L$97=19,K101,IF($F$112=19,I116,IF($L$112=19,K116,IF($F$127=19,I131,IF($L$127=19,K131,IF($F$142=19,I146,IF($L$142=19,K146))))))))))))))))))))</f>
        <v>0</v>
      </c>
    </row>
    <row r="282" spans="1:4" ht="13.5" customHeight="1" thickBot="1" x14ac:dyDescent="0.25">
      <c r="A282" s="381"/>
      <c r="B282" s="25" t="s">
        <v>6</v>
      </c>
      <c r="C282" s="27" t="str">
        <f>'Input adatok'!M297</f>
        <v>19_5</v>
      </c>
      <c r="D282" s="40" t="b">
        <f t="shared" ref="D282:D287" si="46">IF($F$7=19,$I$8,IF($L$7=19,$K$8,IF($F$22=19,$I$23,IF($L$22=19,$K$23,IF($F$37=19,$I$38,IF($L$37=19,$K$38,IF($F$52=19,$I$53,IF($L$52=19,$K$53,IF($F$67=19,$I$68,IF($L$67=19,K72,IF($F$82=19,I87,IF($L$82=19,K87,IF($F$97=19,I102,IF($L$97=19,K102,IF($F$112=19,I117,IF($L$112=19,K117,IF($F$127=19,I132,IF($L$127=19,K132,IF($F$142=19,I147,IF($L$142=19,K147))))))))))))))))))))</f>
        <v>0</v>
      </c>
    </row>
    <row r="283" spans="1:4" ht="13.5" customHeight="1" thickBot="1" x14ac:dyDescent="0.25">
      <c r="A283" s="381"/>
      <c r="B283" s="25" t="s">
        <v>7</v>
      </c>
      <c r="C283" s="27" t="str">
        <f>'Input adatok'!M298</f>
        <v>19_6</v>
      </c>
      <c r="D283" s="40" t="b">
        <f t="shared" si="46"/>
        <v>0</v>
      </c>
    </row>
    <row r="284" spans="1:4" ht="13.5" customHeight="1" thickBot="1" x14ac:dyDescent="0.25">
      <c r="A284" s="381"/>
      <c r="B284" s="25" t="s">
        <v>79</v>
      </c>
      <c r="C284" s="27" t="str">
        <f>'Input adatok'!M299</f>
        <v>19_7</v>
      </c>
      <c r="D284" s="40" t="b">
        <f t="shared" si="46"/>
        <v>0</v>
      </c>
    </row>
    <row r="285" spans="1:4" ht="13.5" customHeight="1" thickBot="1" x14ac:dyDescent="0.25">
      <c r="A285" s="381"/>
      <c r="B285" s="25" t="s">
        <v>80</v>
      </c>
      <c r="C285" s="27" t="str">
        <f>'Input adatok'!M300</f>
        <v>19_8</v>
      </c>
      <c r="D285" s="40" t="b">
        <f t="shared" si="46"/>
        <v>0</v>
      </c>
    </row>
    <row r="286" spans="1:4" ht="13.5" customHeight="1" thickBot="1" x14ac:dyDescent="0.25">
      <c r="A286" s="381"/>
      <c r="B286" s="25" t="s">
        <v>81</v>
      </c>
      <c r="C286" s="27" t="str">
        <f>'Input adatok'!M301</f>
        <v>19_9</v>
      </c>
      <c r="D286" s="40" t="b">
        <f t="shared" si="46"/>
        <v>0</v>
      </c>
    </row>
    <row r="287" spans="1:4" ht="13.5" customHeight="1" thickBot="1" x14ac:dyDescent="0.25">
      <c r="A287" s="391"/>
      <c r="B287" s="25" t="s">
        <v>82</v>
      </c>
      <c r="C287" s="27" t="str">
        <f>'Input adatok'!M302</f>
        <v>19_10</v>
      </c>
      <c r="D287" s="40" t="b">
        <f t="shared" si="46"/>
        <v>0</v>
      </c>
    </row>
    <row r="288" spans="1:4" ht="16.5" thickBot="1" x14ac:dyDescent="0.3">
      <c r="C288" s="39"/>
      <c r="D288" s="43" t="b">
        <f>IF($F$7=19,$I$8,IF($L$7=19,$K$8,IF($F$22=19,$I$23,IF($L$22=19,$K$23,IF($F$37=19,$I$38,IF($L$37=19,$K$38,IF($F$52=19,$I$53,IF($L$52=19,$K$53,IF($F$67=19,$I$68,IF($L$67=19,K78,IF($F$82=19,I93,IF($L$82=19,K93,IF($F$97=19,I108,IF($L$97=19,K108,IF($F$112=19,I123,IF($L$112=19,K123,IF($F$127=19,I138,IF($L$127=19,K138,IF($F$142=19,I153,IF($L$142=19,K153))))))))))))))))))))</f>
        <v>0</v>
      </c>
    </row>
    <row r="289" spans="1:4" x14ac:dyDescent="0.2">
      <c r="C289" s="39"/>
    </row>
    <row r="290" spans="1:4" ht="13.5" thickBot="1" x14ac:dyDescent="0.25">
      <c r="C290" s="39"/>
    </row>
    <row r="291" spans="1:4" ht="16.5" thickBot="1" x14ac:dyDescent="0.3">
      <c r="A291" s="383" t="s">
        <v>0</v>
      </c>
      <c r="B291" s="409"/>
      <c r="C291" s="23" t="str">
        <f>'Input adatok'!M307</f>
        <v>20cs</v>
      </c>
    </row>
    <row r="292" spans="1:4" ht="13.5" customHeight="1" thickBot="1" x14ac:dyDescent="0.25">
      <c r="A292" s="380">
        <v>20</v>
      </c>
      <c r="B292" s="24"/>
      <c r="C292" s="27" t="str">
        <f>'Input adatok'!M308</f>
        <v>Játékos Neve:</v>
      </c>
    </row>
    <row r="293" spans="1:4" ht="13.5" customHeight="1" thickBot="1" x14ac:dyDescent="0.25">
      <c r="A293" s="381"/>
      <c r="B293" s="25" t="s">
        <v>2</v>
      </c>
      <c r="C293" s="27" t="str">
        <f>'Input adatok'!M309</f>
        <v>20_1</v>
      </c>
      <c r="D293" s="40" t="b">
        <f>IF($F$7=20,I8,IF($L$7=20,K8,IF($F$22=20,I23,IF($L$22=20,K23,IF($F$37=20,I38,IF($L$37=20,K38,IF($F$52=20,I53,IF($L$52=20,K53,IF($F$67=20,I68,IF($L$67=20,K68,IF($F$82=20,I83,IF($L$82=20,K83,IF($F$97=20,I98,IF($L$97=20,K98,IF($F$112=20,I113,IF($L$112=20,K113,IF($F$127=20,I128,IF($L$127=20,K128,IF($F$142=20,I143,IF($L$142=20,K143))))))))))))))))))))</f>
        <v>0</v>
      </c>
    </row>
    <row r="294" spans="1:4" ht="13.5" customHeight="1" thickBot="1" x14ac:dyDescent="0.25">
      <c r="A294" s="381"/>
      <c r="B294" s="25" t="s">
        <v>3</v>
      </c>
      <c r="C294" s="27" t="str">
        <f>'Input adatok'!M310</f>
        <v>20_2</v>
      </c>
      <c r="D294" s="40" t="b">
        <f>IF($F$7=20,I9,IF($L$7=20,K9,IF($F$22=20,I24,IF($L$22=20,K24,IF($F$37=20,I39,IF($L$37=20,K39,IF($F$52=20,I54,IF($L$52=20,K54,IF($F$67=20,I69,IF($L$67=20,K69,IF($F$82=20,I84,IF($L$82=20,K84,IF($F$97=20,I99,IF($L$97=20,K99,IF($F$112=20,I114,IF($L$112=20,K114,IF($F$127=20,I129,IF($L$127=20,K129,IF($F$142=20,I144,IF($L$142=20,K144))))))))))))))))))))</f>
        <v>0</v>
      </c>
    </row>
    <row r="295" spans="1:4" ht="13.5" customHeight="1" thickBot="1" x14ac:dyDescent="0.25">
      <c r="A295" s="381"/>
      <c r="B295" s="25" t="s">
        <v>4</v>
      </c>
      <c r="C295" s="27" t="str">
        <f>'Input adatok'!M311</f>
        <v>20_3</v>
      </c>
      <c r="D295" s="40" t="b">
        <f>IF($F$7=20,I10,IF($L$7=20,K10,IF($F$22=20,I25,IF($L$22=20,K25,IF($F$37=20,I40,IF($L$37=20,K40,IF($F$52=20,I55,IF($L$52=20,K55,IF($F$67=20,I70,IF($L$67=20,K70,IF($F$82=20,I85,IF($L$82=20,K85,IF($F$97=20,I100,IF($L$97=20,K100,IF($F$112=20,I115,IF($L$112=20,K115,IF($F$127=20,I130,IF($L$127=20,K130,IF($F$142=20,I145,IF($L$142=20,K145))))))))))))))))))))</f>
        <v>0</v>
      </c>
    </row>
    <row r="296" spans="1:4" ht="13.5" customHeight="1" thickBot="1" x14ac:dyDescent="0.25">
      <c r="A296" s="381"/>
      <c r="B296" s="25" t="s">
        <v>5</v>
      </c>
      <c r="C296" s="27" t="str">
        <f>'Input adatok'!M312</f>
        <v>20_4</v>
      </c>
      <c r="D296" s="40" t="b">
        <f>IF($F$7=20,I11,IF($L$7=20,K11,IF($F$22=20,I26,IF($L$22=20,K26,IF($F$37=20,I41,IF($L$37=20,K41,IF($F$52=20,I56,IF($L$52=20,K56,IF($F$67=20,I71,IF($L$67=20,K71,IF($F$82=20,I86,IF($L$82=20,K86,IF($F$97=20,I101,IF($L$97=20,K101,IF($F$112=20,I116,IF($L$112=20,K116,IF($F$127=20,I131,IF($L$127=20,K131,IF($F$142=20,I146,IF($L$142=20,K146))))))))))))))))))))</f>
        <v>0</v>
      </c>
    </row>
    <row r="297" spans="1:4" ht="13.5" customHeight="1" thickBot="1" x14ac:dyDescent="0.25">
      <c r="A297" s="381"/>
      <c r="B297" s="25" t="s">
        <v>6</v>
      </c>
      <c r="C297" s="27" t="str">
        <f>'Input adatok'!M313</f>
        <v>20_5</v>
      </c>
      <c r="D297" s="40" t="b">
        <f t="shared" ref="D297:D302" si="47">IF($F$7=20,I12,IF($L$7=20,K12,IF($F$22=20,I27,IF($L$22=20,K27,IF($F$37=20,I42,IF($L$37=20,K42,IF($F$52=20,I57,IF($L$52=20,K57,IF($F$67=20,I72,IF($L$67=20,K72,IF($F$82=20,I87,IF($L$82=20,K87,IF($F$97=20,I102,IF($L$97=20,K102,IF($F$112=20,I117,IF($L$112=20,K117,IF($F$127=20,I132,IF($L$127=20,K132,IF($F$142=20,I147,IF($L$142=20,K147))))))))))))))))))))</f>
        <v>0</v>
      </c>
    </row>
    <row r="298" spans="1:4" ht="13.5" customHeight="1" thickBot="1" x14ac:dyDescent="0.25">
      <c r="A298" s="381"/>
      <c r="B298" s="25" t="s">
        <v>7</v>
      </c>
      <c r="C298" s="27" t="str">
        <f>'Input adatok'!M314</f>
        <v>20_6</v>
      </c>
      <c r="D298" s="40" t="b">
        <f t="shared" si="47"/>
        <v>0</v>
      </c>
    </row>
    <row r="299" spans="1:4" ht="13.5" customHeight="1" thickBot="1" x14ac:dyDescent="0.25">
      <c r="A299" s="381"/>
      <c r="B299" s="25" t="s">
        <v>79</v>
      </c>
      <c r="C299" s="27" t="str">
        <f>'Input adatok'!M315</f>
        <v>20_7</v>
      </c>
      <c r="D299" s="40" t="b">
        <f t="shared" si="47"/>
        <v>0</v>
      </c>
    </row>
    <row r="300" spans="1:4" ht="13.5" customHeight="1" thickBot="1" x14ac:dyDescent="0.25">
      <c r="A300" s="381"/>
      <c r="B300" s="25" t="s">
        <v>80</v>
      </c>
      <c r="C300" s="27" t="str">
        <f>'Input adatok'!M316</f>
        <v>20_8</v>
      </c>
      <c r="D300" s="40" t="b">
        <f t="shared" si="47"/>
        <v>0</v>
      </c>
    </row>
    <row r="301" spans="1:4" ht="13.5" customHeight="1" thickBot="1" x14ac:dyDescent="0.25">
      <c r="A301" s="381"/>
      <c r="B301" s="25" t="s">
        <v>81</v>
      </c>
      <c r="C301" s="27" t="str">
        <f>'Input adatok'!M317</f>
        <v>20_9</v>
      </c>
      <c r="D301" s="40" t="b">
        <f t="shared" si="47"/>
        <v>0</v>
      </c>
    </row>
    <row r="302" spans="1:4" ht="13.5" customHeight="1" thickBot="1" x14ac:dyDescent="0.25">
      <c r="A302" s="391"/>
      <c r="B302" s="25" t="s">
        <v>82</v>
      </c>
      <c r="C302" s="27" t="str">
        <f>'Input adatok'!M318</f>
        <v>20_10</v>
      </c>
      <c r="D302" s="40" t="b">
        <f t="shared" si="47"/>
        <v>0</v>
      </c>
    </row>
    <row r="303" spans="1:4" ht="16.5" thickBot="1" x14ac:dyDescent="0.3">
      <c r="D303" s="43" t="b">
        <f>IF($F$7=20,I18,IF($L$7=20,K18,IF($F$22=20,I33,IF($L$22=20,K33,IF($F$37=20,I48,IF($L$37=20,K48,IF($F$52=20,I63,IF($L$52=20,K63,IF($F$67=20,I78,IF($L$67=20,K78,IF($F$82=20,I93,IF($L$82=20,K93,IF($F$97=20,I108,IF($L$97=20,K108,IF($F$112=20,I123,IF($L$112=20,K123,IF($F$127=20,I138,IF($L$127=20,K138,IF($F$142=20,I153,IF($L$142=20,K153))))))))))))))))))))</f>
        <v>0</v>
      </c>
    </row>
  </sheetData>
  <sheetProtection password="CC53" sheet="1" objects="1" scenarios="1"/>
  <mergeCells count="101">
    <mergeCell ref="A291:B291"/>
    <mergeCell ref="A292:A302"/>
    <mergeCell ref="A246:B246"/>
    <mergeCell ref="A247:A257"/>
    <mergeCell ref="A261:B261"/>
    <mergeCell ref="A262:A272"/>
    <mergeCell ref="A276:B276"/>
    <mergeCell ref="A277:A287"/>
    <mergeCell ref="A201:B201"/>
    <mergeCell ref="A202:A212"/>
    <mergeCell ref="A216:B216"/>
    <mergeCell ref="A217:A227"/>
    <mergeCell ref="A231:B231"/>
    <mergeCell ref="A232:A242"/>
    <mergeCell ref="A156:B156"/>
    <mergeCell ref="A157:A167"/>
    <mergeCell ref="A171:B171"/>
    <mergeCell ref="A172:A182"/>
    <mergeCell ref="A186:B186"/>
    <mergeCell ref="A187:A197"/>
    <mergeCell ref="I140:K140"/>
    <mergeCell ref="A141:B141"/>
    <mergeCell ref="F141:G141"/>
    <mergeCell ref="I141:K142"/>
    <mergeCell ref="L141:M141"/>
    <mergeCell ref="A142:A152"/>
    <mergeCell ref="F142:F152"/>
    <mergeCell ref="L142:L152"/>
    <mergeCell ref="I125:K125"/>
    <mergeCell ref="A126:B126"/>
    <mergeCell ref="F126:G126"/>
    <mergeCell ref="I126:K127"/>
    <mergeCell ref="L126:M126"/>
    <mergeCell ref="A127:A137"/>
    <mergeCell ref="F127:F137"/>
    <mergeCell ref="L127:L137"/>
    <mergeCell ref="I110:K110"/>
    <mergeCell ref="A111:B111"/>
    <mergeCell ref="F111:G111"/>
    <mergeCell ref="I111:K112"/>
    <mergeCell ref="L111:M111"/>
    <mergeCell ref="A112:A122"/>
    <mergeCell ref="F112:F122"/>
    <mergeCell ref="L112:L122"/>
    <mergeCell ref="I95:K95"/>
    <mergeCell ref="A96:B96"/>
    <mergeCell ref="F96:G96"/>
    <mergeCell ref="I96:K97"/>
    <mergeCell ref="L96:M96"/>
    <mergeCell ref="A97:A107"/>
    <mergeCell ref="F97:F107"/>
    <mergeCell ref="L97:L107"/>
    <mergeCell ref="I80:K80"/>
    <mergeCell ref="A81:B81"/>
    <mergeCell ref="F81:G81"/>
    <mergeCell ref="I81:K82"/>
    <mergeCell ref="L81:M81"/>
    <mergeCell ref="A82:A92"/>
    <mergeCell ref="F82:F92"/>
    <mergeCell ref="L82:L92"/>
    <mergeCell ref="I65:K65"/>
    <mergeCell ref="A66:B66"/>
    <mergeCell ref="F66:G66"/>
    <mergeCell ref="I66:K67"/>
    <mergeCell ref="L66:M66"/>
    <mergeCell ref="A67:A77"/>
    <mergeCell ref="F67:F77"/>
    <mergeCell ref="L67:L77"/>
    <mergeCell ref="I50:K50"/>
    <mergeCell ref="A51:B51"/>
    <mergeCell ref="F51:G51"/>
    <mergeCell ref="I51:K52"/>
    <mergeCell ref="L51:M51"/>
    <mergeCell ref="A52:A62"/>
    <mergeCell ref="F52:F62"/>
    <mergeCell ref="L52:L62"/>
    <mergeCell ref="I35:K35"/>
    <mergeCell ref="A36:B36"/>
    <mergeCell ref="F36:G36"/>
    <mergeCell ref="I36:K37"/>
    <mergeCell ref="L36:M36"/>
    <mergeCell ref="A37:A47"/>
    <mergeCell ref="F37:F47"/>
    <mergeCell ref="L37:L47"/>
    <mergeCell ref="I20:K20"/>
    <mergeCell ref="A21:B21"/>
    <mergeCell ref="F21:G21"/>
    <mergeCell ref="I21:K22"/>
    <mergeCell ref="L21:M21"/>
    <mergeCell ref="A22:A32"/>
    <mergeCell ref="F22:F32"/>
    <mergeCell ref="L22:L32"/>
    <mergeCell ref="I1:K3"/>
    <mergeCell ref="I5:K5"/>
    <mergeCell ref="A6:B6"/>
    <mergeCell ref="F6:G6"/>
    <mergeCell ref="I6:K7"/>
    <mergeCell ref="L6:M6"/>
    <mergeCell ref="A7:A17"/>
    <mergeCell ref="F7:F17"/>
    <mergeCell ref="L7:L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303"/>
  <sheetViews>
    <sheetView topLeftCell="G1" workbookViewId="0">
      <selection activeCell="Q19" sqref="Q19"/>
    </sheetView>
  </sheetViews>
  <sheetFormatPr defaultRowHeight="12.75" x14ac:dyDescent="0.2"/>
  <cols>
    <col min="1" max="1" width="9.140625" customWidth="1"/>
    <col min="2" max="2" width="9.140625" hidden="1" customWidth="1"/>
    <col min="3" max="3" width="16.42578125" style="31" hidden="1" customWidth="1"/>
    <col min="4" max="5" width="9.140625" hidden="1" customWidth="1"/>
    <col min="7" max="7" width="9" customWidth="1"/>
    <col min="8" max="8" width="32.42578125" bestFit="1" customWidth="1"/>
    <col min="13" max="13" width="8.42578125" customWidth="1"/>
    <col min="14" max="14" width="32.85546875" bestFit="1" customWidth="1"/>
    <col min="15" max="15" width="2.42578125" customWidth="1"/>
  </cols>
  <sheetData>
    <row r="1" spans="1:21" ht="12.75" customHeight="1" x14ac:dyDescent="0.2">
      <c r="F1" s="280"/>
      <c r="G1" s="280"/>
      <c r="H1" s="280"/>
      <c r="I1" s="429" t="s">
        <v>9</v>
      </c>
      <c r="J1" s="430"/>
      <c r="K1" s="431"/>
      <c r="L1" s="280"/>
      <c r="M1" s="280"/>
      <c r="N1" s="280"/>
    </row>
    <row r="2" spans="1:21" ht="12.75" customHeight="1" x14ac:dyDescent="0.25">
      <c r="F2" s="280"/>
      <c r="G2" s="280"/>
      <c r="H2" s="280"/>
      <c r="I2" s="432"/>
      <c r="J2" s="433"/>
      <c r="K2" s="434"/>
      <c r="L2" s="280"/>
      <c r="M2" s="280"/>
      <c r="N2" s="281"/>
    </row>
    <row r="3" spans="1:21" ht="16.5" customHeight="1" thickBot="1" x14ac:dyDescent="0.3">
      <c r="F3" s="280"/>
      <c r="G3" s="280"/>
      <c r="H3" s="280"/>
      <c r="I3" s="435"/>
      <c r="J3" s="436"/>
      <c r="K3" s="437"/>
      <c r="L3" s="280"/>
      <c r="M3" s="280"/>
      <c r="N3" s="281">
        <v>41588</v>
      </c>
    </row>
    <row r="4" spans="1:21" ht="13.5" thickBot="1" x14ac:dyDescent="0.25">
      <c r="F4" s="280"/>
      <c r="G4" s="280"/>
      <c r="H4" s="280"/>
      <c r="I4" s="282"/>
      <c r="J4" s="282"/>
      <c r="K4" s="282"/>
      <c r="L4" s="280"/>
      <c r="M4" s="280"/>
      <c r="N4" s="280"/>
    </row>
    <row r="5" spans="1:21" ht="13.5" customHeight="1" thickTop="1" thickBot="1" x14ac:dyDescent="0.25">
      <c r="F5" s="280"/>
      <c r="G5" s="280"/>
      <c r="H5" s="280"/>
      <c r="I5" s="420" t="s">
        <v>8</v>
      </c>
      <c r="J5" s="420"/>
      <c r="K5" s="420"/>
      <c r="L5" s="280"/>
      <c r="M5" s="280"/>
      <c r="N5" s="280"/>
    </row>
    <row r="6" spans="1:21" ht="16.5" customHeight="1" thickTop="1" thickBot="1" x14ac:dyDescent="0.35">
      <c r="A6" s="383" t="str">
        <f>'Input adatok'!A3</f>
        <v>Csapat Neve:</v>
      </c>
      <c r="B6" s="384"/>
      <c r="C6" s="45" t="str">
        <f>'Input adatok'!$C$3</f>
        <v>Nyírbátor SE</v>
      </c>
      <c r="F6" s="421" t="s">
        <v>0</v>
      </c>
      <c r="G6" s="422"/>
      <c r="H6" s="283" t="str">
        <f>IF($F$7=1,C6,IF($F$7=2,C21,IF($F$7=3,C36,IF($F$7=4,C51,IF($F$7=5,C66,IF($F$7=6,C81,IF($F$7=7,C96,IF($F$7=8,C111,IF($F$7=9,C126,IF($F$7=10,C141,IF($F$7=11,C156,IF($F$7=12,C171,IF($F$7=13,C186,IF($F$7=14,C201,IF($F$7=15,C216,IF($F$7=16,C231,IF($F$7=17,C246,IF($F$7=18,C261,IF($F$7=19,C276,IF($F$7=20,C291))))))))))))))))))))</f>
        <v>Refi SC</v>
      </c>
      <c r="I6" s="419" t="str">
        <f>$I$1</f>
        <v>3. forduló</v>
      </c>
      <c r="J6" s="419"/>
      <c r="K6" s="419"/>
      <c r="L6" s="421" t="s">
        <v>0</v>
      </c>
      <c r="M6" s="422"/>
      <c r="N6" s="283" t="str">
        <f>IF($L$7=1,C6,IF($L$7=2,C21,IF($L$7=3,C36,IF($L$7=4,C51,IF($L$7=5,C66,IF($L$7=6,C81,IF($L$7=7,C96,IF($L$7=8,C111,IF($L$7=9,C126,IF($L$7=10,C141,IF($L$7=11,C156,IF($L$7=12,C171,IF($L$7=13,C186,IF($L$7=14,C201,IF($L$7=15,C216,IF($L$7=16,C231,IF($L$7=17,C246,IF($L$7=18,C261,IF($L$7=19,C276,IF($L$7=20,C291))))))))))))))))))))</f>
        <v>Nagyhalászi SE</v>
      </c>
      <c r="P6" s="246"/>
      <c r="R6" s="17"/>
    </row>
    <row r="7" spans="1:21" ht="13.5" customHeight="1" thickBot="1" x14ac:dyDescent="0.25">
      <c r="A7" s="380">
        <v>1</v>
      </c>
      <c r="B7" s="24"/>
      <c r="C7" s="26" t="str">
        <f>'Input adatok'!M4</f>
        <v>Játékos Neve:</v>
      </c>
      <c r="F7" s="423">
        <v>2</v>
      </c>
      <c r="G7" s="284"/>
      <c r="H7" s="285" t="str">
        <f t="shared" ref="H7" si="0">IF($F$7=1,C7,IF($F$7=2,C22,IF($F$7=3,C37,IF($F$7=4,C52,IF($F$7=5,C67,IF($F$7=6,C82,IF($F$7=7,C97,IF($F$7=8,C112,IF($F$7=9,C127,IF($F$7=10,C142,IF($F$7=11,C157,IF($F$7=12,C172,IF($F$7=13,C187,IF($F$7=14,C202,IF($F$7=15,C217,IF($F$7=16,C232,IF($F$7=17,C247,IF($F$7=18,C262,IF($F$7=19,C277,IF($F$7=20,C292))))))))))))))))))))</f>
        <v>Játékos Neve:</v>
      </c>
      <c r="I7" s="419"/>
      <c r="J7" s="419"/>
      <c r="K7" s="419"/>
      <c r="L7" s="426">
        <v>10</v>
      </c>
      <c r="M7" s="284"/>
      <c r="N7" s="285" t="str">
        <f>IF($L$7=1,C7,IF($L$7=2,C22,IF($L$7=3,C37,IF($L$7=4,C52,IF($L$7=5,C67,IF($L$7=6,C82,IF($L$7=7,C97,IF($L$7=8,C112,IF($L$7=9,C127,IF($L$7=10,C142,IF($L$7=11,C157,IF($L$7=12,C172,IF($L$7=13,C187,IF($L$7=14,C202,IF($L$7=15,C217,IF($L$7=16,C232,IF($L$7=17,C247,IF($L$7=18,C262,IF($L$7=19,C277,IF($L$7=20,C292))))))))))))))))))))</f>
        <v>Játékos Neve:</v>
      </c>
      <c r="P7" s="246"/>
      <c r="Q7" s="35"/>
    </row>
    <row r="8" spans="1:21" ht="12.75" customHeight="1" thickBot="1" x14ac:dyDescent="0.25">
      <c r="A8" s="381"/>
      <c r="B8" s="25" t="s">
        <v>2</v>
      </c>
      <c r="C8" s="258" t="str">
        <f>IF($F$7=1,H8,IF($L$7=1,N8,IF($F$22=1,H23,IF($L$22=1,N23,IF($F$37=1,H38,IF($L$37=1,N38,IF($F$52=1,H53,IF($L$52=1,N53,IF($F$67=1,H68,IF($L$67,N68,IF($F$82=1,H83,IF($L$82,N83,IF($F$97,H98,IF($L$97=1,N98,IF($F$112=1,H113,IF($L$112=1,N113,IF($F$127=1,H128,IF($L$127=1,N128,IF($F$142=1,H143,IF($L$142=1,N143))))))))))))))))))))</f>
        <v>Baracsi Sándor 1922</v>
      </c>
      <c r="D8" s="257">
        <f t="shared" ref="D8:D17" si="1">IF($F$7=1,I8,IF($L$7=1,K8,IF($F$22=1,I23,IF($L$22=1,K23,IF($F$37=1,I38,IF($L$37=1,K38,IF($F$52=1,I53,IF($L$52=1,K53,IF($F$67=1,I68,IF($L$67,K68,IF($F$82=1,I83,IF($L$82,K83,IF($F$97,I98,IF($L$97=1,K98,IF($F$112=1,I113,IF($L$112=1,K113,IF($F$127=1,I128,IF($L$127=1,K128,IF($F$142=1,I143,IF($L$142=1,K143))))))))))))))))))))</f>
        <v>0</v>
      </c>
      <c r="F8" s="424"/>
      <c r="G8" s="286" t="s">
        <v>2</v>
      </c>
      <c r="H8" s="287" t="s">
        <v>410</v>
      </c>
      <c r="I8" s="288">
        <v>1</v>
      </c>
      <c r="J8" s="288"/>
      <c r="K8" s="288">
        <v>0</v>
      </c>
      <c r="L8" s="427"/>
      <c r="M8" s="286" t="s">
        <v>2</v>
      </c>
      <c r="N8" s="289" t="s">
        <v>483</v>
      </c>
      <c r="P8" s="246"/>
      <c r="Q8" s="30"/>
      <c r="R8" s="30"/>
      <c r="S8" s="30"/>
      <c r="T8" s="30"/>
      <c r="U8" s="30"/>
    </row>
    <row r="9" spans="1:21" ht="12.75" customHeight="1" thickBot="1" x14ac:dyDescent="0.25">
      <c r="A9" s="381"/>
      <c r="B9" s="25" t="s">
        <v>3</v>
      </c>
      <c r="C9" s="258" t="str">
        <f t="shared" ref="C9:C17" si="2">IF($F$7=1,H9,IF($L$7=1,N9,IF($F$22=1,H24,IF($L$22=1,N24,IF($F$37=1,H39,IF($L$37=1,N39,IF($F$52=1,H54,IF($L$52=1,N54,IF($F$67=1,H69,IF($L$67,N69,IF($F$82=1,H84,IF($L$82,N84,IF($F$97,H99,IF($L$97=1,N99,IF($F$112=1,H114,IF($L$112=1,N114,IF($F$127=1,H129,IF($L$127=1,N129,IF($F$142=1,H144,IF($L$142=1,N144))))))))))))))))))))</f>
        <v>Kádár János 1790</v>
      </c>
      <c r="D9" s="257">
        <f t="shared" si="1"/>
        <v>0</v>
      </c>
      <c r="F9" s="424"/>
      <c r="G9" s="286" t="s">
        <v>3</v>
      </c>
      <c r="H9" s="287" t="s">
        <v>411</v>
      </c>
      <c r="I9" s="288">
        <v>0.5</v>
      </c>
      <c r="J9" s="288"/>
      <c r="K9" s="288">
        <v>0.5</v>
      </c>
      <c r="L9" s="427"/>
      <c r="M9" s="286" t="s">
        <v>3</v>
      </c>
      <c r="N9" s="290" t="s">
        <v>599</v>
      </c>
      <c r="P9" s="246"/>
      <c r="Q9" s="30"/>
      <c r="R9" s="30"/>
      <c r="S9" s="30"/>
      <c r="T9" s="30"/>
      <c r="U9" s="30"/>
    </row>
    <row r="10" spans="1:21" ht="12.75" customHeight="1" thickBot="1" x14ac:dyDescent="0.25">
      <c r="A10" s="381"/>
      <c r="B10" s="25" t="s">
        <v>4</v>
      </c>
      <c r="C10" s="258" t="str">
        <f t="shared" si="2"/>
        <v xml:space="preserve"> Tóth János 1827</v>
      </c>
      <c r="D10" s="257">
        <f t="shared" si="1"/>
        <v>0</v>
      </c>
      <c r="F10" s="424"/>
      <c r="G10" s="286" t="s">
        <v>4</v>
      </c>
      <c r="H10" s="287" t="s">
        <v>519</v>
      </c>
      <c r="I10" s="288">
        <v>1</v>
      </c>
      <c r="J10" s="288"/>
      <c r="K10" s="288">
        <v>0</v>
      </c>
      <c r="L10" s="427"/>
      <c r="M10" s="286" t="s">
        <v>4</v>
      </c>
      <c r="N10" s="290" t="s">
        <v>547</v>
      </c>
      <c r="P10" s="246"/>
      <c r="Q10" s="30"/>
      <c r="R10" s="30"/>
      <c r="S10" s="30"/>
      <c r="T10" s="30"/>
      <c r="U10" s="30"/>
    </row>
    <row r="11" spans="1:21" ht="12.75" customHeight="1" thickBot="1" x14ac:dyDescent="0.25">
      <c r="A11" s="381"/>
      <c r="B11" s="25" t="s">
        <v>5</v>
      </c>
      <c r="C11" s="258" t="str">
        <f t="shared" si="2"/>
        <v>Józsa László 1638</v>
      </c>
      <c r="D11" s="257">
        <f t="shared" si="1"/>
        <v>1</v>
      </c>
      <c r="F11" s="424"/>
      <c r="G11" s="286" t="s">
        <v>5</v>
      </c>
      <c r="H11" s="287" t="s">
        <v>413</v>
      </c>
      <c r="I11" s="288">
        <v>1</v>
      </c>
      <c r="J11" s="288"/>
      <c r="K11" s="288">
        <v>0</v>
      </c>
      <c r="L11" s="427"/>
      <c r="M11" s="286" t="s">
        <v>5</v>
      </c>
      <c r="N11" s="290" t="s">
        <v>600</v>
      </c>
      <c r="P11" s="246"/>
      <c r="Q11" s="30"/>
      <c r="R11" s="30"/>
      <c r="S11" s="30"/>
      <c r="T11" s="30"/>
      <c r="U11" s="30"/>
    </row>
    <row r="12" spans="1:21" ht="12.75" customHeight="1" thickBot="1" x14ac:dyDescent="0.25">
      <c r="A12" s="381"/>
      <c r="B12" s="25" t="s">
        <v>6</v>
      </c>
      <c r="C12" s="258" t="str">
        <f t="shared" si="2"/>
        <v>Kónya István 1469</v>
      </c>
      <c r="D12" s="257">
        <f t="shared" si="1"/>
        <v>1</v>
      </c>
      <c r="F12" s="424"/>
      <c r="G12" s="286" t="s">
        <v>6</v>
      </c>
      <c r="H12" s="287" t="s">
        <v>414</v>
      </c>
      <c r="I12" s="288">
        <v>1</v>
      </c>
      <c r="J12" s="288"/>
      <c r="K12" s="288">
        <v>0</v>
      </c>
      <c r="L12" s="427"/>
      <c r="M12" s="286" t="s">
        <v>6</v>
      </c>
      <c r="N12" s="290" t="s">
        <v>486</v>
      </c>
      <c r="P12" s="246"/>
      <c r="Q12" s="30"/>
      <c r="R12" s="30"/>
      <c r="S12" s="30"/>
      <c r="T12" s="30"/>
      <c r="U12" s="30"/>
    </row>
    <row r="13" spans="1:21" ht="13.5" customHeight="1" thickBot="1" x14ac:dyDescent="0.25">
      <c r="A13" s="381"/>
      <c r="B13" s="25" t="s">
        <v>7</v>
      </c>
      <c r="C13" s="258" t="str">
        <f t="shared" si="2"/>
        <v>Hetei Ferenc 1605</v>
      </c>
      <c r="D13" s="257">
        <f t="shared" si="1"/>
        <v>0.5</v>
      </c>
      <c r="F13" s="424"/>
      <c r="G13" s="286" t="s">
        <v>7</v>
      </c>
      <c r="H13" s="287" t="s">
        <v>598</v>
      </c>
      <c r="I13" s="288">
        <v>1</v>
      </c>
      <c r="J13" s="288"/>
      <c r="K13" s="288">
        <v>0</v>
      </c>
      <c r="L13" s="427"/>
      <c r="M13" s="286" t="s">
        <v>7</v>
      </c>
      <c r="N13" s="290" t="s">
        <v>366</v>
      </c>
      <c r="P13" s="246"/>
      <c r="Q13" s="30"/>
      <c r="R13" s="30"/>
      <c r="S13" s="30"/>
      <c r="T13" s="30"/>
      <c r="U13" s="30"/>
    </row>
    <row r="14" spans="1:21" ht="14.25" customHeight="1" thickBot="1" x14ac:dyDescent="0.25">
      <c r="A14" s="381"/>
      <c r="B14" s="25" t="s">
        <v>79</v>
      </c>
      <c r="C14" s="258" t="str">
        <f t="shared" si="2"/>
        <v>Kádár Krisztián</v>
      </c>
      <c r="D14" s="257">
        <f t="shared" si="1"/>
        <v>1</v>
      </c>
      <c r="F14" s="424"/>
      <c r="G14" s="286" t="s">
        <v>79</v>
      </c>
      <c r="H14" s="287" t="s">
        <v>567</v>
      </c>
      <c r="I14" s="288">
        <v>1</v>
      </c>
      <c r="J14" s="288"/>
      <c r="K14" s="288">
        <v>0</v>
      </c>
      <c r="L14" s="427"/>
      <c r="M14" s="286" t="s">
        <v>79</v>
      </c>
      <c r="N14" s="290" t="s">
        <v>368</v>
      </c>
      <c r="P14" s="246"/>
      <c r="Q14" s="30"/>
      <c r="R14" s="30"/>
      <c r="S14" s="30"/>
      <c r="T14" s="30"/>
      <c r="U14" s="30"/>
    </row>
    <row r="15" spans="1:21" ht="13.5" customHeight="1" thickBot="1" x14ac:dyDescent="0.25">
      <c r="A15" s="381"/>
      <c r="B15" s="25" t="s">
        <v>80</v>
      </c>
      <c r="C15" s="258" t="str">
        <f t="shared" si="2"/>
        <v>Molnár Imre</v>
      </c>
      <c r="D15" s="257">
        <f t="shared" si="1"/>
        <v>1</v>
      </c>
      <c r="F15" s="424"/>
      <c r="G15" s="286" t="s">
        <v>80</v>
      </c>
      <c r="H15" s="287" t="s">
        <v>522</v>
      </c>
      <c r="I15" s="288">
        <v>0.5</v>
      </c>
      <c r="J15" s="288"/>
      <c r="K15" s="288">
        <v>0.5</v>
      </c>
      <c r="L15" s="427"/>
      <c r="M15" s="286" t="s">
        <v>80</v>
      </c>
      <c r="N15" s="290" t="s">
        <v>551</v>
      </c>
      <c r="P15" s="246"/>
      <c r="Q15" s="30"/>
      <c r="R15" s="30"/>
      <c r="S15" s="30"/>
      <c r="T15" s="30"/>
      <c r="U15" s="30"/>
    </row>
    <row r="16" spans="1:21" ht="13.5" customHeight="1" thickBot="1" x14ac:dyDescent="0.25">
      <c r="A16" s="381"/>
      <c r="B16" s="25" t="s">
        <v>81</v>
      </c>
      <c r="C16" s="258" t="str">
        <f t="shared" si="2"/>
        <v>Kádár Kristóf</v>
      </c>
      <c r="D16" s="257">
        <f t="shared" si="1"/>
        <v>1</v>
      </c>
      <c r="F16" s="424"/>
      <c r="G16" s="286" t="s">
        <v>81</v>
      </c>
      <c r="H16" s="287" t="s">
        <v>523</v>
      </c>
      <c r="I16" s="288">
        <v>0</v>
      </c>
      <c r="J16" s="288"/>
      <c r="K16" s="288">
        <v>1</v>
      </c>
      <c r="L16" s="427"/>
      <c r="M16" s="286" t="s">
        <v>81</v>
      </c>
      <c r="N16" s="290" t="s">
        <v>553</v>
      </c>
      <c r="P16" s="246"/>
      <c r="Q16" s="30"/>
      <c r="R16" s="30"/>
      <c r="S16" s="30"/>
      <c r="T16" s="30"/>
      <c r="U16" s="30"/>
    </row>
    <row r="17" spans="1:16" ht="14.25" customHeight="1" thickBot="1" x14ac:dyDescent="0.25">
      <c r="A17" s="382"/>
      <c r="B17" s="25" t="s">
        <v>82</v>
      </c>
      <c r="C17" s="258" t="str">
        <f t="shared" si="2"/>
        <v>Kádár Vivien</v>
      </c>
      <c r="D17" s="257">
        <f t="shared" si="1"/>
        <v>0</v>
      </c>
      <c r="F17" s="425"/>
      <c r="G17" s="291" t="s">
        <v>82</v>
      </c>
      <c r="H17" s="292" t="s">
        <v>596</v>
      </c>
      <c r="I17" s="293">
        <v>1</v>
      </c>
      <c r="J17" s="293" t="s">
        <v>597</v>
      </c>
      <c r="K17" s="293">
        <v>0</v>
      </c>
      <c r="L17" s="428"/>
      <c r="M17" s="291" t="s">
        <v>82</v>
      </c>
      <c r="N17" s="294"/>
      <c r="P17" s="246"/>
    </row>
    <row r="18" spans="1:16" ht="13.5" customHeight="1" thickTop="1" thickBot="1" x14ac:dyDescent="0.3">
      <c r="C18" s="32"/>
      <c r="D18" s="256">
        <f>IF($F$7=1,I18,IF($L$7=1,K18,IF($F$22=1,I33,IF($L$22=1,K33,IF($F$37=1,I48,IF($L$37=1,K48,IF($F$52=1,I63,IF($L$52=1,K63,IF($F$67=1,I78,IF($L$67,K78,IF($F$82=1,I93,IF($L$82,K93,IF($F$97,I108,IF($L$97=1,K108,IF($F$112=1,I123,IF($L$112=1,K123,IF($F$127=1,I138,IF($L$127=1,K138,IF($F$142=1,I153,IF($L$142=1,K153))))))))))))))))))))</f>
        <v>5.5</v>
      </c>
      <c r="F18" s="295"/>
      <c r="G18" s="296"/>
      <c r="H18" s="297"/>
      <c r="I18" s="298">
        <f>SUM(I8:I17)</f>
        <v>8</v>
      </c>
      <c r="J18" s="299"/>
      <c r="K18" s="298">
        <f>SUM(K8:K17)</f>
        <v>2</v>
      </c>
      <c r="L18" s="295"/>
      <c r="M18" s="296"/>
      <c r="N18" s="297"/>
      <c r="P18" s="246"/>
    </row>
    <row r="19" spans="1:16" ht="12.75" customHeight="1" thickBot="1" x14ac:dyDescent="0.25">
      <c r="C19" s="32"/>
      <c r="H19" s="37"/>
      <c r="I19" s="300"/>
      <c r="J19" s="300"/>
      <c r="K19" s="301"/>
      <c r="N19" s="37"/>
    </row>
    <row r="20" spans="1:16" ht="16.5" thickTop="1" thickBot="1" x14ac:dyDescent="0.25">
      <c r="C20" s="32"/>
      <c r="F20" s="280"/>
      <c r="G20" s="280"/>
      <c r="H20" s="280"/>
      <c r="I20" s="420" t="s">
        <v>8</v>
      </c>
      <c r="J20" s="420"/>
      <c r="K20" s="420"/>
      <c r="L20" s="280"/>
      <c r="M20" s="280"/>
      <c r="N20" s="280"/>
    </row>
    <row r="21" spans="1:16" ht="20.25" thickTop="1" thickBot="1" x14ac:dyDescent="0.35">
      <c r="A21" s="383" t="s">
        <v>0</v>
      </c>
      <c r="B21" s="409"/>
      <c r="C21" s="26" t="str">
        <f>'Input adatok'!C19</f>
        <v>Refi SC</v>
      </c>
      <c r="F21" s="421" t="s">
        <v>0</v>
      </c>
      <c r="G21" s="422"/>
      <c r="H21" s="283" t="str">
        <f>IF($F$22=1,C6,IF($F$22=2,C21,IF($F$22=3,C36,IF($F$22=4,C51,IF($F$22=5,C66,IF($F$22=6,C81,IF($F$22=7,C96,IF($F$22=8,C111,IF($F$22=9,C126,IF($F$22=10,C141,IF($F$22=11,C156,IF($F$22=12,C171,IF($F$22=13,C186,IF($F$22=14,C201,IF($F$22=15,C216,IF($F$22=16,C231,IF($F$22=17,C246,IF($F$22=18,C261,IF($F$22=19,C276,IF($F$22=20,C291))))))))))))))))))))</f>
        <v>Fehérgyarmat SE</v>
      </c>
      <c r="I21" s="419" t="str">
        <f>$I$1</f>
        <v>3. forduló</v>
      </c>
      <c r="J21" s="419"/>
      <c r="K21" s="419"/>
      <c r="L21" s="421" t="s">
        <v>0</v>
      </c>
      <c r="M21" s="422"/>
      <c r="N21" s="283" t="str">
        <f>IF($L$22=1,C6,IF($L$22=2,C21,IF($L$22=3,C36,IF($L$22=4,C51,IF($L$22=5,C66,IF($L$22=6,C81,IF($L$22=7,C96,IF($L$22=8,C111,IF($L$22=9,C126,IF($L$22=10,C141,IF($L$22=11,C156,IF($L$22=12,C171,IF($L$22=13,C186,IF($L$22=14,C201,IF($L$22=15,C216,IF($L$22=16,C231,IF($L$22=17,C246,IF($L$22=18,C261,IF($L$22=19,C276,IF($L$22=20,C291))))))))))))))))))))</f>
        <v>Nyírbátor SE</v>
      </c>
      <c r="P21" s="246"/>
    </row>
    <row r="22" spans="1:16" ht="12.75" customHeight="1" thickBot="1" x14ac:dyDescent="0.25">
      <c r="A22" s="380">
        <v>2</v>
      </c>
      <c r="B22" s="24"/>
      <c r="C22" s="26" t="str">
        <f>'Input adatok'!M20</f>
        <v>Játékos Neve:</v>
      </c>
      <c r="F22" s="423">
        <v>3</v>
      </c>
      <c r="G22" s="284"/>
      <c r="H22" s="285" t="str">
        <f>IF($F$22=1,C7,IF($F$22=2,C22,IF($F$22=3,C37,IF($F$22=4,C52,IF($F$22=5,C67,IF($F$22=6,C82,IF($F$22=7,C97,IF($F$22=8,C112,IF($F$22=9,C127,IF($F$22=10,C142,IF($F$22=11,C157,IF($F$22=12,C172,IF($F$22=13,C187,IF($F$22=14,C202,IF($F$22=15,C217,IF($F$22=16,C232,IF($F$22=17,C247,IF($F$22=18,C262,IF($F$22=19,C277,IF($F$22=20,C292))))))))))))))))))))</f>
        <v>Játékos Neve:</v>
      </c>
      <c r="I22" s="419"/>
      <c r="J22" s="419"/>
      <c r="K22" s="419"/>
      <c r="L22" s="426">
        <v>1</v>
      </c>
      <c r="M22" s="284"/>
      <c r="N22" s="285" t="str">
        <f>IF($L$22=1,C7,IF($L$22=2,C22,IF($L$22=3,C37,IF($L$22=4,C52,IF($L$22=5,C67,IF($L$22=6,C82,IF($L$22=7,C97,IF($L$22=8,C112,IF($L$22=9,C127,IF($L$22=10,C142,IF($L$22=11,C157,IF($L$22=12,C172,IF($L$22=13,C187,IF($L$22=14,C202,IF($L$22=15,C217,IF($L$22=16,C232,IF($L$22=17,C247,IF($L$22=18,C262,IF($L$22=19,C277,IF($L$22=20,C292))))))))))))))))))))</f>
        <v>Játékos Neve:</v>
      </c>
      <c r="P22" s="246"/>
    </row>
    <row r="23" spans="1:16" ht="12.75" customHeight="1" thickBot="1" x14ac:dyDescent="0.25">
      <c r="A23" s="381"/>
      <c r="B23" s="25" t="s">
        <v>2</v>
      </c>
      <c r="C23" s="40" t="str">
        <f>IF($F$7=2,H8,IF($L$7=2,N8,IF($F$22=2,H23,IF($L$22=2,N23,IF($F$37=2,H38,IF($L$37=2,N38,IF($F$52=2,H53,IF($L$52=2,N53,IF($F$67=2,H68,IF($L$67=2,N68,IF($F$82=2,H83,IF($L$82=2,N83,IF($F$97=2,H98,IF($L$97=2,N98,IF($F$112=2,H113,IF($L$112=2,N113,IF($F$127=2,H128,IF($L$127=2,N128,IF($F$142=2,H143,IF($L$142=2,N143))))))))))))))))))))</f>
        <v>Lengyel László 2002</v>
      </c>
      <c r="D23" s="40">
        <f>IF($F$7=2,I8,IF($L$7=2,K8,IF($F$22=2,I23,IF($L$22=2,K23,IF($F$37=2,I38,IF($L$37=2,K38,IF($F$52=2,I53,IF($L$52=2,K53,IF($F$67=2,I68,IF($L$67=2,K68,IF($F$82=2,I83,IF($L$82=2,K83,IF($F$97=2,I98,IF($L$97=2,K98,IF($F$112=2,I113,IF($L$112=2,K113,IF($F$127=2,I128,IF($L$127=2,K128,IF($F$142=2,I143,IF($L$142=2,K143))))))))))))))))))))</f>
        <v>1</v>
      </c>
      <c r="F23" s="424"/>
      <c r="G23" s="286" t="s">
        <v>2</v>
      </c>
      <c r="H23" s="287" t="s">
        <v>453</v>
      </c>
      <c r="I23" s="288">
        <v>1</v>
      </c>
      <c r="J23" s="288"/>
      <c r="K23" s="288">
        <v>0</v>
      </c>
      <c r="L23" s="427"/>
      <c r="M23" s="286" t="s">
        <v>2</v>
      </c>
      <c r="N23" s="289" t="s">
        <v>460</v>
      </c>
      <c r="P23" s="246"/>
    </row>
    <row r="24" spans="1:16" ht="13.5" customHeight="1" thickBot="1" x14ac:dyDescent="0.25">
      <c r="A24" s="381"/>
      <c r="B24" s="25" t="s">
        <v>3</v>
      </c>
      <c r="C24" s="40" t="str">
        <f t="shared" ref="C24:C32" si="3">IF($F$7=2,H9,IF($L$7=2,N9,IF($F$22=2,H24,IF($L$22=2,N24,IF($F$37=2,H39,IF($L$37=2,N39,IF($F$52=2,H54,IF($L$52=2,N54,IF($F$67=2,H69,IF($L$67=2,N69,IF($F$82=2,H84,IF($L$82=2,N84,IF($F$97=2,H99,IF($L$97=2,N99,IF($F$112=2,H114,IF($L$112=2,N114,IF($F$127=2,H129,IF($L$127=2,N129,IF($F$142=2,H144,IF($L$142=2,N144))))))))))))))))))))</f>
        <v>Lakatos Krisztián 1924</v>
      </c>
      <c r="D24" s="40">
        <f>IF($F$7=2,I9,IF($L$7=2,K9,IF($F$22=2,I24,IF($L$22=2,K24,IF($F$37=2,I39,IF($L$37=2,K39,IF($F$52=2,I54,IF($L$52=2,K54,IF($F$67=2,I69,IF($L$67=2,K69,IF($F$82=2,I84,IF($L$82=2,K84,IF($F$97=2,I99,IF($L$97=2,K99,IF($F$112=2,I114,IF($L$112=2,K114,IF($F$127=2,I129,IF($L$127=2,K129,IF($F$142=2,I144,IF($L$142=2,K144))))))))))))))))))))</f>
        <v>0.5</v>
      </c>
      <c r="F24" s="424"/>
      <c r="G24" s="286" t="s">
        <v>3</v>
      </c>
      <c r="H24" s="287" t="s">
        <v>454</v>
      </c>
      <c r="I24" s="288">
        <v>1</v>
      </c>
      <c r="J24" s="288"/>
      <c r="K24" s="288">
        <v>0</v>
      </c>
      <c r="L24" s="427"/>
      <c r="M24" s="286" t="s">
        <v>3</v>
      </c>
      <c r="N24" s="290" t="s">
        <v>461</v>
      </c>
      <c r="P24" s="246"/>
    </row>
    <row r="25" spans="1:16" ht="16.5" customHeight="1" thickBot="1" x14ac:dyDescent="0.25">
      <c r="A25" s="381"/>
      <c r="B25" s="25" t="s">
        <v>4</v>
      </c>
      <c r="C25" s="40" t="str">
        <f t="shared" si="3"/>
        <v>Molnár János 1934</v>
      </c>
      <c r="D25" s="40">
        <f>IF($F$7=2,I10,IF($L$7=2,K10,IF($F$22=2,I25,IF($L$22=2,K25,IF($F$37=2,I40,IF($L$37=2,K40,IF($F$52=2,I55,IF($L$52=2,K55,IF($F$67=2,I70,IF($L$67=2,K70,IF($F$82=2,I85,IF($L$82=2,K85,IF($F$97=2,I100,IF($L$97=2,K100,IF($F$112=2,I115,IF($L$112=2,K115,IF($F$127=2,I130,IF($L$127=2,K130,IF($F$142=2,I145,IF($L$142=2,K145))))))))))))))))))))</f>
        <v>1</v>
      </c>
      <c r="F25" s="424"/>
      <c r="G25" s="286" t="s">
        <v>4</v>
      </c>
      <c r="H25" s="287" t="s">
        <v>455</v>
      </c>
      <c r="I25" s="288">
        <v>1</v>
      </c>
      <c r="J25" s="288"/>
      <c r="K25" s="288">
        <v>0</v>
      </c>
      <c r="L25" s="427"/>
      <c r="M25" s="286" t="s">
        <v>4</v>
      </c>
      <c r="N25" s="290" t="s">
        <v>462</v>
      </c>
      <c r="P25" s="246"/>
    </row>
    <row r="26" spans="1:16" ht="13.5" customHeight="1" thickBot="1" x14ac:dyDescent="0.25">
      <c r="A26" s="381"/>
      <c r="B26" s="25" t="s">
        <v>5</v>
      </c>
      <c r="C26" s="40" t="str">
        <f t="shared" si="3"/>
        <v>Boros László 1892</v>
      </c>
      <c r="D26" s="40">
        <f>IF($F$7=2,I11,IF($L$7=2,K11,IF($F$22=2,I26,IF($L$22=2,K26,IF($F$37=2,I41,IF($L$37=2,K41,IF($F$52=2,I56,IF($L$52=2,K56,IF($F$67=2,I71,IF($L$67=2,K71,IF($F$82=2,I86,IF($L$82=2,K86,IF($F$97=2,I101,IF($L$97=2,K101,IF($F$112=2,I116,IF($L$112=2,K116,IF($F$127=2,I131,IF($L$127=2,K131,IF($F$142=2,I146,IF($L$142=2,K146))))))))))))))))))))</f>
        <v>1</v>
      </c>
      <c r="F26" s="424"/>
      <c r="G26" s="286" t="s">
        <v>5</v>
      </c>
      <c r="H26" s="287" t="s">
        <v>456</v>
      </c>
      <c r="I26" s="288">
        <v>0</v>
      </c>
      <c r="J26" s="288"/>
      <c r="K26" s="288">
        <v>1</v>
      </c>
      <c r="L26" s="427"/>
      <c r="M26" s="286" t="s">
        <v>5</v>
      </c>
      <c r="N26" s="290" t="s">
        <v>463</v>
      </c>
      <c r="P26" s="246"/>
    </row>
    <row r="27" spans="1:16" ht="13.5" customHeight="1" thickBot="1" x14ac:dyDescent="0.25">
      <c r="A27" s="381"/>
      <c r="B27" s="25" t="s">
        <v>6</v>
      </c>
      <c r="C27" s="40" t="str">
        <f t="shared" si="3"/>
        <v>Révész István 1865</v>
      </c>
      <c r="D27" s="40">
        <f t="shared" ref="D27:D32" si="4">IF($F$7=2,I12,IF($L$7=2,K12,IF($F$22=2,I27,IF($L$22=2,K27,IF($F$37=2,I46,IF($L$37=2,K46,IF($F$52=2,I61,IF($L$52=2,K61,IF($F$67=2,I76,IF($L$67=2,K76,IF($F$82=2,I91,IF($L$82=2,K91,IF($F$97=2,I106,IF($L$97=2,K106,IF($F$112=2,I121,IF($L$112=2,K121,IF($F$127=2,I136,IF($L$127=2,K136,IF($F$142=2,I151,IF($L$142=2,K151))))))))))))))))))))</f>
        <v>1</v>
      </c>
      <c r="F27" s="424"/>
      <c r="G27" s="286" t="s">
        <v>6</v>
      </c>
      <c r="H27" s="287" t="s">
        <v>295</v>
      </c>
      <c r="I27" s="288">
        <v>0</v>
      </c>
      <c r="J27" s="288"/>
      <c r="K27" s="288">
        <v>1</v>
      </c>
      <c r="L27" s="427"/>
      <c r="M27" s="286" t="s">
        <v>6</v>
      </c>
      <c r="N27" s="290" t="s">
        <v>464</v>
      </c>
      <c r="P27" s="246"/>
    </row>
    <row r="28" spans="1:16" ht="13.5" customHeight="1" thickBot="1" x14ac:dyDescent="0.25">
      <c r="A28" s="381"/>
      <c r="B28" s="25" t="s">
        <v>7</v>
      </c>
      <c r="C28" s="40" t="str">
        <f t="shared" si="3"/>
        <v xml:space="preserve"> Kozma Ádám 1726</v>
      </c>
      <c r="D28" s="40">
        <f t="shared" si="4"/>
        <v>1</v>
      </c>
      <c r="F28" s="424"/>
      <c r="G28" s="286" t="s">
        <v>7</v>
      </c>
      <c r="H28" s="287" t="s">
        <v>457</v>
      </c>
      <c r="I28" s="288">
        <v>0.5</v>
      </c>
      <c r="J28" s="288"/>
      <c r="K28" s="288">
        <v>0.5</v>
      </c>
      <c r="L28" s="427"/>
      <c r="M28" s="286" t="s">
        <v>7</v>
      </c>
      <c r="N28" s="290" t="s">
        <v>465</v>
      </c>
      <c r="P28" s="246"/>
    </row>
    <row r="29" spans="1:16" ht="16.5" customHeight="1" thickBot="1" x14ac:dyDescent="0.25">
      <c r="A29" s="381"/>
      <c r="B29" s="25" t="s">
        <v>79</v>
      </c>
      <c r="C29" s="40" t="str">
        <f t="shared" si="3"/>
        <v>Igaz Géza 1657</v>
      </c>
      <c r="D29" s="40">
        <f t="shared" si="4"/>
        <v>1</v>
      </c>
      <c r="F29" s="424"/>
      <c r="G29" s="286" t="s">
        <v>79</v>
      </c>
      <c r="H29" s="287" t="s">
        <v>458</v>
      </c>
      <c r="I29" s="288">
        <v>0</v>
      </c>
      <c r="J29" s="288"/>
      <c r="K29" s="288">
        <v>1</v>
      </c>
      <c r="L29" s="427"/>
      <c r="M29" s="286" t="s">
        <v>79</v>
      </c>
      <c r="N29" s="290" t="s">
        <v>466</v>
      </c>
      <c r="P29" s="246"/>
    </row>
    <row r="30" spans="1:16" ht="13.5" customHeight="1" thickBot="1" x14ac:dyDescent="0.25">
      <c r="A30" s="381"/>
      <c r="B30" s="25" t="s">
        <v>80</v>
      </c>
      <c r="C30" s="40" t="str">
        <f t="shared" si="3"/>
        <v>Vágner Gergő 1556</v>
      </c>
      <c r="D30" s="40">
        <f t="shared" si="4"/>
        <v>0.5</v>
      </c>
      <c r="F30" s="424"/>
      <c r="G30" s="286" t="s">
        <v>80</v>
      </c>
      <c r="H30" s="287" t="s">
        <v>327</v>
      </c>
      <c r="I30" s="288">
        <v>0</v>
      </c>
      <c r="J30" s="288"/>
      <c r="K30" s="288">
        <v>1</v>
      </c>
      <c r="L30" s="427"/>
      <c r="M30" s="286" t="s">
        <v>80</v>
      </c>
      <c r="N30" s="290" t="s">
        <v>467</v>
      </c>
      <c r="P30" s="246"/>
    </row>
    <row r="31" spans="1:16" ht="12.75" customHeight="1" thickBot="1" x14ac:dyDescent="0.25">
      <c r="A31" s="381"/>
      <c r="B31" s="25" t="s">
        <v>81</v>
      </c>
      <c r="C31" s="40" t="str">
        <f t="shared" si="3"/>
        <v>Rózsa Miklós 1381</v>
      </c>
      <c r="D31" s="40">
        <f t="shared" si="4"/>
        <v>0</v>
      </c>
      <c r="F31" s="424"/>
      <c r="G31" s="286" t="s">
        <v>81</v>
      </c>
      <c r="H31" s="287" t="s">
        <v>459</v>
      </c>
      <c r="I31" s="288">
        <v>0</v>
      </c>
      <c r="J31" s="288"/>
      <c r="K31" s="288">
        <v>1</v>
      </c>
      <c r="L31" s="427"/>
      <c r="M31" s="286" t="s">
        <v>81</v>
      </c>
      <c r="N31" s="290" t="s">
        <v>468</v>
      </c>
      <c r="P31" s="246"/>
    </row>
    <row r="32" spans="1:16" ht="13.5" customHeight="1" thickBot="1" x14ac:dyDescent="0.25">
      <c r="A32" s="382"/>
      <c r="B32" s="25" t="s">
        <v>82</v>
      </c>
      <c r="C32" s="40" t="str">
        <f t="shared" si="3"/>
        <v>10. Tábla: Janecskó Pál- (+-)</v>
      </c>
      <c r="D32" s="40">
        <f t="shared" si="4"/>
        <v>1</v>
      </c>
      <c r="F32" s="425"/>
      <c r="G32" s="291" t="s">
        <v>82</v>
      </c>
      <c r="H32" s="292" t="s">
        <v>331</v>
      </c>
      <c r="I32" s="293">
        <v>1</v>
      </c>
      <c r="J32" s="293"/>
      <c r="K32" s="293">
        <v>0</v>
      </c>
      <c r="L32" s="428"/>
      <c r="M32" s="291" t="s">
        <v>82</v>
      </c>
      <c r="N32" s="294" t="s">
        <v>469</v>
      </c>
      <c r="P32" s="246"/>
    </row>
    <row r="33" spans="1:16" ht="12.75" customHeight="1" thickTop="1" thickBot="1" x14ac:dyDescent="0.3">
      <c r="C33" s="32"/>
      <c r="D33" s="43">
        <f>IF($F$7=2,I18,IF($L$7=2,K18,IF($F$22=2,I33,IF($L$22=2,K33,IF($F$37=2,I48,IF($L$37=2,K48,IF($F$52=2,I63,IF($L$52=2,K63,IF($F$67=2,I78,IF($L$67=2,K78,IF($F$82=2,I93,IF($L$82=2,K93,IF($F$97=2,I108,IF($L$97=2,K108,IF($F$112=2,I123,IF($L$112=2,K123,IF($F$127=2,I138,IF($L$127=2,K138,IF($F$142=2,I153,IF($L$142=2,K153))))))))))))))))))))</f>
        <v>8</v>
      </c>
      <c r="F33" s="295"/>
      <c r="G33" s="296"/>
      <c r="H33" s="297"/>
      <c r="I33" s="298">
        <f>SUM(I23:I32)</f>
        <v>4.5</v>
      </c>
      <c r="J33" s="299"/>
      <c r="K33" s="298">
        <f>SUM(K23:K32)</f>
        <v>5.5</v>
      </c>
      <c r="L33" s="295"/>
      <c r="M33" s="296"/>
      <c r="N33" s="297"/>
      <c r="P33" s="246"/>
    </row>
    <row r="34" spans="1:16" ht="12.75" customHeight="1" thickBot="1" x14ac:dyDescent="0.25">
      <c r="C34" s="32"/>
      <c r="H34" s="37"/>
      <c r="I34" s="300"/>
      <c r="J34" s="300"/>
      <c r="K34" s="301"/>
      <c r="N34" s="37"/>
    </row>
    <row r="35" spans="1:16" ht="12.75" customHeight="1" thickTop="1" thickBot="1" x14ac:dyDescent="0.25">
      <c r="C35" s="32"/>
      <c r="F35" s="280"/>
      <c r="G35" s="280"/>
      <c r="H35" s="280"/>
      <c r="I35" s="420" t="s">
        <v>8</v>
      </c>
      <c r="J35" s="420"/>
      <c r="K35" s="420"/>
      <c r="L35" s="280"/>
      <c r="M35" s="280"/>
      <c r="N35" s="280"/>
    </row>
    <row r="36" spans="1:16" ht="20.25" thickTop="1" thickBot="1" x14ac:dyDescent="0.35">
      <c r="A36" s="383" t="s">
        <v>0</v>
      </c>
      <c r="B36" s="409"/>
      <c r="C36" s="26" t="str">
        <f>'Input adatok'!C35</f>
        <v>Fehérgyarmat SE</v>
      </c>
      <c r="F36" s="421" t="s">
        <v>0</v>
      </c>
      <c r="G36" s="422"/>
      <c r="H36" s="283" t="str">
        <f>IF($F$37=1,C6,IF($F$37=2,C21,IF($F$37=3,C36,IF($F$37=4,C51,IF($F$37=5,C66,IF($F$37=6,C81,IF($F$37=7,C96,IF($F$37=8,C111,IF($F$37=9,C126,IF($F$37=10,C141,IF($F$37=11,C156,IF($F$37=12,C171,IF($F$37=13,C186,IF($F$37=14,C201,IF($F$37=15,C216,IF($F$37=16,C231,IF($F$37=17,C246,IF($F$37=18,C261,IF($F$37=19,C276,IF($F$37=20,C291))))))))))))))))))))</f>
        <v>Dávid SC</v>
      </c>
      <c r="I36" s="419" t="str">
        <f>$I$1</f>
        <v>3. forduló</v>
      </c>
      <c r="J36" s="419"/>
      <c r="K36" s="419"/>
      <c r="L36" s="421" t="s">
        <v>0</v>
      </c>
      <c r="M36" s="422"/>
      <c r="N36" s="283" t="str">
        <f>IF($L$37=1,C6,IF($L$37=2,C21,IF($L$37=3,C36,IF($L$37=4,C51,IF($L$37=5,C66,IF($L$37=6,C81,IF($L$37=7,C96,IF($L$37=8,C111,IF($L$37=9,C126,IF($L$37=10,C141,IF($L$37=11,C156,IF($L$37=12,C171,IF($L$37=13,C186,IF($L$37=14,C201,IF($L$37=15,C216,IF($L$37=16,C231,IF($L$37=17,C246,IF($L$37=18,C261,IF($L$37=19,C276,IF($L$37=20,C291))))))))))))))))))))</f>
        <v>Nyh. Sakkiskola SE</v>
      </c>
      <c r="P36" s="246"/>
    </row>
    <row r="37" spans="1:16" ht="16.5" customHeight="1" thickBot="1" x14ac:dyDescent="0.25">
      <c r="A37" s="380">
        <v>3</v>
      </c>
      <c r="B37" s="24"/>
      <c r="C37" s="26" t="str">
        <f>'Input adatok'!M36</f>
        <v>Játékos Neve:</v>
      </c>
      <c r="F37" s="423">
        <v>4</v>
      </c>
      <c r="G37" s="284"/>
      <c r="H37" s="285" t="str">
        <f>IF($F$37=1,C7,IF($F$37=2,C22,IF($F$37=3,C37,IF($F$37=4,C52,IF($F$37=5,C67,IF($F$37=6,C82,IF($F$37=7,C97,IF($F$37=8,C112,IF($F$37=9,C127,IF($F$37=10,C142,IF($F$37=11,C157,IF($F$37=12,C172,IF($F$37=13,C187,IF($F$37=14,C202,IF($F$37=15,C217,IF($F$37=16,C232,IF($F$37=17,C247,IF($F$37=18,C262,IF($F$37=19,C277,IF($F$37=20,C292))))))))))))))))))))</f>
        <v>Játékos Neve:</v>
      </c>
      <c r="I37" s="419"/>
      <c r="J37" s="419"/>
      <c r="K37" s="419"/>
      <c r="L37" s="426">
        <v>9</v>
      </c>
      <c r="M37" s="284"/>
      <c r="N37" s="285" t="str">
        <f>IF($L$37=1,C7,IF($L$37=2,C22,IF($L$37=3,C37,IF($L$37=4,C52,IF($L$37=5,C67,IF($L$37=6,C82,IF($L$37=7,C97,IF($L$37=8,C112,IF($L$37=9,C127,IF($L$37=10,C142,IF($L$37=11,C157,IF($L$37=12,C172,IF($L$37=13,C187,IF($L$37=14,C202,IF($L$37=15,C217,IF($L$37=16,C232,IF($L$37=17,C247,IF($L$37=18,C262,IF($L$37=19,C277,IF($L$37=20,C292))))))))))))))))))))</f>
        <v>Játékos Neve:</v>
      </c>
      <c r="P37" s="246"/>
    </row>
    <row r="38" spans="1:16" ht="13.5" customHeight="1" thickBot="1" x14ac:dyDescent="0.25">
      <c r="A38" s="381"/>
      <c r="B38" s="25" t="s">
        <v>2</v>
      </c>
      <c r="C38" s="40" t="str">
        <f>IF($F$7=3,H8,IF($L$7=3,N8,IF($F$22=3,H23,IF($L$22=3,N23,IF($F$37=3,H38,IF($L$37=3,N38,IF($F$52=3,H53,IF($L$52=3,N53,IF($F$67=3,H68,IF($L$67=3,N68,IF($F$82=3,H83,IF($L$82=3,N83,IF($F$97=3,H98,IF($L$97=3,N98,IF($F$112=3,H113,IF($L$112=3,N113,IF($F$127=3,H128,IF($L$127=3,N128,IF($F$142=3,H143,IF($L$142=3,N143))))))))))))))))))))</f>
        <v>Berki József 1969</v>
      </c>
      <c r="D38" s="40">
        <f>IF($F$7=3,I8,IF($L$7=3,K8,IF($F$22=3,I23,IF($L$22=3,K23,IF($F$37=3,I38,IF($L$37=3,K38,IF($F$52=3,I53,IF($L$52=3,K53,IF($F$67=3,I68,IF($L$67=3,K68,IF($F$82=3,I83,IF($L$82=3,K83,IF($F$97=3,I98,IF($L$97=3,K98,IF($F$112=3,I113,IF($L$112=3,K113,IF($F$127=3,I128,IF($L$127=3,K128,IF($F$142=3,I143,IF($L$142=3,K143))))))))))))))))))))</f>
        <v>1</v>
      </c>
      <c r="F38" s="424"/>
      <c r="G38" s="286" t="s">
        <v>2</v>
      </c>
      <c r="H38" s="287" t="s">
        <v>470</v>
      </c>
      <c r="I38" s="288">
        <v>1</v>
      </c>
      <c r="J38" s="288"/>
      <c r="K38" s="288">
        <v>0</v>
      </c>
      <c r="L38" s="427"/>
      <c r="M38" s="286" t="s">
        <v>2</v>
      </c>
      <c r="N38" s="289" t="s">
        <v>313</v>
      </c>
      <c r="P38" s="246"/>
    </row>
    <row r="39" spans="1:16" ht="13.5" customHeight="1" thickBot="1" x14ac:dyDescent="0.25">
      <c r="A39" s="381"/>
      <c r="B39" s="25" t="s">
        <v>3</v>
      </c>
      <c r="C39" s="40" t="str">
        <f t="shared" ref="C39:C47" si="5">IF($F$7=3,H9,IF($L$7=3,N9,IF($F$22=3,H24,IF($L$22=3,N24,IF($F$37=3,H39,IF($L$37=3,N39,IF($F$52=3,H54,IF($L$52=3,N54,IF($F$67=3,H69,IF($L$67=3,N69,IF($F$82=3,H84,IF($L$82=3,N84,IF($F$97=3,H99,IF($L$97=3,N99,IF($F$112=3,H114,IF($L$112=3,N114,IF($F$127=3,H129,IF($L$127=3,N129,IF($F$142=3,H144,IF($L$142=3,N144))))))))))))))))))))</f>
        <v>Jr. Farkas József 2016</v>
      </c>
      <c r="D39" s="40">
        <f>IF($F$7=3,I9,IF($L$7=3,K9,IF($F$22=3,I24,IF($L$22=3,K24,IF($F$37=3,I39,IF($L$37=3,K39,IF($F$52=3,I54,IF($L$52=3,K54,IF($F$67=3,I69,IF($L$67=3,K69,IF($F$82=3,I84,IF($L$82=3,K84,IF($F$97=3,I99,IF($L$97=3,K99,IF($F$112=3,I114,IF($L$112=3,K114,IF($F$127=3,I129,IF($L$127=3,K129,IF($F$142=3,I144,IF($L$142=3,K144))))))))))))))))))))</f>
        <v>1</v>
      </c>
      <c r="F39" s="424"/>
      <c r="G39" s="286" t="s">
        <v>3</v>
      </c>
      <c r="H39" s="287" t="s">
        <v>471</v>
      </c>
      <c r="I39" s="288">
        <v>0</v>
      </c>
      <c r="J39" s="288"/>
      <c r="K39" s="288">
        <v>1</v>
      </c>
      <c r="L39" s="427"/>
      <c r="M39" s="286" t="s">
        <v>3</v>
      </c>
      <c r="N39" s="290" t="s">
        <v>314</v>
      </c>
      <c r="P39" s="246"/>
    </row>
    <row r="40" spans="1:16" ht="13.5" customHeight="1" thickBot="1" x14ac:dyDescent="0.25">
      <c r="A40" s="381"/>
      <c r="B40" s="25" t="s">
        <v>4</v>
      </c>
      <c r="C40" s="40" t="str">
        <f t="shared" si="5"/>
        <v xml:space="preserve">Bartha Gábor 1850 </v>
      </c>
      <c r="D40" s="40">
        <f>IF($F$7=3,I10,IF($L$7=3,K10,IF($F$22=3,I25,IF($L$22=3,K25,IF($F$37=3,I40,IF($L$37=3,K40,IF($F$52=3,I55,IF($L$52=3,K55,IF($F$67=3,I70,IF($L$67=3,K70,IF($F$82=3,I85,IF($L$82=3,K85,IF($F$97=3,I100,IF($L$97=3,K100,IF($F$112=3,I115,IF($L$112=3,K115,IF($F$127=3,I130,IF($L$127=3,K130,IF($F$142=3,I145,IF($L$142=3,K145))))))))))))))))))))</f>
        <v>1</v>
      </c>
      <c r="F40" s="424"/>
      <c r="G40" s="286" t="s">
        <v>4</v>
      </c>
      <c r="H40" s="287" t="s">
        <v>472</v>
      </c>
      <c r="I40" s="288">
        <v>0.5</v>
      </c>
      <c r="J40" s="288"/>
      <c r="K40" s="288">
        <v>0.5</v>
      </c>
      <c r="L40" s="427"/>
      <c r="M40" s="286" t="s">
        <v>4</v>
      </c>
      <c r="N40" s="290" t="s">
        <v>315</v>
      </c>
      <c r="P40" s="246"/>
    </row>
    <row r="41" spans="1:16" ht="13.5" customHeight="1" thickBot="1" x14ac:dyDescent="0.25">
      <c r="A41" s="381"/>
      <c r="B41" s="25" t="s">
        <v>5</v>
      </c>
      <c r="C41" s="40" t="str">
        <f t="shared" si="5"/>
        <v>Gulyás Ferenc 1826</v>
      </c>
      <c r="D41" s="40">
        <f>IF($F$7=3,I11,IF($L$7=3,K11,IF($F$22=3,I26,IF($L$22=3,K26,IF($F$37=3,I41,IF($L$37=3,K41,IF($F$52=3,I56,IF($L$52=3,K56,IF($F$67=3,I71,IF($L$67=3,K71,IF($F$82=3,I86,IF($L$82=3,K86,IF($F$97=3,I101,IF($L$97=3,K101,IF($F$112=3,I116,IF($L$112=3,K116,IF($F$127=3,I131,IF($L$127=3,K131,IF($F$142=3,I146,IF($L$142=3,K146))))))))))))))))))))</f>
        <v>0</v>
      </c>
      <c r="F41" s="424"/>
      <c r="G41" s="286" t="s">
        <v>5</v>
      </c>
      <c r="H41" s="287" t="s">
        <v>473</v>
      </c>
      <c r="I41" s="288">
        <v>1</v>
      </c>
      <c r="J41" s="288"/>
      <c r="K41" s="288">
        <v>0</v>
      </c>
      <c r="L41" s="427"/>
      <c r="M41" s="286" t="s">
        <v>5</v>
      </c>
      <c r="N41" s="290" t="s">
        <v>480</v>
      </c>
      <c r="P41" s="246"/>
    </row>
    <row r="42" spans="1:16" ht="12.75" customHeight="1" thickBot="1" x14ac:dyDescent="0.25">
      <c r="A42" s="381"/>
      <c r="B42" s="25" t="s">
        <v>6</v>
      </c>
      <c r="C42" s="40" t="str">
        <f t="shared" si="5"/>
        <v>Pásztor Sándor 1726</v>
      </c>
      <c r="D42" s="40">
        <f t="shared" ref="D42:D47" si="6">IF($F$7=3,I12,IF($L$7=3,K12,IF($F$22=3,I27,IF($L$22=3,K27,IF($F$37=3,I42,IF($L$37=3,K42,IF($F$52=3,I61,IF($L$52=3,K61,IF($F$67=3,I76,IF($L$67=3,K76,IF($F$82=3,I91,IF($L$82=3,K91,IF($F$97=3,I106,IF($L$97=3,K106,IF($F$112=3,I121,IF($L$112=3,K121,IF($F$127=3,I136,IF($L$127=3,K136,IF($F$142=3,I151,IF($L$142=3,K151))))))))))))))))))))</f>
        <v>0</v>
      </c>
      <c r="F42" s="424"/>
      <c r="G42" s="286" t="s">
        <v>6</v>
      </c>
      <c r="H42" s="287" t="s">
        <v>474</v>
      </c>
      <c r="I42" s="288">
        <v>1</v>
      </c>
      <c r="J42" s="288"/>
      <c r="K42" s="288">
        <v>0</v>
      </c>
      <c r="L42" s="427"/>
      <c r="M42" s="286" t="s">
        <v>6</v>
      </c>
      <c r="N42" s="290" t="s">
        <v>433</v>
      </c>
      <c r="P42" s="246"/>
    </row>
    <row r="43" spans="1:16" ht="12.75" customHeight="1" thickBot="1" x14ac:dyDescent="0.25">
      <c r="A43" s="381"/>
      <c r="B43" s="25" t="s">
        <v>7</v>
      </c>
      <c r="C43" s="40" t="str">
        <f t="shared" si="5"/>
        <v>Gaál Gergő 1721</v>
      </c>
      <c r="D43" s="40">
        <f t="shared" si="6"/>
        <v>0.5</v>
      </c>
      <c r="F43" s="424"/>
      <c r="G43" s="286" t="s">
        <v>7</v>
      </c>
      <c r="H43" s="287" t="s">
        <v>475</v>
      </c>
      <c r="I43" s="288">
        <v>0</v>
      </c>
      <c r="J43" s="288"/>
      <c r="K43" s="288">
        <v>1</v>
      </c>
      <c r="L43" s="427"/>
      <c r="M43" s="286" t="s">
        <v>7</v>
      </c>
      <c r="N43" s="290" t="s">
        <v>317</v>
      </c>
      <c r="P43" s="246"/>
    </row>
    <row r="44" spans="1:16" ht="12.75" customHeight="1" thickBot="1" x14ac:dyDescent="0.25">
      <c r="A44" s="381"/>
      <c r="B44" s="25" t="s">
        <v>79</v>
      </c>
      <c r="C44" s="40" t="str">
        <f t="shared" si="5"/>
        <v xml:space="preserve">Sr. Farkas József </v>
      </c>
      <c r="D44" s="40">
        <f t="shared" si="6"/>
        <v>0</v>
      </c>
      <c r="F44" s="424"/>
      <c r="G44" s="286" t="s">
        <v>79</v>
      </c>
      <c r="H44" s="287" t="s">
        <v>476</v>
      </c>
      <c r="I44" s="288">
        <v>0</v>
      </c>
      <c r="J44" s="288"/>
      <c r="K44" s="288">
        <v>1</v>
      </c>
      <c r="L44" s="427"/>
      <c r="M44" s="286" t="s">
        <v>79</v>
      </c>
      <c r="N44" s="290" t="s">
        <v>318</v>
      </c>
      <c r="P44" s="246"/>
    </row>
    <row r="45" spans="1:16" ht="12.75" customHeight="1" thickBot="1" x14ac:dyDescent="0.25">
      <c r="A45" s="381"/>
      <c r="B45" s="25" t="s">
        <v>80</v>
      </c>
      <c r="C45" s="40" t="str">
        <f t="shared" si="5"/>
        <v>Balogh Ferenc</v>
      </c>
      <c r="D45" s="40">
        <f t="shared" si="6"/>
        <v>0</v>
      </c>
      <c r="F45" s="424"/>
      <c r="G45" s="286" t="s">
        <v>80</v>
      </c>
      <c r="H45" s="287" t="s">
        <v>477</v>
      </c>
      <c r="I45" s="288">
        <v>1</v>
      </c>
      <c r="J45" s="288"/>
      <c r="K45" s="288">
        <v>0</v>
      </c>
      <c r="L45" s="427"/>
      <c r="M45" s="286" t="s">
        <v>80</v>
      </c>
      <c r="N45" s="290" t="s">
        <v>481</v>
      </c>
      <c r="P45" s="246"/>
    </row>
    <row r="46" spans="1:16" ht="13.5" customHeight="1" thickBot="1" x14ac:dyDescent="0.25">
      <c r="A46" s="381"/>
      <c r="B46" s="25" t="s">
        <v>81</v>
      </c>
      <c r="C46" s="40" t="str">
        <f t="shared" si="5"/>
        <v>Jakab Xavér Barnabás</v>
      </c>
      <c r="D46" s="40">
        <f t="shared" si="6"/>
        <v>0</v>
      </c>
      <c r="F46" s="424"/>
      <c r="G46" s="286" t="s">
        <v>81</v>
      </c>
      <c r="H46" s="287" t="s">
        <v>478</v>
      </c>
      <c r="I46" s="288">
        <v>0</v>
      </c>
      <c r="J46" s="288"/>
      <c r="K46" s="288">
        <v>1</v>
      </c>
      <c r="L46" s="427"/>
      <c r="M46" s="286" t="s">
        <v>81</v>
      </c>
      <c r="N46" s="290" t="s">
        <v>319</v>
      </c>
      <c r="P46" s="246"/>
    </row>
    <row r="47" spans="1:16" ht="13.5" customHeight="1" thickBot="1" x14ac:dyDescent="0.25">
      <c r="A47" s="391"/>
      <c r="B47" s="25" t="s">
        <v>82</v>
      </c>
      <c r="C47" s="40" t="str">
        <f t="shared" si="5"/>
        <v>Buda Zoltán</v>
      </c>
      <c r="D47" s="40">
        <f t="shared" si="6"/>
        <v>1</v>
      </c>
      <c r="F47" s="425"/>
      <c r="G47" s="291" t="s">
        <v>82</v>
      </c>
      <c r="H47" s="292" t="s">
        <v>479</v>
      </c>
      <c r="I47" s="293">
        <v>1</v>
      </c>
      <c r="J47" s="293"/>
      <c r="K47" s="293">
        <v>0</v>
      </c>
      <c r="L47" s="428"/>
      <c r="M47" s="291" t="s">
        <v>82</v>
      </c>
      <c r="N47" s="294" t="s">
        <v>320</v>
      </c>
      <c r="P47" s="246"/>
    </row>
    <row r="48" spans="1:16" ht="27.75" thickTop="1" thickBot="1" x14ac:dyDescent="0.3">
      <c r="C48" s="32"/>
      <c r="D48" s="43">
        <f>IF($F$7=3,I18,IF($L$7=3,K18,IF($F$22=3,I33,IF($L$22=3,K33,IF($F$37=3,I48,IF($L$37=3,K48,IF($F$52=3,I63,IF($L$52=3,K63,IF($F$67=3,I78,IF($L$67=3,K78,IF($F$82=3,I93,IF($L$82=3,K93,IF($F$97=3,I108,IF($L$97=3,K108,IF($F$112=3,I123,IF($L$112=3,K123,IF($F$127=3,I138,IF($L$127=3,K138,IF($F$142=3,I153,IF($L$142=3,K153))))))))))))))))))))</f>
        <v>4.5</v>
      </c>
      <c r="F48" s="295"/>
      <c r="G48" s="296"/>
      <c r="H48" s="297"/>
      <c r="I48" s="298">
        <f>SUM(I38:I47)</f>
        <v>5.5</v>
      </c>
      <c r="J48" s="299"/>
      <c r="K48" s="298">
        <f>SUM(K38:K47)</f>
        <v>4.5</v>
      </c>
      <c r="L48" s="295"/>
      <c r="M48" s="296"/>
      <c r="N48" s="297"/>
      <c r="P48" s="246"/>
    </row>
    <row r="49" spans="1:16" ht="13.5" thickBot="1" x14ac:dyDescent="0.25">
      <c r="C49" s="32"/>
      <c r="H49" s="37"/>
      <c r="I49" s="300"/>
      <c r="J49" s="300"/>
      <c r="K49" s="301"/>
      <c r="N49" s="37"/>
    </row>
    <row r="50" spans="1:16" ht="16.5" thickTop="1" thickBot="1" x14ac:dyDescent="0.25">
      <c r="C50" s="32"/>
      <c r="F50" s="280"/>
      <c r="G50" s="280"/>
      <c r="H50" s="280"/>
      <c r="I50" s="420" t="s">
        <v>8</v>
      </c>
      <c r="J50" s="420"/>
      <c r="K50" s="420"/>
      <c r="L50" s="280"/>
      <c r="M50" s="280"/>
      <c r="N50" s="280"/>
    </row>
    <row r="51" spans="1:16" ht="20.25" thickTop="1" thickBot="1" x14ac:dyDescent="0.35">
      <c r="A51" s="383" t="s">
        <v>0</v>
      </c>
      <c r="B51" s="409"/>
      <c r="C51" s="26" t="str">
        <f>'Input adatok'!C51</f>
        <v>Dávid SC</v>
      </c>
      <c r="F51" s="421" t="s">
        <v>0</v>
      </c>
      <c r="G51" s="422"/>
      <c r="H51" s="283" t="str">
        <f>IF($F$52=1,,IF($F$52=2,C21,IF($F$52=3,C36,IF($F$52=4,C51,IF($F$52=5,C66,IF($F$52=6,C81,IF($F$52=7,C96,IF($F$52=8,C111,IF($F$52=9,C126,IF($F$52=10,C141,IF($F$52=11,C156,IF($F$52=12,C171,IF($F$52=13,C186,IF($F$52=14,C201,IF($F$52=15,C216,IF($F$52=16,C231,IF($F$52=17,C246,IF($F$52=18,C261,IF($F$52=19,C276,IF($F$52=20,C291))))))))))))))))))))</f>
        <v>Fetivíz SE</v>
      </c>
      <c r="I51" s="419" t="str">
        <f>$I$1</f>
        <v>3. forduló</v>
      </c>
      <c r="J51" s="419"/>
      <c r="K51" s="419"/>
      <c r="L51" s="421" t="s">
        <v>0</v>
      </c>
      <c r="M51" s="422"/>
      <c r="N51" s="283" t="str">
        <f>IF($L$52=1,C6,IF($L$52=2,C21,IF($L$52=3,C36,IF($L$52=4,C51,IF($L$52=5,C66,IF($L$52=6,C81,IF($L$52=7,C96,IF($L$52=8,C111,IF($L$52=9,C126,IF($L$52=10,C141,IF($L$52=11,C156,IF($L$52=12,C171,IF($L$52=13,C186,IF($L$52=14,C201,IF($L$52=15,C216,IF($L$52=16,C231,IF($L$52=17,C246,IF($L$52=18,C261,IF($L$52=19,C276,IF($L$52=20,C291))))))))))))))))))))</f>
        <v>II. Rákóczi SE Vaja</v>
      </c>
    </row>
    <row r="52" spans="1:16" ht="13.5" customHeight="1" thickBot="1" x14ac:dyDescent="0.25">
      <c r="A52" s="380">
        <v>4</v>
      </c>
      <c r="B52" s="24"/>
      <c r="C52" s="26" t="str">
        <f>'Input adatok'!M52</f>
        <v>Játékos Neve:</v>
      </c>
      <c r="F52" s="423">
        <v>5</v>
      </c>
      <c r="G52" s="284"/>
      <c r="H52" s="285" t="str">
        <f>IF($F$52=1,C7,IF($F$52=2,C22,IF($F$52=3,C37,IF($F$52=4,C52,IF($F$52=5,C67,IF($F$52=6,C82,IF($F$52=7,C97,IF($F$52=8,C112,IF($F$52=9,C127,IF($F$52=10,C142,IF($F$52=11,C157,IF($F$52=12,C172,IF($F$52=13,C187,IF($F$52=14,C202,IF($F$52=15,C217,IF($F$52=16,C232,IF($F$52=17,C247,IF($F$52=18,C262,IF($F$52=19,C277,IF($F$52=20,C292))))))))))))))))))))</f>
        <v>Játékos Neve:</v>
      </c>
      <c r="I52" s="419"/>
      <c r="J52" s="419"/>
      <c r="K52" s="419"/>
      <c r="L52" s="426">
        <v>8</v>
      </c>
      <c r="M52" s="284"/>
      <c r="N52" s="285" t="str">
        <f>IF($L$52=1,C7,IF($L$52=2,C22,IF($L$52=3,C37,IF($L$52=4,C52,IF($L$52=5,C67,IF($L$52=6,C82,IF($L$52=7,C97,IF($L$52=8,C112,IF($L$52=9,C127,IF($L$52=10,C142,IF($L$52=11,C157,IF($L$52=12,C172,IF($L$52=13,C187,IF($L$52=14,C202,IF($L$52=15,C217,IF($L$52=16,C232,IF($L$52=17,C247,IF($L$52=18,C262,IF($L$52=19,C277,IF($L$52=20,C292))))))))))))))))))))</f>
        <v>Játékos Neve:</v>
      </c>
      <c r="P52" s="246"/>
    </row>
    <row r="53" spans="1:16" ht="13.5" customHeight="1" thickBot="1" x14ac:dyDescent="0.25">
      <c r="A53" s="381"/>
      <c r="B53" s="25" t="s">
        <v>2</v>
      </c>
      <c r="C53" s="40" t="str">
        <f>IF($F$7=4,H8,IF($L$7=4,N8,IF($F$22=4,H23,IF($L$22=4,N23,IF($F$37=4,H38,IF($L$37=4,N38,IF($F$52=4,H53,IF($L$52=4,N53,IF($F$67=4,H68,IF($L$67=4,N68,IF($F$82=4,H83,IF($L$82=4,N83,IF($F$97=4,H98,IF($L$97=4,N98,IF($F$112=4,H113,IF($L$112=4,N113,IF($F$127=4,H128,IF($L$127=4,N128,IF($F$142=4,H143,IF($L$142=4,N143))))))))))))))))))))</f>
        <v>Girászin Gergő</v>
      </c>
      <c r="D53" s="40">
        <f>IF($F$7=4,I8,IF($L$7=4,K8,IF($F$22=4,I23,IF($L$22=4,K23,IF($F$37=4,I38,IF($L$37=4,K38,IF($F$52=4,I53,IF($L$52=4,K53,IF($F$67=4,I68,IF($L$67=4,K68,IF($F$82=4,I83,IF($L$82=4,K83,IF($F$97=4,I98,IF($L$97=4,K98,IF($F$112=4,I113,IF($L$112=4,K113,IF($F$127=4,I128,IF($L$127=4,K128,IF($F$142=4,I143,IF($L$142=4,K143))))))))))))))))))))</f>
        <v>1</v>
      </c>
      <c r="F53" s="424"/>
      <c r="G53" s="286" t="s">
        <v>2</v>
      </c>
      <c r="H53" s="287" t="s">
        <v>442</v>
      </c>
      <c r="I53" s="288">
        <v>0</v>
      </c>
      <c r="J53" s="288"/>
      <c r="K53" s="288">
        <v>1</v>
      </c>
      <c r="L53" s="427"/>
      <c r="M53" s="286" t="s">
        <v>2</v>
      </c>
      <c r="N53" s="289" t="s">
        <v>372</v>
      </c>
      <c r="P53" s="246"/>
    </row>
    <row r="54" spans="1:16" ht="12.75" customHeight="1" thickBot="1" x14ac:dyDescent="0.25">
      <c r="A54" s="381"/>
      <c r="B54" s="25" t="s">
        <v>3</v>
      </c>
      <c r="C54" s="40" t="str">
        <f t="shared" ref="C54:C62" si="7">IF($F$7=4,H9,IF($L$7=4,N9,IF($F$22=4,H24,IF($L$22=4,N24,IF($F$37=4,H39,IF($L$37=4,N39,IF($F$52=4,H54,IF($L$52=4,N54,IF($F$67=4,H69,IF($L$67=4,N69,IF($F$82=4,H84,IF($L$82=4,N84,IF($F$97=4,H99,IF($L$97=4,N99,IF($F$112=4,H114,IF($L$112=4,N114,IF($F$127=4,H129,IF($L$127=4,N129,IF($F$142=4,H144,IF($L$142=4,N144))))))))))))))))))))</f>
        <v>Szabó Krisztián</v>
      </c>
      <c r="D54" s="40">
        <f>IF($F$7=4,I9,IF($L$7=4,K9,IF($F$22=4,I24,IF($L$22=4,K24,IF($F$37=4,I39,IF($L$37=4,K39,IF($F$52=4,I54,IF($L$52=4,K54,IF($F$67=4,I69,IF($L$67=4,K69,IF($F$82=4,I84,IF($L$82=4,K84,IF($F$97=4,I99,IF($L$97=4,K99,IF($F$112=4,I114,IF($L$112=4,K114,IF($F$127=4,I129,IF($L$127=4,K129,IF($F$142=4,I144,IF($L$142=4,K144))))))))))))))))))))</f>
        <v>0</v>
      </c>
      <c r="F54" s="424"/>
      <c r="G54" s="286" t="s">
        <v>3</v>
      </c>
      <c r="H54" s="287" t="s">
        <v>443</v>
      </c>
      <c r="I54" s="288">
        <v>1</v>
      </c>
      <c r="J54" s="288"/>
      <c r="K54" s="288">
        <v>0</v>
      </c>
      <c r="L54" s="427"/>
      <c r="M54" s="286" t="s">
        <v>3</v>
      </c>
      <c r="N54" s="290" t="s">
        <v>373</v>
      </c>
      <c r="P54" s="246"/>
    </row>
    <row r="55" spans="1:16" ht="12.75" customHeight="1" thickBot="1" x14ac:dyDescent="0.25">
      <c r="A55" s="381"/>
      <c r="B55" s="25" t="s">
        <v>4</v>
      </c>
      <c r="C55" s="40" t="str">
        <f t="shared" si="7"/>
        <v>Illés Attila</v>
      </c>
      <c r="D55" s="40">
        <f>IF($F$7=4,I10,IF($L$7=4,K10,IF($F$22=4,I25,IF($L$22=4,K25,IF($F$37=4,I40,IF($L$37=4,K40,IF($F$52=4,I55,IF($L$52=4,K55,IF($F$67=4,I70,IF($L$67=4,K70,IF($F$82=4,I85,IF($L$82=4,K85,IF($F$97=4,I100,IF($L$97=4,K100,IF($F$112=4,I115,IF($L$112=4,K115,IF($F$127=4,I130,IF($L$127=4,K130,IF($F$142=4,I145,IF($L$142=4,K145))))))))))))))))))))</f>
        <v>0.5</v>
      </c>
      <c r="F55" s="424"/>
      <c r="G55" s="286" t="s">
        <v>4</v>
      </c>
      <c r="H55" s="287" t="s">
        <v>444</v>
      </c>
      <c r="I55" s="288">
        <v>0</v>
      </c>
      <c r="J55" s="288"/>
      <c r="K55" s="288">
        <v>1</v>
      </c>
      <c r="L55" s="427"/>
      <c r="M55" s="286" t="s">
        <v>4</v>
      </c>
      <c r="N55" s="290" t="s">
        <v>304</v>
      </c>
      <c r="P55" s="246"/>
    </row>
    <row r="56" spans="1:16" ht="12.75" customHeight="1" thickBot="1" x14ac:dyDescent="0.25">
      <c r="A56" s="381"/>
      <c r="B56" s="25" t="s">
        <v>5</v>
      </c>
      <c r="C56" s="40" t="str">
        <f t="shared" si="7"/>
        <v>Gurály László</v>
      </c>
      <c r="D56" s="40">
        <f>IF($F$7=4,I11,IF($L$7=4,K11,IF($F$22=4,I26,IF($L$22=4,K26,IF($F$37=4,I41,IF($L$37=4,K41,IF($F$52=4,I56,IF($L$52=4,K56,IF($F$67=4,I71,IF($L$67=4,K71,IF($F$82=4,I86,IF($L$82=4,K86,IF($F$97=4,I101,IF($L$97=4,K101,IF($F$112=4,I116,IF($L$112=4,K116,IF($F$127=4,I131,IF($L$127=4,K131,IF($F$142=4,I146,IF($L$142=4,K146))))))))))))))))))))</f>
        <v>1</v>
      </c>
      <c r="F56" s="424"/>
      <c r="G56" s="286" t="s">
        <v>5</v>
      </c>
      <c r="H56" s="287" t="s">
        <v>445</v>
      </c>
      <c r="I56" s="288">
        <v>1</v>
      </c>
      <c r="J56" s="288"/>
      <c r="K56" s="288">
        <v>0</v>
      </c>
      <c r="L56" s="427"/>
      <c r="M56" s="286" t="s">
        <v>5</v>
      </c>
      <c r="N56" s="290" t="s">
        <v>450</v>
      </c>
      <c r="P56" s="246"/>
    </row>
    <row r="57" spans="1:16" ht="13.5" customHeight="1" thickBot="1" x14ac:dyDescent="0.25">
      <c r="A57" s="381"/>
      <c r="B57" s="25" t="s">
        <v>6</v>
      </c>
      <c r="C57" s="40" t="str">
        <f t="shared" si="7"/>
        <v>Viszokai István</v>
      </c>
      <c r="D57" s="40">
        <f t="shared" ref="D57:D62" si="8">IF($F$7=4,I12,IF($L$7=4,K12,IF($F$22=4,I27,IF($L$22=4,K27,IF($F$37=4,I42,IF($L$37=4,K42,IF($F$52=4,I57,IF($L$52=4,K57,IF($F$67=4,I76,IF($L$67=4,K76,IF($F$82=4,I91,IF($L$82=4,K91,IF($F$97=4,I106,IF($L$97=4,K106,IF($F$112=4,I121,IF($L$112=4,K121,IF($F$127=4,I136,IF($L$127=4,K136,IF($F$142=4,I151,IF($L$142=4,K151))))))))))))))))))))</f>
        <v>1</v>
      </c>
      <c r="F57" s="424"/>
      <c r="G57" s="286" t="s">
        <v>6</v>
      </c>
      <c r="H57" s="287" t="s">
        <v>446</v>
      </c>
      <c r="I57" s="288">
        <v>1</v>
      </c>
      <c r="J57" s="288"/>
      <c r="K57" s="288">
        <v>0</v>
      </c>
      <c r="L57" s="427"/>
      <c r="M57" s="286" t="s">
        <v>6</v>
      </c>
      <c r="N57" s="290" t="s">
        <v>375</v>
      </c>
      <c r="P57" s="246"/>
    </row>
    <row r="58" spans="1:16" ht="13.5" customHeight="1" thickBot="1" x14ac:dyDescent="0.25">
      <c r="A58" s="381"/>
      <c r="B58" s="25" t="s">
        <v>7</v>
      </c>
      <c r="C58" s="40" t="str">
        <f t="shared" si="7"/>
        <v>Pethő Dávid</v>
      </c>
      <c r="D58" s="40">
        <f t="shared" si="8"/>
        <v>0</v>
      </c>
      <c r="F58" s="424"/>
      <c r="G58" s="286" t="s">
        <v>7</v>
      </c>
      <c r="H58" s="287" t="s">
        <v>447</v>
      </c>
      <c r="I58" s="288">
        <v>0.5</v>
      </c>
      <c r="J58" s="288"/>
      <c r="K58" s="288">
        <v>0.5</v>
      </c>
      <c r="L58" s="427"/>
      <c r="M58" s="286" t="s">
        <v>7</v>
      </c>
      <c r="N58" s="290" t="s">
        <v>376</v>
      </c>
      <c r="P58" s="246"/>
    </row>
    <row r="59" spans="1:16" ht="13.5" customHeight="1" thickBot="1" x14ac:dyDescent="0.25">
      <c r="A59" s="381"/>
      <c r="B59" s="25" t="s">
        <v>79</v>
      </c>
      <c r="C59" s="40" t="str">
        <f t="shared" si="7"/>
        <v>Alkéri Imre</v>
      </c>
      <c r="D59" s="40">
        <f t="shared" si="8"/>
        <v>0</v>
      </c>
      <c r="F59" s="424"/>
      <c r="G59" s="286" t="s">
        <v>79</v>
      </c>
      <c r="H59" s="287" t="s">
        <v>448</v>
      </c>
      <c r="I59" s="288">
        <v>1</v>
      </c>
      <c r="J59" s="288"/>
      <c r="K59" s="288">
        <v>0</v>
      </c>
      <c r="L59" s="427"/>
      <c r="M59" s="286" t="s">
        <v>79</v>
      </c>
      <c r="N59" s="290" t="s">
        <v>306</v>
      </c>
      <c r="P59" s="246"/>
    </row>
    <row r="60" spans="1:16" ht="13.5" customHeight="1" thickBot="1" x14ac:dyDescent="0.25">
      <c r="A60" s="381"/>
      <c r="B60" s="25" t="s">
        <v>80</v>
      </c>
      <c r="C60" s="40" t="str">
        <f t="shared" si="7"/>
        <v>Fehér Sándor</v>
      </c>
      <c r="D60" s="40">
        <f t="shared" si="8"/>
        <v>1</v>
      </c>
      <c r="F60" s="424"/>
      <c r="G60" s="286" t="s">
        <v>80</v>
      </c>
      <c r="H60" s="287" t="s">
        <v>449</v>
      </c>
      <c r="I60" s="288">
        <v>0.5</v>
      </c>
      <c r="J60" s="288"/>
      <c r="K60" s="288">
        <v>0.5</v>
      </c>
      <c r="L60" s="427"/>
      <c r="M60" s="286" t="s">
        <v>80</v>
      </c>
      <c r="N60" s="290" t="s">
        <v>451</v>
      </c>
      <c r="P60" s="246"/>
    </row>
    <row r="61" spans="1:16" ht="13.5" customHeight="1" thickBot="1" x14ac:dyDescent="0.25">
      <c r="A61" s="381"/>
      <c r="B61" s="25" t="s">
        <v>81</v>
      </c>
      <c r="C61" s="40" t="str">
        <f t="shared" si="7"/>
        <v>Bíró Gréta</v>
      </c>
      <c r="D61" s="40">
        <f t="shared" si="8"/>
        <v>0</v>
      </c>
      <c r="F61" s="424"/>
      <c r="G61" s="286" t="s">
        <v>81</v>
      </c>
      <c r="H61" s="287" t="s">
        <v>258</v>
      </c>
      <c r="I61" s="288">
        <v>1</v>
      </c>
      <c r="J61" s="288"/>
      <c r="K61" s="288">
        <v>0</v>
      </c>
      <c r="L61" s="427"/>
      <c r="M61" s="286" t="s">
        <v>81</v>
      </c>
      <c r="N61" s="290" t="s">
        <v>379</v>
      </c>
      <c r="P61" s="246"/>
    </row>
    <row r="62" spans="1:16" ht="13.5" customHeight="1" thickBot="1" x14ac:dyDescent="0.25">
      <c r="A62" s="391"/>
      <c r="B62" s="25" t="s">
        <v>82</v>
      </c>
      <c r="C62" s="40" t="str">
        <f t="shared" si="7"/>
        <v>Szabó Pál</v>
      </c>
      <c r="D62" s="40">
        <f t="shared" si="8"/>
        <v>1</v>
      </c>
      <c r="F62" s="425"/>
      <c r="G62" s="291" t="s">
        <v>82</v>
      </c>
      <c r="H62" s="292" t="s">
        <v>259</v>
      </c>
      <c r="I62" s="293">
        <v>1</v>
      </c>
      <c r="J62" s="293"/>
      <c r="K62" s="293">
        <v>0</v>
      </c>
      <c r="L62" s="428"/>
      <c r="M62" s="291" t="s">
        <v>82</v>
      </c>
      <c r="N62" s="294" t="s">
        <v>452</v>
      </c>
      <c r="P62" s="246"/>
    </row>
    <row r="63" spans="1:16" ht="13.5" customHeight="1" thickTop="1" thickBot="1" x14ac:dyDescent="0.3">
      <c r="C63" s="32"/>
      <c r="D63" s="43">
        <f>IF($F$7=4,I18,IF($L$7=4,K18,IF($F$22=4,I33,IF($L$22=4,K33,IF($F$37=4,I48,IF($L$37=4,K48,IF($F$52=4,I63,IF($L$52=4,K63,IF($F$67=4,I78,IF($L$67=4,K78,IF($F$82=4,I93,IF($L$82=4,K93,IF($F$97=4,I108,IF($L$97=4,K108,IF($F$112=4,I123,IF($L$112=4,K123,IF($F$127=4,I138,IF($L$127=4,K138,IF($F$142=4,I153,IF($L$142=4,K153))))))))))))))))))))</f>
        <v>5.5</v>
      </c>
      <c r="F63" s="295"/>
      <c r="G63" s="296"/>
      <c r="H63" s="297"/>
      <c r="I63" s="298">
        <f>SUM(I53:I62)</f>
        <v>7</v>
      </c>
      <c r="J63" s="299"/>
      <c r="K63" s="298">
        <f>SUM(K53:K62)</f>
        <v>3</v>
      </c>
      <c r="L63" s="295"/>
      <c r="M63" s="296"/>
      <c r="N63" s="297"/>
      <c r="P63" s="246"/>
    </row>
    <row r="64" spans="1:16" ht="13.5" customHeight="1" thickBot="1" x14ac:dyDescent="0.25">
      <c r="C64" s="32"/>
      <c r="H64" s="37"/>
      <c r="I64" s="300"/>
      <c r="J64" s="300"/>
      <c r="K64" s="301"/>
      <c r="N64" s="37"/>
    </row>
    <row r="65" spans="1:14" ht="16.5" thickTop="1" thickBot="1" x14ac:dyDescent="0.25">
      <c r="C65" s="32"/>
      <c r="F65" s="280"/>
      <c r="G65" s="280"/>
      <c r="H65" s="280"/>
      <c r="I65" s="420" t="s">
        <v>8</v>
      </c>
      <c r="J65" s="420"/>
      <c r="K65" s="420"/>
      <c r="L65" s="280"/>
      <c r="M65" s="280"/>
      <c r="N65" s="280"/>
    </row>
    <row r="66" spans="1:14" ht="20.25" thickTop="1" thickBot="1" x14ac:dyDescent="0.35">
      <c r="A66" s="383" t="s">
        <v>0</v>
      </c>
      <c r="B66" s="384"/>
      <c r="C66" s="23" t="str">
        <f>'Input adatok'!C67</f>
        <v>Fetivíz SE</v>
      </c>
      <c r="F66" s="421" t="s">
        <v>0</v>
      </c>
      <c r="G66" s="422"/>
      <c r="H66" s="283" t="str">
        <f>IF($F$67=1,C6,IF($F$67=2,C21,IF($F$67=3,C36,IF($F$67=4,C51,IF($F$67=5,C66,IF($F$67=6,C81,IF($F$67=7,C96,IF($F$67=8,C111,IF($F$67=9,C126,IF($F$67=10,C141,IF($F$67=11,C156,IF($F$67=12,C171,IF($F$67=13,C186,IF($F$67=14,C201,IF($F$67=15,C216,IF($F$67=16,C231,IF($F$67=17,C246,IF($F$67=18,C261,IF($F$67=19,C276,IF($F$67=20,C291))))))))))))))))))))</f>
        <v>Piremon SE</v>
      </c>
      <c r="I66" s="419" t="str">
        <f>$I$1</f>
        <v>3. forduló</v>
      </c>
      <c r="J66" s="419"/>
      <c r="K66" s="419"/>
      <c r="L66" s="421" t="s">
        <v>0</v>
      </c>
      <c r="M66" s="422"/>
      <c r="N66" s="283" t="str">
        <f>IF($L$67=1,C6,IF($L$67=2,C21,IF($L$67=3,C36,IF($L$67=4,C51,IF($L$67=5,C66,IF($L$67=6,C81,IF($L$67=7,C96,IF($L$67=8,$C111,IF($L$67=9,C126,IF($L$67=10,C141,IF($L$67=11,C156,IF($L$67=12,C171,IF($L$67=13,C186,IF($L$67=14,C201,IF($L$67=15,C216,IF($L$67=16,C231,IF($L$67=17,C246,IF($L$67=18,C261,IF($L$67=19,C276,IF($L$67=20,C291))))))))))))))))))))</f>
        <v>Balkány SE</v>
      </c>
    </row>
    <row r="67" spans="1:14" ht="12.75" customHeight="1" thickBot="1" x14ac:dyDescent="0.25">
      <c r="A67" s="380">
        <v>5</v>
      </c>
      <c r="B67" s="1"/>
      <c r="C67" s="26" t="str">
        <f>'Input adatok'!M68</f>
        <v>Játékos Neve:</v>
      </c>
      <c r="F67" s="423">
        <v>6</v>
      </c>
      <c r="G67" s="284"/>
      <c r="H67" s="285" t="str">
        <f>IF($F$67=1,C7,IF($F$67=2,C22,IF($F$67=3,C37,IF($F$67=4,C52,IF($F$67=5,C67,IF($F$67=6,C82,IF($F$67=7,C97,IF($F$67=8,C112,IF($F$67=9,C127,IF($F$67=10,C142,IF($F$67=11,C157,IF($F$67=12,C172,IF($F$67=13,C187,IF($F$67=14,C202,IF($F$67=15,C217,IF($F$67=16,C232,IF($F$67=17,C247,IF($F$67=18,C262,IF($F$67=19,C277,IF($F$67=20,C292))))))))))))))))))))</f>
        <v>Játékos Neve:</v>
      </c>
      <c r="I67" s="419"/>
      <c r="J67" s="419"/>
      <c r="K67" s="419"/>
      <c r="L67" s="426">
        <v>7</v>
      </c>
      <c r="M67" s="284"/>
      <c r="N67" s="285" t="str">
        <f>IF($L$67=1,C7,IF($L$67=2,C22,IF($L$67=3,C37,IF($L$67=4,C52,IF($L$67=5,C67,IF($L$67=6,C82,IF($L$67=7,C96,IF($L$67=8,$C112,IF($L$67=9,C127,IF($L$67=10,C142,IF($L$67=11,C157,IF($L$67=12,C172,IF($L$67=13,C187,IF($L$67=14,C202,IF($L$67=15,C217,IF($L$67=16,C232,IF($L$67=17,C247,IF($L$67=18,C262,IF($L$67=19,C277,IF($L$67=20,C292))))))))))))))))))))</f>
        <v>Balkány SE</v>
      </c>
    </row>
    <row r="68" spans="1:14" ht="13.5" customHeight="1" thickBot="1" x14ac:dyDescent="0.25">
      <c r="A68" s="381"/>
      <c r="B68" s="25" t="s">
        <v>2</v>
      </c>
      <c r="C68" s="40" t="str">
        <f>IF($F$7=5,H8,IF($L$7=5,N8,IF($F$22=5,H23,IF($L$22=5,N23,IF($F$37=5,H38,IF($L$37=5,N38,IF($F$52=5,H53,IF($L$52=5,N53,IF($F$67=5,H68,IF($L$67=5,N68,IF($F$82=5,H83,IF($L$82=5,N83,IF($F$97=5,H98,IF($L$97=5,N98,IF($F$112=5,H113,IF($L$112=5,N113,IF($F$127=5,H128,IF($L$127=5,N128,IF($F$142=5,H143,IF($L$142=5,N143))))))))))))))))))))</f>
        <v>Szulics Imre 1844</v>
      </c>
      <c r="D68" s="40">
        <f>IF($F$7=5,I8,IF($L$7=5,K8,IF($F$22=5,I23,IF($L$22=5,K23,IF($F$37=5,I38,IF($L$37=5,K38,IF($F$52=5,I53,IF($L$52=5,K53,IF($F$67=5,I68,IF($L$67=5,K68,IF($F$82=5,I83,IF($L$82=5,K83,IF($F$97=5,I98,IF($L$97=5,K98,IF($F$112=5,I113,IF($L$112=5,K113,IF($F$127=5,I128,IF($L$127=5,K128,IF($F$142=5,I143,IF($L$142=5,K143))))))))))))))))))))</f>
        <v>0</v>
      </c>
      <c r="F68" s="424"/>
      <c r="G68" s="286" t="s">
        <v>2</v>
      </c>
      <c r="H68" s="287" t="s">
        <v>352</v>
      </c>
      <c r="I68" s="288"/>
      <c r="J68" s="288"/>
      <c r="K68" s="288">
        <v>1</v>
      </c>
      <c r="L68" s="427"/>
      <c r="M68" s="286" t="s">
        <v>2</v>
      </c>
      <c r="N68" s="289" t="s">
        <v>436</v>
      </c>
    </row>
    <row r="69" spans="1:14" ht="13.5" customHeight="1" thickBot="1" x14ac:dyDescent="0.25">
      <c r="A69" s="381"/>
      <c r="B69" s="25" t="s">
        <v>3</v>
      </c>
      <c r="C69" s="40" t="str">
        <f t="shared" ref="C69:C77" si="9">IF($F$7=5,H9,IF($L$7=5,N9,IF($F$22=5,H24,IF($L$22=5,N24,IF($F$37=5,H39,IF($L$37=5,N39,IF($F$52=5,H54,IF($L$52=5,N54,IF($F$67=5,H69,IF($L$67=5,N69,IF($F$82=5,H84,IF($L$82=5,N84,IF($F$97=5,H99,IF($L$97=5,N99,IF($F$112=5,H114,IF($L$112=5,N114,IF($F$127=5,H129,IF($L$127=5,N129,IF($F$142=5,H144,IF($L$142=5,N144))))))))))))))))))))</f>
        <v>Szilágyi Sándor 1906</v>
      </c>
      <c r="D69" s="40">
        <f>IF($F$7=5,I9,IF($L$7=5,K9,IF($F$22=5,I24,IF($L$22=5,K24,IF($F$37=5,I39,IF($L$37=5,K39,IF($F$52=5,I54,IF($L$52=5,K54,IF($F$67=5,I69,IF($L$67=5,K69,IF($F$82=5,I84,IF($L$82=5,K84,IF($F$97=5,I99,IF($L$97=5,K99,IF($F$112=5,I114,IF($L$112=5,K114,IF($F$127=5,I129,IF($L$127=5,K129,IF($F$142=5,I144,IF($L$142=5,K144))))))))))))))))))))</f>
        <v>1</v>
      </c>
      <c r="F69" s="424"/>
      <c r="G69" s="286" t="s">
        <v>3</v>
      </c>
      <c r="H69" s="287" t="s">
        <v>353</v>
      </c>
      <c r="I69" s="288">
        <v>0.5</v>
      </c>
      <c r="J69" s="288"/>
      <c r="K69" s="288">
        <v>0.5</v>
      </c>
      <c r="L69" s="427"/>
      <c r="M69" s="286" t="s">
        <v>3</v>
      </c>
      <c r="N69" s="290" t="s">
        <v>437</v>
      </c>
    </row>
    <row r="70" spans="1:14" ht="13.5" customHeight="1" thickBot="1" x14ac:dyDescent="0.25">
      <c r="A70" s="381"/>
      <c r="B70" s="25" t="s">
        <v>4</v>
      </c>
      <c r="C70" s="40" t="str">
        <f t="shared" si="9"/>
        <v>Molnár Mihály 1823</v>
      </c>
      <c r="D70" s="40">
        <f>IF($F$7=5,I10,IF($L$7=5,K10,IF($F$22=5,I25,IF($L$22=5,K25,IF($F$37=5,I40,IF($L$37=5,K40,IF($F$52=5,I55,IF($L$52=5,K55,IF($F$67=5,I70,IF($L$67=5,K70,IF($F$82=5,I85,IF($L$82=5,K85,IF($F$97=5,I100,IF($L$97=5,K100,IF($F$112=5,I115,IF($L$112=5,K115,IF($F$127=5,I130,IF($L$127=5,K130,IF($F$142=5,I145,IF($L$142=5,K145))))))))))))))))))))</f>
        <v>0</v>
      </c>
      <c r="F70" s="424"/>
      <c r="G70" s="286" t="s">
        <v>4</v>
      </c>
      <c r="H70" s="287" t="s">
        <v>354</v>
      </c>
      <c r="I70" s="288">
        <v>1</v>
      </c>
      <c r="J70" s="288" t="s">
        <v>434</v>
      </c>
      <c r="K70" s="288">
        <v>0</v>
      </c>
      <c r="L70" s="427"/>
      <c r="M70" s="286" t="s">
        <v>4</v>
      </c>
      <c r="N70" s="290" t="s">
        <v>438</v>
      </c>
    </row>
    <row r="71" spans="1:14" ht="13.5" customHeight="1" thickBot="1" x14ac:dyDescent="0.25">
      <c r="A71" s="381"/>
      <c r="B71" s="25" t="s">
        <v>5</v>
      </c>
      <c r="C71" s="40" t="str">
        <f t="shared" si="9"/>
        <v>Hargitai Attila 1795</v>
      </c>
      <c r="D71" s="40">
        <f>IF($F$7=5,I11,IF($L$7=5,K11,IF($F$22=5,I26,IF($L$22=5,K26,IF($F$37=5,I41,IF($L$37=5,K41,IF($F$52=5,I56,IF($L$52=5,K56,IF($F$67=5,I71,IF($L$67=5,K71,IF($F$82=5,I86,IF($L$82=5,K86,IF($F$97=5,I101,IF($L$97=5,K101,IF($F$112=5,I116,IF($L$112=5,K116,IF($F$127=5,I131,IF($L$127=5,K131,IF($F$142=5,I146,IF($L$142=5,K146))))))))))))))))))))</f>
        <v>1</v>
      </c>
      <c r="F71" s="424"/>
      <c r="G71" s="286" t="s">
        <v>5</v>
      </c>
      <c r="H71" s="287" t="s">
        <v>432</v>
      </c>
      <c r="I71" s="288">
        <v>1</v>
      </c>
      <c r="J71" s="288" t="s">
        <v>435</v>
      </c>
      <c r="K71" s="288">
        <v>0</v>
      </c>
      <c r="L71" s="427"/>
      <c r="M71" s="286" t="s">
        <v>5</v>
      </c>
      <c r="N71" s="290" t="s">
        <v>439</v>
      </c>
    </row>
    <row r="72" spans="1:14" ht="13.5" customHeight="1" thickBot="1" x14ac:dyDescent="0.25">
      <c r="A72" s="381"/>
      <c r="B72" s="25" t="s">
        <v>6</v>
      </c>
      <c r="C72" s="40" t="str">
        <f t="shared" si="9"/>
        <v>Horváth László 1798</v>
      </c>
      <c r="D72" s="40">
        <f t="shared" ref="D72:D77" si="10">IF($F$7=5,I12,IF($L$7=5,K12,IF($F$22=5,I27,IF($L$22=5,K27,IF($F$37=5,I42,IF($L$37=5,K42,IF($F$52=5,I57,IF($L$52=5,K57,IF($F$67=5,I72,IF($L$67=5,K72,IF($F$82=5,I91,IF($L$82=5,K91,IF($F$97=5,I106,IF($L$97=5,K106,IF($F$112=5,I121,IF($L$112=5,K121,IF($F$127=5,I136,IF($L$127=5,K136,IF($F$142=5,I151,IF($L$142=5,K151))))))))))))))))))))</f>
        <v>1</v>
      </c>
      <c r="F72" s="424"/>
      <c r="G72" s="286" t="s">
        <v>6</v>
      </c>
      <c r="H72" s="287" t="s">
        <v>429</v>
      </c>
      <c r="I72" s="288">
        <v>0.5</v>
      </c>
      <c r="J72" s="288"/>
      <c r="K72" s="288">
        <v>0.5</v>
      </c>
      <c r="L72" s="427"/>
      <c r="M72" s="286" t="s">
        <v>6</v>
      </c>
      <c r="N72" s="290" t="s">
        <v>440</v>
      </c>
    </row>
    <row r="73" spans="1:14" ht="13.5" customHeight="1" thickBot="1" x14ac:dyDescent="0.25">
      <c r="A73" s="381"/>
      <c r="B73" s="25" t="s">
        <v>7</v>
      </c>
      <c r="C73" s="40" t="str">
        <f t="shared" si="9"/>
        <v>Szabó István 1749</v>
      </c>
      <c r="D73" s="40">
        <f t="shared" si="10"/>
        <v>0.5</v>
      </c>
      <c r="F73" s="424"/>
      <c r="G73" s="286" t="s">
        <v>7</v>
      </c>
      <c r="H73" s="287" t="s">
        <v>430</v>
      </c>
      <c r="I73" s="288">
        <v>1</v>
      </c>
      <c r="J73" s="288"/>
      <c r="K73" s="288">
        <v>0</v>
      </c>
      <c r="L73" s="427"/>
      <c r="M73" s="286" t="s">
        <v>7</v>
      </c>
      <c r="N73" s="290" t="s">
        <v>441</v>
      </c>
    </row>
    <row r="74" spans="1:14" ht="13.5" customHeight="1" thickBot="1" x14ac:dyDescent="0.25">
      <c r="A74" s="381"/>
      <c r="B74" s="25" t="s">
        <v>79</v>
      </c>
      <c r="C74" s="40" t="str">
        <f t="shared" si="9"/>
        <v>Dudás László 1670</v>
      </c>
      <c r="D74" s="40">
        <f t="shared" si="10"/>
        <v>1</v>
      </c>
      <c r="F74" s="424"/>
      <c r="G74" s="286" t="s">
        <v>79</v>
      </c>
      <c r="H74" s="287" t="s">
        <v>431</v>
      </c>
      <c r="I74" s="288">
        <v>1</v>
      </c>
      <c r="J74" s="288"/>
      <c r="K74" s="288">
        <v>0</v>
      </c>
      <c r="L74" s="427"/>
      <c r="M74" s="286" t="s">
        <v>79</v>
      </c>
      <c r="N74" s="290" t="s">
        <v>396</v>
      </c>
    </row>
    <row r="75" spans="1:14" ht="13.5" customHeight="1" thickBot="1" x14ac:dyDescent="0.25">
      <c r="A75" s="381"/>
      <c r="B75" s="25" t="s">
        <v>80</v>
      </c>
      <c r="C75" s="40" t="str">
        <f t="shared" si="9"/>
        <v>Kuburczik Béla 1695</v>
      </c>
      <c r="D75" s="40">
        <f t="shared" si="10"/>
        <v>0.5</v>
      </c>
      <c r="F75" s="424"/>
      <c r="G75" s="286" t="s">
        <v>80</v>
      </c>
      <c r="H75" s="287" t="s">
        <v>359</v>
      </c>
      <c r="I75" s="288">
        <v>1</v>
      </c>
      <c r="J75" s="288"/>
      <c r="K75" s="288">
        <v>0</v>
      </c>
      <c r="L75" s="427"/>
      <c r="M75" s="286" t="s">
        <v>80</v>
      </c>
      <c r="N75" s="290" t="s">
        <v>398</v>
      </c>
    </row>
    <row r="76" spans="1:14" ht="13.5" customHeight="1" thickBot="1" x14ac:dyDescent="0.25">
      <c r="A76" s="381"/>
      <c r="B76" s="25" t="s">
        <v>81</v>
      </c>
      <c r="C76" s="40" t="str">
        <f t="shared" si="9"/>
        <v>Mészáros János</v>
      </c>
      <c r="D76" s="40">
        <f t="shared" si="10"/>
        <v>1</v>
      </c>
      <c r="F76" s="424"/>
      <c r="G76" s="286" t="s">
        <v>81</v>
      </c>
      <c r="H76" s="287" t="s">
        <v>358</v>
      </c>
      <c r="I76" s="288">
        <v>0.5</v>
      </c>
      <c r="J76" s="288"/>
      <c r="K76" s="288">
        <v>0.5</v>
      </c>
      <c r="L76" s="427"/>
      <c r="M76" s="286" t="s">
        <v>81</v>
      </c>
      <c r="N76" s="290" t="s">
        <v>399</v>
      </c>
    </row>
    <row r="77" spans="1:14" ht="13.5" customHeight="1" thickBot="1" x14ac:dyDescent="0.25">
      <c r="A77" s="391"/>
      <c r="B77" s="25" t="s">
        <v>82</v>
      </c>
      <c r="C77" s="40" t="str">
        <f t="shared" si="9"/>
        <v>Vaskó Dániel</v>
      </c>
      <c r="D77" s="40">
        <f t="shared" si="10"/>
        <v>1</v>
      </c>
      <c r="F77" s="425"/>
      <c r="G77" s="291" t="s">
        <v>82</v>
      </c>
      <c r="H77" s="292" t="s">
        <v>433</v>
      </c>
      <c r="I77" s="293">
        <v>1</v>
      </c>
      <c r="J77" s="293"/>
      <c r="K77" s="293">
        <v>0</v>
      </c>
      <c r="L77" s="428"/>
      <c r="M77" s="291" t="s">
        <v>82</v>
      </c>
      <c r="N77" s="294" t="s">
        <v>400</v>
      </c>
    </row>
    <row r="78" spans="1:14" ht="13.5" customHeight="1" thickTop="1" thickBot="1" x14ac:dyDescent="0.35">
      <c r="C78" s="32"/>
      <c r="D78" s="41">
        <f>IF($F$7=5,I18,IF($L$7=5,K18,IF($F$22=5,I33,IF($L$22=5,K33,IF($F$37=5,I48,IF($L$37=5,K48,IF($F$52=5,I63,IF($L$52=5,K63,IF($F$67=5,I78,IF($L$67=5,K78,IF($F$82=5,I93,IF($L$82=5,K93,IF($F$97=5,I108,IF($L$97=5,K108,IF($F$112=5,I123,IF($L$112=5,K123,IF($F$127=5,I138,IF($L$127=5,K138,IF($F$142=5,I153,IF($L$142=5,K153))))))))))))))))))))</f>
        <v>7</v>
      </c>
      <c r="F78" s="295"/>
      <c r="G78" s="296"/>
      <c r="H78" s="297"/>
      <c r="I78" s="298">
        <f>SUM(I68:I77)</f>
        <v>7.5</v>
      </c>
      <c r="J78" s="299"/>
      <c r="K78" s="298">
        <f>SUM(K68:K77)</f>
        <v>2.5</v>
      </c>
      <c r="L78" s="295"/>
      <c r="M78" s="296"/>
      <c r="N78" s="297"/>
    </row>
    <row r="79" spans="1:14" ht="13.5" customHeight="1" x14ac:dyDescent="0.2">
      <c r="C79" s="32"/>
      <c r="H79" s="37"/>
      <c r="I79" s="300"/>
      <c r="J79" s="300"/>
      <c r="K79" s="301"/>
      <c r="N79" s="37"/>
    </row>
    <row r="80" spans="1:14" ht="16.5" hidden="1" thickTop="1" thickBot="1" x14ac:dyDescent="0.25">
      <c r="C80" s="32"/>
      <c r="F80" s="280"/>
      <c r="G80" s="280"/>
      <c r="H80" s="280"/>
      <c r="I80" s="420" t="s">
        <v>8</v>
      </c>
      <c r="J80" s="420"/>
      <c r="K80" s="420"/>
      <c r="L80" s="280"/>
      <c r="M80" s="280"/>
      <c r="N80" s="280"/>
    </row>
    <row r="81" spans="1:16" ht="20.25" hidden="1" thickTop="1" thickBot="1" x14ac:dyDescent="0.35">
      <c r="A81" s="383" t="s">
        <v>0</v>
      </c>
      <c r="B81" s="384"/>
      <c r="C81" s="26" t="str">
        <f>'Input adatok'!C83</f>
        <v>Piremon SE</v>
      </c>
      <c r="F81" s="421" t="s">
        <v>0</v>
      </c>
      <c r="G81" s="422"/>
      <c r="H81" s="283" t="b">
        <f>IF($F$82=1,C6,IF($F$82=2,C21,IF($F$82=3,C36,IF($F$82=4,C51,IF($F$82=5,C66,IF($F$82=6,C81,IF($F$82=7,C96,IF($F$82=8,C111,IF($F$82=9,C126,IF($F$82=10,C141,IF($F$82=11,C156,IF($F$82=12,C171,IF($F$82=13,C186,IF($F$82=14,C201,IF($F$82=15,C216,IF($F$82=16,C231,IF($F$82=17,C246,IF($F$82=18,C261,IF($F$82=19,C276,IF($F$82=20,C291))))))))))))))))))))</f>
        <v>0</v>
      </c>
      <c r="I81" s="419" t="str">
        <f>$I$1</f>
        <v>3. forduló</v>
      </c>
      <c r="J81" s="419"/>
      <c r="K81" s="419"/>
      <c r="L81" s="421" t="s">
        <v>0</v>
      </c>
      <c r="M81" s="422"/>
      <c r="N81" s="283" t="b">
        <f>IF($L$82=1,C6,IF($L$82=2,C21,IF($L$82=3,C36,IF($L$82=4,C51,IF($L$82=5,C66,IF($L$82=6,C81,IF($L$82=7,C96,IF($L$82=8,C111,IF($L$82=9,C126,IF($L$82=10,C141,IF($L$82=11,C156,IF($L$82=12,C171,IF($L$82=13,C186,IF($L$82=14,C201,IF($L$82=15,C216,IF($L$82=16,C231,IF($L$82=17,C246,IF($L$82=18,C261,IF($L$82=19,C276,IF($L$82=20,C291))))))))))))))))))))</f>
        <v>0</v>
      </c>
    </row>
    <row r="82" spans="1:16" ht="13.5" hidden="1" customHeight="1" thickBot="1" x14ac:dyDescent="0.25">
      <c r="A82" s="380">
        <v>6</v>
      </c>
      <c r="B82" s="24"/>
      <c r="C82" s="26" t="str">
        <f>'Input adatok'!M84</f>
        <v>Játékos Neve:</v>
      </c>
      <c r="F82" s="423"/>
      <c r="G82" s="284"/>
      <c r="H82" s="285" t="b">
        <f>IF($F$82=1,C7,IF($F$82=2,C22,IF($F$82=3,C37,IF($F$82=4,C52,IF($F$82=5,C67,IF($F$82=6,C82,IF($F$82=7,C97,IF($F$82=8,C112,IF($F$82=9,C127,IF($F$82=10,C142,IF($F$82=11,C157,IF($F$82=12,C172,IF($F$82=13,C187,IF($F$82=14,C202,IF($F$82=15,C217,IF($F$82=16,C232,IF($F$82=17,C247,IF($F$82=18,C262,IF($F$82=19,C277,IF($F$82=20,C292))))))))))))))))))))</f>
        <v>0</v>
      </c>
      <c r="I82" s="419"/>
      <c r="J82" s="419"/>
      <c r="K82" s="419"/>
      <c r="L82" s="426"/>
      <c r="M82" s="284"/>
      <c r="N82" s="285" t="b">
        <f>IF($L$82=1,C7,IF($L$82=2,C22,IF($L$82=3,C37,IF($L$82=4,C52,IF($L$82=5,C67,IF($L$82=6,C82,IF($L$82=7,C97,IF($L$82=8,C112,IF($L$82=9,C127,IF($L$82=10,C142,IF($L$82=11,C157,IF($L$82=12,C172,IF($L$82=13,C187,IF($L$82=14,C202,IF($L$82=15,C217,IF($L$82=16,C232,IF($L$82=17,C247,IF($L$82=18,C262,IF($L$82=19,C277,IF($L$82=20,C292))))))))))))))))))))</f>
        <v>0</v>
      </c>
      <c r="P82" s="246"/>
    </row>
    <row r="83" spans="1:16" ht="13.5" hidden="1" customHeight="1" thickBot="1" x14ac:dyDescent="0.25">
      <c r="A83" s="381"/>
      <c r="B83" s="25" t="s">
        <v>2</v>
      </c>
      <c r="C83" s="40" t="str">
        <f>IF($F$7=6,H8,IF($L$7=6,N8,IF($F$22=6,H23,IF($L$22=6,N23,IF($F$37=6,H38,IF($L$37=6,N38,IF($F$52=6,H53,IF($L$52=6,N53,IF($F$67=6,H68,IF($L$67=6,N68,IF($F$82=6,H83,IF($L$82=6,N83,IF($F$97=6,H98,IF($L$97=6,N98,IF($F$112=6,H113,IF($L$112=6,N113,IF($F$127=6,H128,IF($L$127=6,N128,IF($F$142=6,H143,IF($L$142=6,N143))))))))))))))))))))</f>
        <v>Trembácz László</v>
      </c>
      <c r="D83" s="40">
        <f>IF($F$7=6,I8,IF($L$7=6,K8,IF($F$22=6,I23,IF($L$22=6,K23,IF($F$37=6,I38,IF($L$37=6,K38,IF($F$52=6,I53,IF($L$52=6,K53,IF($F$67=6,I68,IF($L$67=6,K68,IF($F$82=6,I83,IF($L$82=6,K83,IF($F$97=6,I98,IF($L$97=6,K98,IF($F$112=6,I113,IF($L$112=6,K113,IF($F$127=6,I128,IF($L$127=6,K128,IF($F$142=6,I143,IF($L$142=6,K143))))))))))))))))))))</f>
        <v>0</v>
      </c>
      <c r="F83" s="424"/>
      <c r="G83" s="286" t="s">
        <v>2</v>
      </c>
      <c r="H83" s="287"/>
      <c r="I83" s="288"/>
      <c r="J83" s="288"/>
      <c r="K83" s="288"/>
      <c r="L83" s="427"/>
      <c r="M83" s="286" t="s">
        <v>2</v>
      </c>
      <c r="N83" s="289"/>
      <c r="P83" s="246"/>
    </row>
    <row r="84" spans="1:16" ht="13.5" hidden="1" customHeight="1" thickBot="1" x14ac:dyDescent="0.25">
      <c r="A84" s="381"/>
      <c r="B84" s="25" t="s">
        <v>3</v>
      </c>
      <c r="C84" s="40" t="str">
        <f t="shared" ref="C84:C92" si="11">IF($F$7=6,H9,IF($L$7=6,N9,IF($F$22=6,H24,IF($L$22=6,N24,IF($F$37=6,H39,IF($L$37=6,N39,IF($F$52=6,H54,IF($L$52=6,N54,IF($F$67=6,H69,IF($L$67=6,N69,IF($F$82=6,H84,IF($L$82=6,N84,IF($F$97=6,H99,IF($L$97=6,N99,IF($F$112=6,H114,IF($L$112=6,N114,IF($F$127=6,H129,IF($L$127=6,N129,IF($F$142=6,H144,IF($L$142=6,N144))))))))))))))))))))</f>
        <v>Barnóth Róbert</v>
      </c>
      <c r="D84" s="40">
        <f>IF($F$7=6,I9,IF($L$7=6,K9,IF($F$22=6,I24,IF($L$22=6,K24,IF($F$37=6,I39,IF($L$37=6,K39,IF($F$52=6,I54,IF($L$52=6,K54,IF($F$67=6,I69,IF($L$67=6,K69,IF($F$82=6,I84,IF($L$82=6,K84,IF($F$97=6,I99,IF($L$97=6,K99,IF($F$112=6,I114,IF($L$112=6,K114,IF($F$127=6,I129,IF($L$127=6,K129,IF($F$142=6,I144,IF($L$142=6,K144))))))))))))))))))))</f>
        <v>0.5</v>
      </c>
      <c r="F84" s="424"/>
      <c r="G84" s="286" t="s">
        <v>3</v>
      </c>
      <c r="H84" s="287"/>
      <c r="I84" s="288"/>
      <c r="J84" s="288"/>
      <c r="K84" s="288"/>
      <c r="L84" s="427"/>
      <c r="M84" s="286" t="s">
        <v>3</v>
      </c>
      <c r="N84" s="290"/>
      <c r="P84" s="246"/>
    </row>
    <row r="85" spans="1:16" ht="13.5" hidden="1" customHeight="1" thickBot="1" x14ac:dyDescent="0.25">
      <c r="A85" s="381"/>
      <c r="B85" s="25" t="s">
        <v>4</v>
      </c>
      <c r="C85" s="40" t="str">
        <f t="shared" si="11"/>
        <v>Palicz László</v>
      </c>
      <c r="D85" s="40">
        <f>IF($F$7=6,I10,IF($L$7=6,K10,IF($F$22=6,I25,IF($L$22=6,K25,IF($F$37=6,I40,IF($L$37=6,K40,IF($F$52=6,I55,IF($L$52=6,K55,IF($F$67=6,I70,IF($L$67=6,K70,IF($F$82=6,I85,IF($L$82=6,K85,IF($F$97=6,I100,IF($L$97=6,K100,IF($F$112=6,I115,IF($L$112=6,K115,IF($F$127=6,I130,IF($L$127=6,K130,IF($F$142=6,I145,IF($L$142=6,K145))))))))))))))))))))</f>
        <v>1</v>
      </c>
      <c r="F85" s="424"/>
      <c r="G85" s="286" t="s">
        <v>4</v>
      </c>
      <c r="H85" s="287"/>
      <c r="I85" s="288"/>
      <c r="J85" s="288"/>
      <c r="K85" s="288"/>
      <c r="L85" s="427"/>
      <c r="M85" s="286" t="s">
        <v>4</v>
      </c>
      <c r="N85" s="290"/>
      <c r="P85" s="246"/>
    </row>
    <row r="86" spans="1:16" ht="13.5" hidden="1" customHeight="1" thickBot="1" x14ac:dyDescent="0.25">
      <c r="A86" s="381"/>
      <c r="B86" s="25" t="s">
        <v>5</v>
      </c>
      <c r="C86" s="40" t="str">
        <f t="shared" si="11"/>
        <v>Benicsák János</v>
      </c>
      <c r="D86" s="40">
        <f>IF($F$7=6,I11,IF($L$7=6,K11,IF($F$22=6,I26,IF($L$22=6,K26,IF($F$37=6,I41,IF($L$37=6,K41,IF($F$52=6,I56,IF($L$52=6,K56,IF($F$67=6,I71,IF($L$67=6,K71,IF($F$82=6,I86,IF($L$82=6,K86,IF($F$97=6,I101,IF($L$97=6,K101,IF($F$112=6,I116,IF($L$112=6,K116,IF($F$127=6,I131,IF($L$127=6,K131,IF($F$142=6,I146,IF($L$142=6,K146))))))))))))))))))))</f>
        <v>1</v>
      </c>
      <c r="F86" s="424"/>
      <c r="G86" s="286" t="s">
        <v>5</v>
      </c>
      <c r="H86" s="287"/>
      <c r="I86" s="288"/>
      <c r="J86" s="288"/>
      <c r="K86" s="288"/>
      <c r="L86" s="427"/>
      <c r="M86" s="286" t="s">
        <v>5</v>
      </c>
      <c r="N86" s="290"/>
      <c r="P86" s="246"/>
    </row>
    <row r="87" spans="1:16" ht="13.5" hidden="1" customHeight="1" thickBot="1" x14ac:dyDescent="0.25">
      <c r="A87" s="381"/>
      <c r="B87" s="25" t="s">
        <v>6</v>
      </c>
      <c r="C87" s="40" t="str">
        <f t="shared" si="11"/>
        <v>Fülöp Norbert</v>
      </c>
      <c r="D87" s="40">
        <f t="shared" ref="D87:D92" si="12">IF($F$7=6,I12,IF($L$7=6,K12,IF($F$22=6,I27,IF($L$22=6,K27,IF($F$37=6,I42,IF($L$37=6,K42,IF($F$52=6,I57,IF($L$52=6,K57,IF($F$67=6,I72,IF($L$67=6,K72,IF($F$82=6,I87,IF($L$82=6,K87,IF($F$97=6,I106,IF($L$97=6,K106,IF($F$112=6,I121,IF($L$112=6,K121,IF($F$127=6,I136,IF($L$127=6,K136,IF($F$142=6,I151,IF($L$142=6,K151))))))))))))))))))))</f>
        <v>0.5</v>
      </c>
      <c r="F87" s="424"/>
      <c r="G87" s="286" t="s">
        <v>6</v>
      </c>
      <c r="H87" s="287"/>
      <c r="I87" s="288"/>
      <c r="J87" s="288"/>
      <c r="K87" s="288"/>
      <c r="L87" s="427"/>
      <c r="M87" s="286" t="s">
        <v>6</v>
      </c>
      <c r="N87" s="290"/>
      <c r="P87" s="246"/>
    </row>
    <row r="88" spans="1:16" ht="13.5" hidden="1" customHeight="1" thickBot="1" x14ac:dyDescent="0.25">
      <c r="A88" s="381"/>
      <c r="B88" s="25" t="s">
        <v>7</v>
      </c>
      <c r="C88" s="40" t="str">
        <f t="shared" si="11"/>
        <v>Rádai Zoltán</v>
      </c>
      <c r="D88" s="40">
        <f t="shared" si="12"/>
        <v>1</v>
      </c>
      <c r="F88" s="424"/>
      <c r="G88" s="286" t="s">
        <v>7</v>
      </c>
      <c r="H88" s="287"/>
      <c r="I88" s="288"/>
      <c r="J88" s="288"/>
      <c r="K88" s="288"/>
      <c r="L88" s="427"/>
      <c r="M88" s="286" t="s">
        <v>7</v>
      </c>
      <c r="N88" s="290"/>
      <c r="P88" s="246"/>
    </row>
    <row r="89" spans="1:16" ht="13.5" hidden="1" customHeight="1" thickBot="1" x14ac:dyDescent="0.25">
      <c r="A89" s="381"/>
      <c r="B89" s="25" t="s">
        <v>79</v>
      </c>
      <c r="C89" s="40" t="str">
        <f t="shared" si="11"/>
        <v>Tumó bence</v>
      </c>
      <c r="D89" s="40">
        <f t="shared" si="12"/>
        <v>1</v>
      </c>
      <c r="F89" s="424"/>
      <c r="G89" s="286" t="s">
        <v>79</v>
      </c>
      <c r="H89" s="287"/>
      <c r="I89" s="288"/>
      <c r="J89" s="288"/>
      <c r="K89" s="288"/>
      <c r="L89" s="427"/>
      <c r="M89" s="286" t="s">
        <v>79</v>
      </c>
      <c r="N89" s="290"/>
      <c r="P89" s="246"/>
    </row>
    <row r="90" spans="1:16" ht="13.5" hidden="1" customHeight="1" thickBot="1" x14ac:dyDescent="0.25">
      <c r="A90" s="381"/>
      <c r="B90" s="25" t="s">
        <v>80</v>
      </c>
      <c r="C90" s="40" t="str">
        <f t="shared" si="11"/>
        <v>Barnóth Anita</v>
      </c>
      <c r="D90" s="40">
        <f t="shared" si="12"/>
        <v>1</v>
      </c>
      <c r="F90" s="424"/>
      <c r="G90" s="286" t="s">
        <v>80</v>
      </c>
      <c r="H90" s="287"/>
      <c r="I90" s="288"/>
      <c r="J90" s="288"/>
      <c r="K90" s="288"/>
      <c r="L90" s="427"/>
      <c r="M90" s="286" t="s">
        <v>80</v>
      </c>
      <c r="N90" s="290"/>
      <c r="P90" s="246"/>
    </row>
    <row r="91" spans="1:16" ht="13.5" hidden="1" customHeight="1" thickBot="1" x14ac:dyDescent="0.25">
      <c r="A91" s="381"/>
      <c r="B91" s="25" t="s">
        <v>81</v>
      </c>
      <c r="C91" s="40" t="str">
        <f t="shared" si="11"/>
        <v>Gócza Ádám</v>
      </c>
      <c r="D91" s="40">
        <f t="shared" si="12"/>
        <v>0.5</v>
      </c>
      <c r="F91" s="424"/>
      <c r="G91" s="286" t="s">
        <v>81</v>
      </c>
      <c r="H91" s="287"/>
      <c r="I91" s="288"/>
      <c r="J91" s="288"/>
      <c r="K91" s="288"/>
      <c r="L91" s="427"/>
      <c r="M91" s="286" t="s">
        <v>81</v>
      </c>
      <c r="N91" s="290"/>
      <c r="P91" s="246"/>
    </row>
    <row r="92" spans="1:16" ht="13.5" hidden="1" customHeight="1" thickBot="1" x14ac:dyDescent="0.25">
      <c r="A92" s="391"/>
      <c r="B92" s="25" t="s">
        <v>82</v>
      </c>
      <c r="C92" s="40" t="str">
        <f t="shared" si="11"/>
        <v>Tóth Tibor</v>
      </c>
      <c r="D92" s="40">
        <f t="shared" si="12"/>
        <v>1</v>
      </c>
      <c r="F92" s="425"/>
      <c r="G92" s="291" t="s">
        <v>82</v>
      </c>
      <c r="H92" s="292"/>
      <c r="I92" s="293"/>
      <c r="J92" s="293"/>
      <c r="K92" s="293"/>
      <c r="L92" s="428"/>
      <c r="M92" s="291" t="s">
        <v>82</v>
      </c>
      <c r="N92" s="294"/>
      <c r="P92" s="246"/>
    </row>
    <row r="93" spans="1:16" ht="27.75" hidden="1" thickTop="1" thickBot="1" x14ac:dyDescent="0.35">
      <c r="C93" s="32"/>
      <c r="D93" s="41">
        <f>IF($F$7=6,I18,IF($L$7=6,K18,IF($F$22=6,I33,IF($L$22=6,K33,IF($F$37=6,I48,IF($L$37=6,K48,IF($F$52=6,I63,IF($L$52=6,K63,IF($F$67=6,I78,IF($L$67=6,K78,IF($F$82=6,I93,IF($L$82=6,K93,IF($F$97=6,I108,IF($L$97=6,K108,IF($F$112=6,I123,IF($L$112=6,K123,IF($F$127=6,I138,IF($L$127=6,K138,IF($F$142=6,I153,IF($L$142=6,K153))))))))))))))))))))</f>
        <v>7.5</v>
      </c>
      <c r="F93" s="295"/>
      <c r="G93" s="296"/>
      <c r="H93" s="297"/>
      <c r="I93" s="298">
        <f>SUM(I83:I92)</f>
        <v>0</v>
      </c>
      <c r="J93" s="299"/>
      <c r="K93" s="298">
        <f>SUM(K83:K92)</f>
        <v>0</v>
      </c>
      <c r="L93" s="295"/>
      <c r="M93" s="296"/>
      <c r="N93" s="297"/>
    </row>
    <row r="94" spans="1:16" ht="13.5" hidden="1" thickBot="1" x14ac:dyDescent="0.25">
      <c r="C94" s="32"/>
      <c r="H94" s="37"/>
      <c r="I94" s="3"/>
      <c r="J94" s="3"/>
      <c r="N94" s="37"/>
    </row>
    <row r="95" spans="1:16" ht="13.5" hidden="1" customHeight="1" thickBot="1" x14ac:dyDescent="0.25">
      <c r="C95" s="32"/>
      <c r="H95" s="37"/>
      <c r="I95" s="410" t="s">
        <v>8</v>
      </c>
      <c r="J95" s="411"/>
      <c r="K95" s="412"/>
      <c r="N95" s="37"/>
    </row>
    <row r="96" spans="1:16" ht="13.5" hidden="1" customHeight="1" thickBot="1" x14ac:dyDescent="0.3">
      <c r="A96" s="383" t="s">
        <v>0</v>
      </c>
      <c r="B96" s="409"/>
      <c r="C96" s="23" t="str">
        <f>'Input adatok'!C99</f>
        <v>Balkány SE</v>
      </c>
      <c r="F96" s="383" t="s">
        <v>0</v>
      </c>
      <c r="G96" s="384"/>
      <c r="H96" s="92" t="b">
        <f>IF($F$97=1,#REF!,IF($F$97=2,C21,IF($F$97=3,C36,IF($F$97=4,C51,IF($F$97=5,C66,IF($F$97=6,C81,IF($F$97=7,C96,IF($F$97=8,C111,IF($F$97=9,C126,IF($F$97=10,C141,IF($F$97=11,C156,IF($F$97=12,C171,IF($F$97=13,C186,IF($F$97=14,C201,IF($F$97=15,C216,IF($F$97=16,C231,IF($F$97=17,C246,IF($F$97=18,C261,IF($F$97=19,C276,IF($F$97=20,C291))))))))))))))))))))</f>
        <v>0</v>
      </c>
      <c r="I96" s="413" t="str">
        <f>$I$1</f>
        <v>3. forduló</v>
      </c>
      <c r="J96" s="414"/>
      <c r="K96" s="415"/>
      <c r="L96" s="383" t="s">
        <v>0</v>
      </c>
      <c r="M96" s="384"/>
      <c r="N96" s="93" t="b">
        <f>IF($L$97=1,#REF!,IF($L$97=2,C21,IF($L$97=3,C36,IF($L$97=4,C51,IF($L$97=5,C66,IF($L$97=6,C81,IF($L$97=7,C96,IF($L$97=8,C111,IF($L$97=9,C126,IF($L$97=10,C141,IF($L$97=11,C156,IF($L$97=12,C171,IF($L$97=13,C186,IF($L$97=14,C201,IF($L$97=15,C216,IF($L$97=16,C231,IF($L$97=17,C246,IF($L$97=18,C261,IF($L$97=19,C276,IF($L$97=20,C291))))))))))))))))))))</f>
        <v>0</v>
      </c>
    </row>
    <row r="97" spans="1:14" ht="13.5" hidden="1" customHeight="1" thickBot="1" x14ac:dyDescent="0.25">
      <c r="A97" s="380">
        <v>7</v>
      </c>
      <c r="B97" s="24"/>
      <c r="C97" s="23" t="str">
        <f>'Input adatok'!M100</f>
        <v>Játékos Neve:</v>
      </c>
      <c r="F97" s="380"/>
      <c r="G97" s="211"/>
      <c r="H97" s="92" t="b">
        <f>IF($F$97=1,C7,IF($F$97=2,C22,IF($F$97=3,C37,IF($F$97=4,C52,IF($F$97=5,C67,IF($F$97=6,C82,IF($F$97=7,C97,IF($F$97=8,C112,IF($F$97=9,C127,IF($F$97=10,C142,IF($F$97=11,C157,IF($F$97=12,C172,IF($F$97=13,C187,IF($F$97=14,C202,IF($F$97=15,C217,IF($F$97=16,C232,IF($F$97=17,C247,IF($F$97=18,C262,IF($F$97=19,C277,IF($F$97=20,C292))))))))))))))))))))</f>
        <v>0</v>
      </c>
      <c r="I97" s="416"/>
      <c r="J97" s="417"/>
      <c r="K97" s="418"/>
      <c r="L97" s="380"/>
      <c r="M97" s="211"/>
      <c r="N97" s="93" t="b">
        <f>IF($L$97=1,C7,IF($L$97=2,C22,IF($L$97=3,C37,IF($L$97=4,C52,IF($L$97=5,C67,IF($L$97=6,C82,IF($L$97=7,C97,IF($L$97=8,C112,IF($L$97=9,C127,IF($L$97=10,C142,IF($L$97=11,C157,IF($L$97=12,C172,IF($L$97=13,C187,IF($L$97=14,C202,IF($L$97=15,C217,IF($L$97=16,C232,IF($L$97=17,C247,IF($L$97=18,C262,IF($L$97=19,C277,IF($L$97=20,C292))))))))))))))))))))</f>
        <v>0</v>
      </c>
    </row>
    <row r="98" spans="1:14" ht="13.5" hidden="1" customHeight="1" thickBot="1" x14ac:dyDescent="0.25">
      <c r="A98" s="381"/>
      <c r="B98" s="25" t="s">
        <v>2</v>
      </c>
      <c r="C98" s="40" t="str">
        <f>IF($F$7=7,H8,IF($L$7=7,N8,IF($F$22=7,H23,IF($L$22=7,N23,IF($F$37=7,H38,IF($L$37=7,N38,IF($F$52=7,H53,IF($L$52=7,N53,IF($F$67=7,H68,IF($L$67=7,N68,IF($F$82=7,H83,IF($L$82=7,N83,IF($F$97=7,H98,IF($L$97=7,N98,IF($F$112=7,H113,IF($L$112=7,N113,IF($F$127=7,H128,IF($L$127=7,N128,IF($F$142=7,H143,IF($L$142=7,N143))))))))))))))))))))</f>
        <v>Dr. Paszerbovics Sándor</v>
      </c>
      <c r="D98" s="40">
        <f>IF($F$7=7,I8,IF($L$7=7,K8,IF($F$22=7,I23,IF($L$22=7,K23,IF($F$37=7,I38,IF($L$37=7,K38,IF($F$52=7,I53,IF($L$52=7,K53,IF($F$67=7,I68,IF($L$67=7,K68,IF($F$82=7,I83,IF($L$82=7,K83,IF($F$97=7,I98,IF($L$97=7,K98,IF($F$112=7,I113,IF($L$112=7,K113,IF($F$127=7,I128,IF($L$127=7,K128,IF($F$142=7,I143,IF($L$142=7,K143))))))))))))))))))))</f>
        <v>1</v>
      </c>
      <c r="F98" s="381"/>
      <c r="G98" s="212" t="s">
        <v>2</v>
      </c>
      <c r="H98" s="36" t="b">
        <f>IF($F$97=1,C8,IF($F$97=2,C23,IF($F$97=3,C38,IF($F$97=4,C53,IF($F$97=5,C68,IF($F$97=6,C83,IF($F$97=7,C98,IF($F$97=8,C113,IF($F$97=9,C128,IF($F$97=10,C143,IF($F$97=11,C158,IF($F$97=12,C173,IF($F$97=13,C188,IF($F$97=14,C203,IF($F$97=15,C218,IF($F$97=16,C233,IF($F$97=17,C248,IF($F$97=18,C263,IF($F$97=19,C278,IF($F$97=20,C293))))))))))))))))))))</f>
        <v>0</v>
      </c>
      <c r="I98" s="4"/>
      <c r="J98" s="5"/>
      <c r="K98" s="6"/>
      <c r="L98" s="381"/>
      <c r="M98" s="212" t="s">
        <v>2</v>
      </c>
      <c r="N98" s="38" t="b">
        <f>IF($L$97=1,C8,IF($L$97=2,C23,IF($L$97=3,C38,IF($L$97=4,C53,IF($L$97=5,C68,IF($L$97=6,C83,IF($L$97=7,C98,IF($L$97=8,C113,IF($L$97=9,C128,IF($L$97=10,C143,IF($L$97=11,C158,IF($L$97=12,C173,IF($L$97=13,C188,IF($L$97=14,C203,IF($L$97=15,C218,IF($L$97=16,C233,IF($L$97=17,C248,IF($L$97=18,C263,IF($L$97=19,C278,IF($L$97=20,C293))))))))))))))))))))</f>
        <v>0</v>
      </c>
    </row>
    <row r="99" spans="1:14" ht="13.5" hidden="1" customHeight="1" thickBot="1" x14ac:dyDescent="0.25">
      <c r="A99" s="381"/>
      <c r="B99" s="25" t="s">
        <v>3</v>
      </c>
      <c r="C99" s="40" t="str">
        <f t="shared" ref="C99:C107" si="13">IF($F$7=7,H9,IF($L$7=7,N9,IF($F$22=7,H24,IF($L$22=7,N24,IF($F$37=7,H39,IF($L$37=7,N39,IF($F$52=7,H54,IF($L$52=7,N54,IF($F$67=7,H69,IF($L$67=7,N69,IF($F$82=7,H84,IF($L$82=7,N84,IF($F$97=7,H99,IF($L$97=7,N99,IF($F$112=7,H114,IF($L$112=7,N114,IF($F$127=7,H129,IF($L$127=7,N129,IF($F$142=7,H144,IF($L$142=7,N144))))))))))))))))))))</f>
        <v>Hegedűs Roland</v>
      </c>
      <c r="D99" s="40">
        <f>IF($F$7=7,I9,IF($L$7=7,K9,IF($F$22=7,I24,IF($L$22=7,K24,IF($F$37=7,I39,IF($L$37=7,K39,IF($F$52=7,I54,IF($L$52=7,K54,IF($F$67=7,I69,IF($L$67=7,K69,IF($F$82=7,I84,IF($L$82=7,K84,IF($F$97=7,I99,IF($L$97=7,K99,IF($F$112=7,I114,IF($L$112=7,K114,IF($F$127=7,I129,IF($L$127=7,K129,IF($F$142=7,I144,IF($L$142=7,K144))))))))))))))))))))</f>
        <v>0.5</v>
      </c>
      <c r="F99" s="381"/>
      <c r="G99" s="212" t="s">
        <v>3</v>
      </c>
      <c r="H99" s="36" t="b">
        <f t="shared" ref="H99:H107" si="14">IF($F$97=1,C9,IF($F$97=2,C24,IF($F$97=3,C39,IF($F$97=4,C54,IF($F$97=5,C69,IF($F$97=6,C84,IF($F$97=7,C99,IF($F$97=8,C114,IF($F$97=9,C129,IF($F$97=10,C144,IF($F$97=11,C159,IF($F$97=12,C174,IF($F$97=13,C189,IF($F$97=14,C204,IF($F$97=15,C219,IF($F$97=16,C234,IF($F$97=17,C249,IF($F$97=18,C264,IF($F$97=19,C279,IF($F$97=20,C294))))))))))))))))))))</f>
        <v>0</v>
      </c>
      <c r="I99" s="7"/>
      <c r="J99" s="8"/>
      <c r="K99" s="9"/>
      <c r="L99" s="381"/>
      <c r="M99" s="212" t="s">
        <v>3</v>
      </c>
      <c r="N99" s="38" t="b">
        <f t="shared" ref="N99:N107" si="15">IF($L$97=1,C9,IF($L$97=2,C24,IF($L$97=3,C39,IF($L$97=4,C54,IF($L$97=5,C69,IF($L$97=6,C84,IF($L$97=7,C99,IF($L$97=8,C114,IF($L$97=9,C129,IF($L$97=10,C144,IF($L$97=11,C159,IF($L$97=12,C174,IF($L$97=13,C189,IF($L$97=14,C204,IF($L$97=15,C219,IF($L$97=16,C234,IF($L$97=17,C249,IF($L$97=18,C264,IF($L$97=19,C279,IF($L$97=20,C294))))))))))))))))))))</f>
        <v>0</v>
      </c>
    </row>
    <row r="100" spans="1:14" ht="13.5" hidden="1" customHeight="1" thickBot="1" x14ac:dyDescent="0.25">
      <c r="A100" s="381"/>
      <c r="B100" s="25" t="s">
        <v>4</v>
      </c>
      <c r="C100" s="40" t="str">
        <f t="shared" si="13"/>
        <v>Orgován György</v>
      </c>
      <c r="D100" s="40">
        <f>IF($F$7=7,I10,IF($L$7=7,K10,IF($F$22=7,I25,IF($L$22=7,K25,IF($F$37=7,I40,IF($L$37=7,K40,IF($F$52=7,I55,IF($L$52=7,K55,IF($F$67=7,I70,IF($L$67=7,K70,IF($F$82=7,I85,IF($L$82=7,K85,IF($F$97=7,I100,IF($L$97=7,K100,IF($F$112=7,I115,IF($L$112=7,K115,IF($F$127=7,I130,IF($L$127=7,K130,IF($F$142=7,I145,IF($L$142=7,K145))))))))))))))))))))</f>
        <v>0</v>
      </c>
      <c r="F100" s="381"/>
      <c r="G100" s="212" t="s">
        <v>4</v>
      </c>
      <c r="H100" s="36" t="b">
        <f t="shared" si="14"/>
        <v>0</v>
      </c>
      <c r="I100" s="7"/>
      <c r="J100" s="8"/>
      <c r="K100" s="9"/>
      <c r="L100" s="381"/>
      <c r="M100" s="212" t="s">
        <v>4</v>
      </c>
      <c r="N100" s="38" t="b">
        <f t="shared" si="15"/>
        <v>0</v>
      </c>
    </row>
    <row r="101" spans="1:14" ht="13.5" hidden="1" customHeight="1" thickBot="1" x14ac:dyDescent="0.25">
      <c r="A101" s="381"/>
      <c r="B101" s="25" t="s">
        <v>5</v>
      </c>
      <c r="C101" s="40" t="str">
        <f t="shared" si="13"/>
        <v>Kui István</v>
      </c>
      <c r="D101" s="40">
        <f>IF($F$7=7,I11,IF($L$7=7,K11,IF($F$22=7,I26,IF($L$22=7,K26,IF($F$37=7,I41,IF($L$37=7,K41,IF($F$52=7,I56,IF($L$52=7,K56,IF($F$67=7,I71,IF($L$67=7,K71,IF($F$82=7,I86,IF($L$82=7,K86,IF($F$97=7,I101,IF($L$97=7,K101,IF($F$112=7,I116,IF($L$112=7,K116,IF($F$127=7,I131,IF($L$127=7,K131,IF($F$142=7,I146,IF($L$142=7,K146))))))))))))))))))))</f>
        <v>0</v>
      </c>
      <c r="F101" s="381"/>
      <c r="G101" s="212" t="s">
        <v>5</v>
      </c>
      <c r="H101" s="36" t="b">
        <f t="shared" si="14"/>
        <v>0</v>
      </c>
      <c r="I101" s="7"/>
      <c r="J101" s="8"/>
      <c r="K101" s="9"/>
      <c r="L101" s="381"/>
      <c r="M101" s="212" t="s">
        <v>5</v>
      </c>
      <c r="N101" s="38" t="b">
        <f t="shared" si="15"/>
        <v>0</v>
      </c>
    </row>
    <row r="102" spans="1:14" ht="13.5" hidden="1" customHeight="1" thickBot="1" x14ac:dyDescent="0.25">
      <c r="A102" s="381"/>
      <c r="B102" s="25" t="s">
        <v>6</v>
      </c>
      <c r="C102" s="40" t="str">
        <f t="shared" si="13"/>
        <v>Varró Miklós</v>
      </c>
      <c r="D102" s="40">
        <f t="shared" ref="D102:D107" si="16">IF($F$7=7,I12,IF($L$7=7,K12,IF($F$22=7,I27,IF($L$22=7,K27,IF($F$37=7,I42,IF($L$37=7,K42,IF($F$52=7,I57,IF($L$52=7,K57,IF($F$67=7,I72,IF($L$67=7,K72,IF($F$82=7,I87,IF($L$82=7,K87,IF($F$97=7,I102,IF($L$97=7,K102,IF($F$112=7,I121,IF($L$112=7,K121,IF($F$127=7,I136,IF($L$127=7,K136,IF($F$142=7,I151,IF($L$142=7,K151))))))))))))))))))))</f>
        <v>0.5</v>
      </c>
      <c r="F102" s="381"/>
      <c r="G102" s="212" t="s">
        <v>6</v>
      </c>
      <c r="H102" s="36" t="b">
        <f t="shared" si="14"/>
        <v>0</v>
      </c>
      <c r="I102" s="7"/>
      <c r="J102" s="8"/>
      <c r="K102" s="9"/>
      <c r="L102" s="381"/>
      <c r="M102" s="212" t="s">
        <v>6</v>
      </c>
      <c r="N102" s="38" t="b">
        <f t="shared" si="15"/>
        <v>0</v>
      </c>
    </row>
    <row r="103" spans="1:14" ht="13.5" hidden="1" customHeight="1" thickBot="1" x14ac:dyDescent="0.25">
      <c r="A103" s="381"/>
      <c r="B103" s="25" t="s">
        <v>7</v>
      </c>
      <c r="C103" s="40" t="str">
        <f t="shared" si="13"/>
        <v>Répási György</v>
      </c>
      <c r="D103" s="40">
        <f t="shared" si="16"/>
        <v>0</v>
      </c>
      <c r="F103" s="381"/>
      <c r="G103" s="212" t="s">
        <v>7</v>
      </c>
      <c r="H103" s="36" t="b">
        <f t="shared" si="14"/>
        <v>0</v>
      </c>
      <c r="I103" s="7"/>
      <c r="J103" s="8"/>
      <c r="K103" s="9"/>
      <c r="L103" s="381"/>
      <c r="M103" s="212" t="s">
        <v>7</v>
      </c>
      <c r="N103" s="38" t="b">
        <f t="shared" si="15"/>
        <v>0</v>
      </c>
    </row>
    <row r="104" spans="1:14" ht="13.5" hidden="1" thickBot="1" x14ac:dyDescent="0.25">
      <c r="A104" s="381"/>
      <c r="B104" s="25" t="s">
        <v>79</v>
      </c>
      <c r="C104" s="40" t="str">
        <f t="shared" si="13"/>
        <v>Zalánfi István</v>
      </c>
      <c r="D104" s="40">
        <f t="shared" si="16"/>
        <v>0</v>
      </c>
      <c r="F104" s="381"/>
      <c r="G104" s="212" t="s">
        <v>79</v>
      </c>
      <c r="H104" s="36" t="b">
        <f t="shared" si="14"/>
        <v>0</v>
      </c>
      <c r="I104" s="7"/>
      <c r="J104" s="8"/>
      <c r="K104" s="9"/>
      <c r="L104" s="381"/>
      <c r="M104" s="212" t="s">
        <v>79</v>
      </c>
      <c r="N104" s="38" t="b">
        <f t="shared" si="15"/>
        <v>0</v>
      </c>
    </row>
    <row r="105" spans="1:14" ht="13.5" hidden="1" thickBot="1" x14ac:dyDescent="0.25">
      <c r="A105" s="381"/>
      <c r="B105" s="25" t="s">
        <v>80</v>
      </c>
      <c r="C105" s="40" t="str">
        <f t="shared" si="13"/>
        <v>Szokolov Albert</v>
      </c>
      <c r="D105" s="40">
        <f t="shared" si="16"/>
        <v>0</v>
      </c>
      <c r="F105" s="381"/>
      <c r="G105" s="212" t="s">
        <v>80</v>
      </c>
      <c r="H105" s="36" t="b">
        <f t="shared" si="14"/>
        <v>0</v>
      </c>
      <c r="I105" s="7"/>
      <c r="J105" s="8"/>
      <c r="K105" s="9"/>
      <c r="L105" s="381"/>
      <c r="M105" s="212" t="s">
        <v>80</v>
      </c>
      <c r="N105" s="38" t="b">
        <f t="shared" si="15"/>
        <v>0</v>
      </c>
    </row>
    <row r="106" spans="1:14" ht="13.5" hidden="1" customHeight="1" thickBot="1" x14ac:dyDescent="0.25">
      <c r="A106" s="381"/>
      <c r="B106" s="25" t="s">
        <v>81</v>
      </c>
      <c r="C106" s="40" t="str">
        <f t="shared" si="13"/>
        <v>Katona Tamás</v>
      </c>
      <c r="D106" s="40">
        <f t="shared" si="16"/>
        <v>0.5</v>
      </c>
      <c r="F106" s="381"/>
      <c r="G106" s="212" t="s">
        <v>81</v>
      </c>
      <c r="H106" s="36" t="b">
        <f t="shared" si="14"/>
        <v>0</v>
      </c>
      <c r="I106" s="7"/>
      <c r="J106" s="8"/>
      <c r="K106" s="9"/>
      <c r="L106" s="381"/>
      <c r="M106" s="212" t="s">
        <v>81</v>
      </c>
      <c r="N106" s="38" t="b">
        <f t="shared" si="15"/>
        <v>0</v>
      </c>
    </row>
    <row r="107" spans="1:14" ht="13.5" hidden="1" customHeight="1" thickBot="1" x14ac:dyDescent="0.25">
      <c r="A107" s="391"/>
      <c r="B107" s="25" t="s">
        <v>82</v>
      </c>
      <c r="C107" s="40" t="str">
        <f t="shared" si="13"/>
        <v>Kékesi Balázs</v>
      </c>
      <c r="D107" s="40">
        <f t="shared" si="16"/>
        <v>0</v>
      </c>
      <c r="F107" s="382"/>
      <c r="G107" s="213" t="s">
        <v>82</v>
      </c>
      <c r="H107" s="36" t="b">
        <f t="shared" si="14"/>
        <v>0</v>
      </c>
      <c r="I107" s="7"/>
      <c r="J107" s="8"/>
      <c r="K107" s="9"/>
      <c r="L107" s="382"/>
      <c r="M107" s="213" t="s">
        <v>82</v>
      </c>
      <c r="N107" s="38" t="b">
        <f t="shared" si="15"/>
        <v>0</v>
      </c>
    </row>
    <row r="108" spans="1:14" ht="13.5" hidden="1" customHeight="1" thickBot="1" x14ac:dyDescent="0.35">
      <c r="C108" s="32"/>
      <c r="D108" s="41">
        <f>IF($F$7=7,I18,IF($L$7=7,K18,IF($F$22=7,I33,IF($L$22=7,K33,IF($F$37=7,I48,IF($L$37=7,K48,IF($F$52=7,I63,IF($L$52=7,K63,IF($F$67=7,I78,IF($L$67=7,K78,IF($F$82=7,I93,IF($L$82=7,K93,IF($F$97=7,I108,IF($L$97=7,K108,IF($F$112=7,I123,IF($L$112=7,K123,IF($F$127=7,I138,IF($L$127=7,K138,IF($F$142=7,I153,IF($L$142=7,K153))))))))))))))))))))</f>
        <v>2.5</v>
      </c>
      <c r="H108" s="37"/>
      <c r="I108" s="11">
        <f>SUM(I98:I107)</f>
        <v>0</v>
      </c>
      <c r="J108" s="10"/>
      <c r="K108" s="12">
        <f>SUM(K98:K107)</f>
        <v>0</v>
      </c>
      <c r="N108" s="37"/>
    </row>
    <row r="109" spans="1:14" ht="13.5" hidden="1" customHeight="1" thickBot="1" x14ac:dyDescent="0.25">
      <c r="C109" s="32"/>
      <c r="H109" s="37"/>
      <c r="N109" s="37"/>
    </row>
    <row r="110" spans="1:14" ht="13.5" hidden="1" customHeight="1" thickBot="1" x14ac:dyDescent="0.25">
      <c r="C110" s="32"/>
      <c r="H110" s="37"/>
      <c r="I110" s="410" t="s">
        <v>8</v>
      </c>
      <c r="J110" s="411"/>
      <c r="K110" s="412"/>
      <c r="N110" s="37"/>
    </row>
    <row r="111" spans="1:14" ht="13.5" hidden="1" customHeight="1" thickBot="1" x14ac:dyDescent="0.3">
      <c r="A111" s="383" t="s">
        <v>0</v>
      </c>
      <c r="B111" s="409"/>
      <c r="C111" s="23" t="str">
        <f>'Input adatok'!C115</f>
        <v>II. Rákóczi SE Vaja</v>
      </c>
      <c r="F111" s="383" t="s">
        <v>0</v>
      </c>
      <c r="G111" s="384"/>
      <c r="H111" s="92" t="b">
        <f>IF($F$112=1,#REF!,IF($F$112=2,C21,IF($F$112=3,C36,IF($F$112=4,C51,IF($F$112=5,C66,IF($F$112=6,C81,IF($F$112=7,C96,IF($F$112=8,C111,IF($F$112=9,C126,IF($F$112=10,C141,IF($F$112=11,C156,IF($F$112=12,C171,IF($F$112=13,C186,IF($F$112=14,C201,IF($F$112=15,C216,IF($F$112=16,C231,IF($F$112=17,C246,IF($F$112=18,C261,IF($F$112=19,C276,IF($F$112=20,C291))))))))))))))))))))</f>
        <v>0</v>
      </c>
      <c r="I111" s="413" t="str">
        <f>$I$1</f>
        <v>3. forduló</v>
      </c>
      <c r="J111" s="414"/>
      <c r="K111" s="415"/>
      <c r="L111" s="383" t="s">
        <v>0</v>
      </c>
      <c r="M111" s="384"/>
      <c r="N111" s="93" t="b">
        <f>IF($L$112=1,#REF!,IF($L$112=2,C21,IF($L$112=3,C36,IF($L$112=4,C51,IF($L$112=5,C66,IF($L$112=6,C81,IF($L$112=7,C96,IF($L$112=8,C111,IF($L$112=9,C126,IF($L$112=10,C141,IF($L$112=11,C156,IF($L$112=12,C171,IF($L$112=13,C186,IF($L$112=14,C201,IF($L$112=15,C216,IF($L$112=16,C231,IF($L$112=17,C246,IF($L$112=18,C261,IF($L$112=19,C276,IF($L$112=20,C291))))))))))))))))))))</f>
        <v>0</v>
      </c>
    </row>
    <row r="112" spans="1:14" ht="13.5" hidden="1" customHeight="1" thickBot="1" x14ac:dyDescent="0.25">
      <c r="A112" s="380">
        <v>8</v>
      </c>
      <c r="B112" s="24"/>
      <c r="C112" s="23" t="str">
        <f>'Input adatok'!M116</f>
        <v>Játékos Neve:</v>
      </c>
      <c r="F112" s="380"/>
      <c r="G112" s="211"/>
      <c r="H112" s="92" t="b">
        <f>IF($F$112=1,C7,IF($F$112=2,C22,IF($F$112=3,C37,IF($F$112=4,C52,IF($F$112=5,C67,IF($F$112=6,C82,IF($F$112=7,C97,IF($F$112=8,C112,IF($F$112=9,C127,IF($F$112=10,C142,IF($F$112=11,C157,IF($F$112=12,C172,IF($F$112=13,C187,IF($F$112=14,C202,IF($F$112=15,C217,IF($F$112=16,C232,IF($F$112=17,C247,IF($F$112=18,C262,IF($F$112=19,C277,IF($F$112=20,C292))))))))))))))))))))</f>
        <v>0</v>
      </c>
      <c r="I112" s="416"/>
      <c r="J112" s="417"/>
      <c r="K112" s="418"/>
      <c r="L112" s="380"/>
      <c r="M112" s="211"/>
      <c r="N112" s="93" t="b">
        <f>IF($L$112=1,C7,IF($L$112=2,C22,IF($L$112=3,C37,IF($L$112=4,C52,IF($L$112=5,C67,IF($L$112=6,C82,IF($L$112=7,C97,IF($L$112=8,C112,IF($L$112=9,C127,IF($L$112=10,C142,IF($L$112=11,C157,IF($L$112=12,C172,IF($L$112=13,C187,IF($L$112=14,C202,IF($L$112=15,C217,IF($L$112=16,C232,IF($L$112=17,C247,IF($L$112=18,C262,IF($L$112=19,C277,IF($L$112=20,C292))))))))))))))))))))</f>
        <v>0</v>
      </c>
    </row>
    <row r="113" spans="1:14" ht="13.5" hidden="1" customHeight="1" thickBot="1" x14ac:dyDescent="0.25">
      <c r="A113" s="381"/>
      <c r="B113" s="25" t="s">
        <v>2</v>
      </c>
      <c r="C113" s="40" t="str">
        <f>IF($F$7=8,H8,IF($L$7=8,N8,IF($F$22=8,H23,IF($L$22=8,N23,IF($F$37=8,H38,IF($L$37=8,N38,IF($F$52=8,H53,IF($L$52=8,N53,IF($F$67=8,H68,IF($L$67=8,N68,IF($F$82=8,H83,IF($L$82=8,N83,IF($F$97=8,H98,IF($L$97=8,N98,IF($F$112=8,H113,IF($L$112=8,N113,IF($F$127=8,H128,IF($L$127=8,N128,IF($F$142=8,H143,IF($L$142=8,N143))))))))))))))))))))</f>
        <v>Ferenczi József 1690</v>
      </c>
      <c r="D113" s="40">
        <f>IF($F$7=8,I8,IF($L$7=8,K8,IF($F$22=8,I23,IF($L$22=8,K23,IF($F$37=8,I38,IF($L$37=8,K38,IF($F$52=8,I53,IF($L$52=8,K53,IF($F$67=8,I68,IF($L$67=8,K68,IF($F$82=8,I83,IF($L$82=8,K83,IF($F$97=8,I98,IF($L$97=8,K98,IF($F$112=8,I113,IF($L$112=8,K113,IF($F$127=8,I128,IF($L$127=8,K128,IF($F$142=8,I143,IF($L$142=8,K143))))))))))))))))))))</f>
        <v>1</v>
      </c>
      <c r="F113" s="381"/>
      <c r="G113" s="212" t="s">
        <v>2</v>
      </c>
      <c r="H113" s="36" t="b">
        <f>IF($F$112=1,C8,IF($F$112=2,C23,IF($F$112=3,C38,IF($F$112=4,C53,IF($F$112=5,C68,IF($F$112=6,C83,IF($F$112=7,C98,IF($F$112=8,C113,IF($F$112=9,C128,IF($F$112=10,C143,IF($F$112=11,C158,IF($F$112=12,C173,IF($F$112=13,C188,IF($F$112=14,C203,IF($F$112=15,C218,IF($F$112=16,C233,IF($F$112=17,C248,IF($F$112=18,C263,IF($F$112=19,C278,IF($F$112=20,C293))))))))))))))))))))</f>
        <v>0</v>
      </c>
      <c r="I113" s="4"/>
      <c r="J113" s="5"/>
      <c r="K113" s="6"/>
      <c r="L113" s="381"/>
      <c r="M113" s="212" t="s">
        <v>2</v>
      </c>
      <c r="N113" s="38" t="b">
        <f>IF($L$112=1,C8,IF($L$112=2,C23,IF($L$112=3,C38,IF($L$112=4,C53,IF($L$112=5,C68,IF($L$112=6,C83,IF($L$112=7,C98,IF($L$112=8,C113,IF($L$112=9,C128,IF($L$112=10,C143,IF($L$112=11,C158,IF($L$112=12,C173,IF($L$112=13,C188,IF($L$112=14,C203,IF($L$112=15,C218,IF($L$112=16,C233,IF($L$112=17,C248,IF($L$112=18,C263,IF($L$112=19,C278,IF($L$112=20,C293))))))))))))))))))))</f>
        <v>0</v>
      </c>
    </row>
    <row r="114" spans="1:14" ht="13.5" hidden="1" customHeight="1" thickBot="1" x14ac:dyDescent="0.25">
      <c r="A114" s="381"/>
      <c r="B114" s="25" t="s">
        <v>3</v>
      </c>
      <c r="C114" s="40" t="str">
        <f t="shared" ref="C114:C122" si="17">IF($F$7=8,H9,IF($L$7=8,N9,IF($F$22=8,H24,IF($L$22=8,N24,IF($F$37=8,H39,IF($L$37=8,N39,IF($F$52=8,H54,IF($L$52=8,N54,IF($F$67=8,H69,IF($L$67=8,N69,IF($F$82=8,H84,IF($L$82=8,N84,IF($F$97=8,H99,IF($L$97=8,N99,IF($F$112=8,H114,IF($L$112=8,N114,IF($F$127=8,H129,IF($L$127=8,N129,IF($F$142=8,H144,IF($L$142=8,N144))))))))))))))))))))</f>
        <v>Jakab Mihály 1816</v>
      </c>
      <c r="D114" s="40">
        <f>IF($F$7=8,I9,IF($L$7=8,K9,IF($F$22=8,I24,IF($L$22=8,K24,IF($F$37=8,I39,IF($L$37=8,K39,IF($F$52=8,I54,IF($L$52=8,K54,IF($F$67=8,I69,IF($L$67=8,K69,IF($F$82=8,I84,IF($L$82=8,K84,IF($F$97=8,I99,IF($L$97=8,K99,IF($F$112=8,I114,IF($L$112=8,K114,IF($F$127=8,I129,IF($L$127=8,K129,IF($F$142=8,I144,IF($L$142=8,K144))))))))))))))))))))</f>
        <v>0</v>
      </c>
      <c r="F114" s="381"/>
      <c r="G114" s="212" t="s">
        <v>3</v>
      </c>
      <c r="H114" s="36" t="b">
        <f t="shared" ref="H114:H122" si="18">IF($F$112=1,C9,IF($F$112=2,C24,IF($F$112=3,C39,IF($F$112=4,C54,IF($F$112=5,C69,IF($F$112=6,C84,IF($F$112=7,C99,IF($F$112=8,C114,IF($F$112=9,C129,IF($F$112=10,C144,IF($F$112=11,C159,IF($F$112=12,C174,IF($F$112=13,C189,IF($F$112=14,C204,IF($F$112=15,C219,IF($F$112=16,C234,IF($F$112=17,C249,IF($F$112=18,C264,IF($F$112=19,C279,IF($F$112=20,C294))))))))))))))))))))</f>
        <v>0</v>
      </c>
      <c r="I114" s="7"/>
      <c r="J114" s="8"/>
      <c r="K114" s="9"/>
      <c r="L114" s="381"/>
      <c r="M114" s="212" t="s">
        <v>3</v>
      </c>
      <c r="N114" s="38" t="b">
        <f t="shared" ref="N114:N122" si="19">IF($L$112=1,C9,IF($L$112=2,C24,IF($L$112=3,C39,IF($L$112=4,C54,IF($L$112=5,C69,IF($L$112=6,C84,IF($L$112=7,C99,IF($L$112=8,C114,IF($L$112=9,C129,IF($L$112=10,C144,IF($L$112=11,C159,IF($L$112=12,C174,IF($L$112=13,C189,IF($L$112=14,C204,IF($L$112=15,C219,IF($L$112=16,C234,IF($L$112=17,C249,IF($L$112=18,C264,IF($L$112=19,C279,IF($L$112=20,C294))))))))))))))))))))</f>
        <v>0</v>
      </c>
    </row>
    <row r="115" spans="1:14" ht="13.5" hidden="1" customHeight="1" thickBot="1" x14ac:dyDescent="0.25">
      <c r="A115" s="381"/>
      <c r="B115" s="25" t="s">
        <v>4</v>
      </c>
      <c r="C115" s="40" t="str">
        <f t="shared" si="17"/>
        <v>Sipos Árpád 1736</v>
      </c>
      <c r="D115" s="40">
        <f>IF($F$7=8,I10,IF($L$7=8,K10,IF($F$22=8,I25,IF($L$22=8,K25,IF($F$37=8,I40,IF($L$37=8,K40,IF($F$52=8,I55,IF($L$52=8,K55,IF($F$67=8,I70,IF($L$67=8,K70,IF($F$82=8,I85,IF($L$82=8,K85,IF($F$97=8,I100,IF($L$97=8,K100,IF($F$112=8,I115,IF($L$112=8,K115,IF($F$127=8,I130,IF($L$127=8,K130,IF($F$142=8,I145,IF($L$142=8,K145))))))))))))))))))))</f>
        <v>1</v>
      </c>
      <c r="F115" s="381"/>
      <c r="G115" s="212" t="s">
        <v>4</v>
      </c>
      <c r="H115" s="36" t="b">
        <f t="shared" si="18"/>
        <v>0</v>
      </c>
      <c r="I115" s="7"/>
      <c r="J115" s="8"/>
      <c r="K115" s="9"/>
      <c r="L115" s="381"/>
      <c r="M115" s="212" t="s">
        <v>4</v>
      </c>
      <c r="N115" s="38" t="b">
        <f t="shared" si="19"/>
        <v>0</v>
      </c>
    </row>
    <row r="116" spans="1:14" ht="13.5" hidden="1" customHeight="1" thickBot="1" x14ac:dyDescent="0.25">
      <c r="A116" s="381"/>
      <c r="B116" s="25" t="s">
        <v>5</v>
      </c>
      <c r="C116" s="40" t="str">
        <f t="shared" si="17"/>
        <v>Sr. Deme Sándor 1663</v>
      </c>
      <c r="D116" s="40">
        <f>IF($F$7=8,I11,IF($L$7=8,K11,IF($F$22=8,I26,IF($L$22=8,K26,IF($F$37=8,I41,IF($L$37=8,K41,IF($F$52=8,I56,IF($L$52=8,K56,IF($F$67=8,I71,IF($L$67=8,K71,IF($F$82=8,I86,IF($L$82=8,K86,IF($F$97=8,I101,IF($L$97=8,K101,IF($F$112=8,I116,IF($L$112=8,K116,IF($F$127=8,I131,IF($L$127=8,K131,IF($F$142=8,I146,IF($L$142=8,K146))))))))))))))))))))</f>
        <v>0</v>
      </c>
      <c r="F116" s="381"/>
      <c r="G116" s="212" t="s">
        <v>5</v>
      </c>
      <c r="H116" s="36" t="b">
        <f t="shared" si="18"/>
        <v>0</v>
      </c>
      <c r="I116" s="7"/>
      <c r="J116" s="8"/>
      <c r="K116" s="9"/>
      <c r="L116" s="381"/>
      <c r="M116" s="212" t="s">
        <v>5</v>
      </c>
      <c r="N116" s="38" t="b">
        <f t="shared" si="19"/>
        <v>0</v>
      </c>
    </row>
    <row r="117" spans="1:14" ht="13.5" hidden="1" customHeight="1" thickBot="1" x14ac:dyDescent="0.25">
      <c r="A117" s="381"/>
      <c r="B117" s="25" t="s">
        <v>6</v>
      </c>
      <c r="C117" s="40" t="str">
        <f t="shared" si="17"/>
        <v>Csástyu Antal 1505</v>
      </c>
      <c r="D117" s="40">
        <f t="shared" ref="D117:D122" si="20">IF($F$7=8,I12,IF($L$7=8,K12,IF($F$22=8,I27,IF($L$22=8,K27,IF($F$37=8,I42,IF($L$37=8,K42,IF($F$52=8,I57,IF($L$52=8,K57,IF($F$67=8,I72,IF($L$67=8,K72,IF($F$82=8,I87,IF($L$82=8,K87,IF($F$97=8,I102,IF($L$97=8,K102,IF($F$112=8,I117,IF($L$112=8,K117,IF($F$127=8,I136,IF($L$127=8,K136,IF($F$142=8,I151,IF($L$142=8,K151))))))))))))))))))))</f>
        <v>0</v>
      </c>
      <c r="F117" s="381"/>
      <c r="G117" s="212" t="s">
        <v>6</v>
      </c>
      <c r="H117" s="36" t="b">
        <f t="shared" si="18"/>
        <v>0</v>
      </c>
      <c r="I117" s="7"/>
      <c r="J117" s="8"/>
      <c r="K117" s="9"/>
      <c r="L117" s="381"/>
      <c r="M117" s="212" t="s">
        <v>6</v>
      </c>
      <c r="N117" s="38" t="b">
        <f t="shared" si="19"/>
        <v>0</v>
      </c>
    </row>
    <row r="118" spans="1:14" ht="13.5" hidden="1" customHeight="1" thickBot="1" x14ac:dyDescent="0.25">
      <c r="A118" s="381"/>
      <c r="B118" s="25" t="s">
        <v>7</v>
      </c>
      <c r="C118" s="40" t="str">
        <f t="shared" si="17"/>
        <v>Kozma György 1575</v>
      </c>
      <c r="D118" s="40">
        <f t="shared" si="20"/>
        <v>0.5</v>
      </c>
      <c r="F118" s="381"/>
      <c r="G118" s="212" t="s">
        <v>7</v>
      </c>
      <c r="H118" s="36" t="b">
        <f t="shared" si="18"/>
        <v>0</v>
      </c>
      <c r="I118" s="7"/>
      <c r="J118" s="8"/>
      <c r="K118" s="9"/>
      <c r="L118" s="381"/>
      <c r="M118" s="212" t="s">
        <v>7</v>
      </c>
      <c r="N118" s="38" t="b">
        <f t="shared" si="19"/>
        <v>0</v>
      </c>
    </row>
    <row r="119" spans="1:14" ht="13.5" hidden="1" thickBot="1" x14ac:dyDescent="0.25">
      <c r="A119" s="381"/>
      <c r="B119" s="25" t="s">
        <v>79</v>
      </c>
      <c r="C119" s="40" t="str">
        <f t="shared" si="17"/>
        <v>Nagy Miklós 1552</v>
      </c>
      <c r="D119" s="40">
        <f t="shared" si="20"/>
        <v>0</v>
      </c>
      <c r="F119" s="381"/>
      <c r="G119" s="212" t="s">
        <v>79</v>
      </c>
      <c r="H119" s="36" t="b">
        <f t="shared" si="18"/>
        <v>0</v>
      </c>
      <c r="I119" s="7"/>
      <c r="J119" s="8"/>
      <c r="K119" s="9"/>
      <c r="L119" s="381"/>
      <c r="M119" s="212" t="s">
        <v>79</v>
      </c>
      <c r="N119" s="38" t="b">
        <f t="shared" si="19"/>
        <v>0</v>
      </c>
    </row>
    <row r="120" spans="1:14" ht="13.5" hidden="1" thickBot="1" x14ac:dyDescent="0.25">
      <c r="A120" s="381"/>
      <c r="B120" s="25" t="s">
        <v>80</v>
      </c>
      <c r="C120" s="40" t="str">
        <f t="shared" si="17"/>
        <v>Tóth Tamás</v>
      </c>
      <c r="D120" s="40">
        <f t="shared" si="20"/>
        <v>0.5</v>
      </c>
      <c r="F120" s="381"/>
      <c r="G120" s="212" t="s">
        <v>80</v>
      </c>
      <c r="H120" s="36" t="b">
        <f t="shared" si="18"/>
        <v>0</v>
      </c>
      <c r="I120" s="7"/>
      <c r="J120" s="8"/>
      <c r="K120" s="9"/>
      <c r="L120" s="381"/>
      <c r="M120" s="212" t="s">
        <v>80</v>
      </c>
      <c r="N120" s="38" t="b">
        <f t="shared" si="19"/>
        <v>0</v>
      </c>
    </row>
    <row r="121" spans="1:14" ht="13.5" hidden="1" thickBot="1" x14ac:dyDescent="0.25">
      <c r="A121" s="381"/>
      <c r="B121" s="25" t="s">
        <v>81</v>
      </c>
      <c r="C121" s="40" t="str">
        <f t="shared" si="17"/>
        <v>Rozinyák Attila</v>
      </c>
      <c r="D121" s="40">
        <f t="shared" si="20"/>
        <v>0</v>
      </c>
      <c r="F121" s="381"/>
      <c r="G121" s="212" t="s">
        <v>81</v>
      </c>
      <c r="H121" s="36" t="b">
        <f t="shared" si="18"/>
        <v>0</v>
      </c>
      <c r="I121" s="7"/>
      <c r="J121" s="8"/>
      <c r="K121" s="9"/>
      <c r="L121" s="381"/>
      <c r="M121" s="212" t="s">
        <v>81</v>
      </c>
      <c r="N121" s="38" t="b">
        <f t="shared" si="19"/>
        <v>0</v>
      </c>
    </row>
    <row r="122" spans="1:14" ht="13.5" hidden="1" thickBot="1" x14ac:dyDescent="0.25">
      <c r="A122" s="391"/>
      <c r="B122" s="25" t="s">
        <v>82</v>
      </c>
      <c r="C122" s="40" t="str">
        <f t="shared" si="17"/>
        <v>Jr. Deme Sándor</v>
      </c>
      <c r="D122" s="40">
        <f t="shared" si="20"/>
        <v>0</v>
      </c>
      <c r="F122" s="382"/>
      <c r="G122" s="213" t="s">
        <v>82</v>
      </c>
      <c r="H122" s="36" t="b">
        <f t="shared" si="18"/>
        <v>0</v>
      </c>
      <c r="I122" s="7"/>
      <c r="J122" s="8"/>
      <c r="K122" s="9"/>
      <c r="L122" s="382"/>
      <c r="M122" s="213" t="s">
        <v>82</v>
      </c>
      <c r="N122" s="38" t="b">
        <f t="shared" si="19"/>
        <v>0</v>
      </c>
    </row>
    <row r="123" spans="1:14" ht="19.5" hidden="1" thickBot="1" x14ac:dyDescent="0.35">
      <c r="D123" s="41">
        <f>IF($F$7=8,I18,IF($L$7=8,K18,IF($F$22=8,I33,IF($L$22=8,K33,IF($F$37=8,I48,IF($L$37=8,K48,IF($F$52=8,I63,IF($L$52=8,K63,IF($F$67=8,I78,IF($L$67=8,K78,IF($F$82=8,I93,IF($L$82=8,K93,IF($F$97=8,I108,IF($L$97=8,K108,IF($F$112=8,I123,IF($L$112=8,K123,IF($F$127=8,I138,IF($L$127=8,K138,IF($F$142=8,I153,IF($L$142=8,K153))))))))))))))))))))</f>
        <v>3</v>
      </c>
      <c r="H123" s="37"/>
      <c r="I123" s="11">
        <f>SUM(I113:I122)</f>
        <v>0</v>
      </c>
      <c r="J123" s="10"/>
      <c r="K123" s="12">
        <f>SUM(K113:K122)</f>
        <v>0</v>
      </c>
      <c r="N123" s="37"/>
    </row>
    <row r="124" spans="1:14" ht="13.5" hidden="1" thickBot="1" x14ac:dyDescent="0.25">
      <c r="H124" s="37"/>
      <c r="N124" s="37"/>
    </row>
    <row r="125" spans="1:14" ht="13.5" hidden="1" thickBot="1" x14ac:dyDescent="0.25">
      <c r="H125" s="37"/>
      <c r="I125" s="410" t="s">
        <v>8</v>
      </c>
      <c r="J125" s="411"/>
      <c r="K125" s="412"/>
      <c r="N125" s="37"/>
    </row>
    <row r="126" spans="1:14" ht="16.5" hidden="1" thickBot="1" x14ac:dyDescent="0.3">
      <c r="A126" s="383" t="s">
        <v>0</v>
      </c>
      <c r="B126" s="409"/>
      <c r="C126" s="23" t="str">
        <f>'Input adatok'!C131</f>
        <v>Nyh. Sakkiskola SE</v>
      </c>
      <c r="F126" s="383" t="s">
        <v>0</v>
      </c>
      <c r="G126" s="384"/>
      <c r="H126" s="92" t="b">
        <f>IF($F$127=1,#REF!,IF($F$127=2,C21,IF($F$127=3,C36,IF($F$127=4,C51,IF($F$127=5,C66,IF($F$127=6,C81,IF($F$127=7,C96,IF($F$127=8,C111,IF($F$127=9,C126,IF($F$127=10,C141,IF($F$127=11,C156,IF($F$127=12,C171,IF($F$127=13,C186,IF($F$127=14,C201,IF($F$127=15,C216,IF($F$127=16,C231,IF($F$127=17,C246,IF($F$127=18,C261,IF($F$127=19,C276,IF($F$127=20,C291))))))))))))))))))))</f>
        <v>0</v>
      </c>
      <c r="I126" s="413" t="str">
        <f>$I$1</f>
        <v>3. forduló</v>
      </c>
      <c r="J126" s="414"/>
      <c r="K126" s="415"/>
      <c r="L126" s="383" t="s">
        <v>0</v>
      </c>
      <c r="M126" s="384"/>
      <c r="N126" s="93" t="b">
        <f>IF($L$127=1,#REF!,IF($L$127=2,C21,IF($L$127=3,C36,IF($L$127=4,C51,IF($L$127=5,C66,IF($L$127=6,C81,IF($L$127=7,C96,IF($L$127=8,C111,IF($L$127=9,C126,IF($L$127=10,C141,IF($L$127=11,C156,IF($L$127=12,C171,IF($L$127=13,C186,IF($L$127=14,C201,IF($L$127=15,C216,IF($L$127=16,C231,IF($L$127=17,C246,IF($L$127=18,C261,IF($L$127=19,C276,IF($L$127=20,C291))))))))))))))))))))</f>
        <v>0</v>
      </c>
    </row>
    <row r="127" spans="1:14" ht="13.5" hidden="1" customHeight="1" thickBot="1" x14ac:dyDescent="0.25">
      <c r="A127" s="380">
        <v>9</v>
      </c>
      <c r="B127" s="24"/>
      <c r="C127" s="23" t="str">
        <f>'Input adatok'!M132</f>
        <v>Játékos Neve:</v>
      </c>
      <c r="F127" s="380"/>
      <c r="G127" s="211"/>
      <c r="H127" s="92" t="b">
        <f>IF($F$127=1,C7,IF($F$127=2,C22,IF($F$127=3,C37,IF($F$127=4,C52,IF($F$127=5,C67,IF($F$127=6,C82,IF($F$127=7,C97,IF($F$127=8,C112,IF($F$127=9,C127,IF($F$127=10,C142,IF($F$127=11,C157,IF($F$127=12,C172,IF($F$127=13,C187,IF($F$127=14,C202,IF($F$127=15,C217,IF($F$127=16,C232,IF($F$127=17,C247,IF($F$127=18,C262,IF($F$127=19,C277,IF($F$127=20,C292))))))))))))))))))))</f>
        <v>0</v>
      </c>
      <c r="I127" s="416"/>
      <c r="J127" s="417"/>
      <c r="K127" s="418"/>
      <c r="L127" s="380"/>
      <c r="M127" s="211"/>
      <c r="N127" s="93" t="b">
        <f>IF($L$127=1,C7,IF($L$127=2,C22,IF($L$127=3,C37,IF($L$127=4,C52,IF($L$127=5,C67,IF($L$127=6,C82,IF($L$127=7,C97,IF($L$127=8,C112,IF($L$127=9,C127,IF($L$127=10,C142,IF($L$127=11,C157,IF($L$127=12,C172,IF($L$127=13,C187,IF($L$127=14,C202,IF($L$127=15,C217,IF($L$127=16,C232,IF($L$127=17,C247,IF($L$127=18,C262,IF($L$127=19,C277,IF($L$127=20,C292))))))))))))))))))))</f>
        <v>0</v>
      </c>
    </row>
    <row r="128" spans="1:14" ht="13.5" hidden="1" customHeight="1" thickBot="1" x14ac:dyDescent="0.25">
      <c r="A128" s="381"/>
      <c r="B128" s="25" t="s">
        <v>2</v>
      </c>
      <c r="C128" s="40" t="str">
        <f>IF($F$7=9,H8,IF($L$7=9,N8,IF($F$22=9,H23,IF($L$22=9,N23,IF($F$37=9,H38,IF($L$37=9,N38,IF($F$52=9,H53,IF($L$52=9,N53,IF($F$67=9,H68,IF($L$67=9,N68,IF($F$82=9,H83,IF($L$82=9,N83,IF($F$97=9,H98,IF($L$97=9,N98,IF($F$112=9,H113,IF($L$112=9,N113,IF($F$127=9,H128,IF($L$127=9,N128,IF($F$142=9,H143,IF($L$142=9,N143))))))))))))))))))))</f>
        <v>Gunyecz Zoltán</v>
      </c>
      <c r="D128" s="40">
        <f>IF($F$7=9,I8,IF($L$7=9,K8,IF($F$22=9,I23,IF($L$22=9,K23,IF($F$37=9,I38,IF($L$37=9,K38,IF($F$52=9,I53,IF($L$52=9,K53,IF($F$67=9,I68,IF($L$67=9,K68,IF($F$82=9,I83,IF($L$82=9,K83,IF($F$97=9,I98,IF($L$97=9,K98,IF($F$112=9,I113,IF($L$112=9,K113,IF($F$127=9,I128,IF($L$127=9,K128,IF($F$142=9,I143,IF($L$142=9,K143))))))))))))))))))))</f>
        <v>0</v>
      </c>
      <c r="F128" s="381"/>
      <c r="G128" s="212" t="s">
        <v>2</v>
      </c>
      <c r="H128" s="36" t="b">
        <f>IF($F$127=1,C8,IF($F$127=2,C23,IF($F$127=3,C38,IF($F$127=4,C53,IF($F$127=5,C68,IF($F$127=6,C83,IF($F$127=7,C98,IF($F$127=8,C113,IF($F$127=9,C128,IF($F$127=10,C143,IF($F$127=11,C158,IF($F$127=12,C173,IF($F$127=13,C188,IF($F$127=14,C203,IF($F$127=15,C218,IF($F$127=16,C233,IF($F$127=17,C248,IF($F$127=18,C263,IF($F$127=19,C278,IF($F$127=20,C293))))))))))))))))))))</f>
        <v>0</v>
      </c>
      <c r="I128" s="4"/>
      <c r="J128" s="5"/>
      <c r="K128" s="6"/>
      <c r="L128" s="381"/>
      <c r="M128" s="212" t="s">
        <v>2</v>
      </c>
      <c r="N128" s="38" t="b">
        <f>IF($L$127=1,C8,IF($L$127=2,C23,IF($L$127=3,C38,IF($L$127=4,C53,IF($L$127=5,C68,IF($L$127=6,C83,IF($L$127=7,C98,IF($L$127=8,C113,IF($L$127=9,C128,IF($L$127=10,C143,IF($L$127=11,C158,IF($L$127=12,C173,IF($L$127=13,C188,IF($L$127=14,C203,IF($L$127=15,C218,IF($L$127=16,C233,IF($L$127=17,C248,IF($L$127=18,C263,IF($L$127=19,C278,IF($L$127=20,C293))))))))))))))))))))</f>
        <v>0</v>
      </c>
    </row>
    <row r="129" spans="1:14" ht="13.5" hidden="1" customHeight="1" thickBot="1" x14ac:dyDescent="0.25">
      <c r="A129" s="381"/>
      <c r="B129" s="25" t="s">
        <v>3</v>
      </c>
      <c r="C129" s="40" t="str">
        <f t="shared" ref="C129:C137" si="21">IF($F$7=9,H9,IF($L$7=9,N9,IF($F$22=9,H24,IF($L$22=9,N24,IF($F$37=9,H39,IF($L$37=9,N39,IF($F$52=9,H54,IF($L$52=9,N54,IF($F$67=9,H69,IF($L$67=9,N69,IF($F$82=9,H84,IF($L$82=9,N84,IF($F$97=9,H99,IF($L$97=9,N99,IF($F$112=9,H114,IF($L$112=9,N114,IF($F$127=9,H129,IF($L$127=9,N129,IF($F$142=9,H144,IF($L$142=9,N144))))))))))))))))))))</f>
        <v>Darai Tihamér</v>
      </c>
      <c r="D129" s="40">
        <f>IF($F$7=9,I9,IF($L$7=9,K9,IF($F$22=9,I24,IF($L$22=9,K24,IF($F$37=9,I39,IF($L$37=9,K39,IF($F$52=9,I54,IF($L$52=9,K54,IF($F$67=9,I69,IF($L$67=9,K69,IF($F$82=9,I84,IF($L$82=9,K84,IF($F$97=9,I99,IF($L$97=9,K99,IF($F$112=9,I114,IF($L$112=9,K114,IF($F$127=9,I129,IF($L$127=9,K129,IF($F$142=9,I144,IF($L$142=9,K144))))))))))))))))))))</f>
        <v>1</v>
      </c>
      <c r="F129" s="381"/>
      <c r="G129" s="212" t="s">
        <v>3</v>
      </c>
      <c r="H129" s="36" t="b">
        <f t="shared" ref="H129:H137" si="22">IF($F$127=1,C9,IF($F$127=2,C24,IF($F$127=3,C39,IF($F$127=4,C54,IF($F$127=5,C69,IF($F$127=6,C84,IF($F$127=7,C99,IF($F$127=8,C114,IF($F$127=9,C129,IF($F$127=10,C144,IF($F$127=11,C159,IF($F$127=12,C174,IF($F$127=13,C189,IF($F$127=14,C204,IF($F$127=15,C219,IF($F$127=16,C234,IF($F$127=17,C249,IF($F$127=18,C264,IF($F$127=19,C279,IF($F$127=20,C294))))))))))))))))))))</f>
        <v>0</v>
      </c>
      <c r="I129" s="7"/>
      <c r="J129" s="8"/>
      <c r="K129" s="9"/>
      <c r="L129" s="381"/>
      <c r="M129" s="212" t="s">
        <v>3</v>
      </c>
      <c r="N129" s="38" t="b">
        <f t="shared" ref="N129:N137" si="23">IF($L$127=1,C9,IF($L$127=2,C24,IF($L$127=3,C39,IF($L$127=4,C54,IF($L$127=5,C69,IF($L$127=6,C84,IF($L$127=7,C99,IF($L$127=8,C114,IF($L$127=9,C129,IF($L$127=10,C144,IF($L$127=11,C159,IF($L$127=12,C174,IF($L$127=13,C189,IF($L$127=14,C204,IF($L$127=15,C219,IF($L$127=16,C234,IF($L$127=17,C249,IF($L$127=18,C264,IF($L$127=19,C279,IF($L$127=20,C294))))))))))))))))))))</f>
        <v>0</v>
      </c>
    </row>
    <row r="130" spans="1:14" ht="13.5" hidden="1" customHeight="1" thickBot="1" x14ac:dyDescent="0.25">
      <c r="A130" s="381"/>
      <c r="B130" s="25" t="s">
        <v>4</v>
      </c>
      <c r="C130" s="40" t="str">
        <f t="shared" si="21"/>
        <v>Gergely Ákos</v>
      </c>
      <c r="D130" s="40">
        <f>IF($F$7=9,I10,IF($L$7=9,K10,IF($F$22=9,I25,IF($L$22=9,K25,IF($F$37=9,I40,IF($L$37=9,K40,IF($F$52=9,I55,IF($L$52=9,K55,IF($F$67=9,I70,IF($L$67=9,K70,IF($F$82=9,I85,IF($L$82=9,K85,IF($F$97=9,I100,IF($L$97=9,K100,IF($F$112=9,I115,IF($L$112=9,K115,IF($F$127=9,I130,IF($L$127=9,K130,IF($F$142=9,I145,IF($L$142=9,K145))))))))))))))))))))</f>
        <v>0.5</v>
      </c>
      <c r="F130" s="381"/>
      <c r="G130" s="212" t="s">
        <v>4</v>
      </c>
      <c r="H130" s="36" t="b">
        <f t="shared" si="22"/>
        <v>0</v>
      </c>
      <c r="I130" s="7"/>
      <c r="J130" s="8"/>
      <c r="K130" s="9"/>
      <c r="L130" s="381"/>
      <c r="M130" s="212" t="s">
        <v>4</v>
      </c>
      <c r="N130" s="38" t="b">
        <f t="shared" si="23"/>
        <v>0</v>
      </c>
    </row>
    <row r="131" spans="1:14" ht="13.5" hidden="1" customHeight="1" thickBot="1" x14ac:dyDescent="0.25">
      <c r="A131" s="381"/>
      <c r="B131" s="25" t="s">
        <v>5</v>
      </c>
      <c r="C131" s="40" t="str">
        <f t="shared" si="21"/>
        <v xml:space="preserve">Görbe Szabolcs </v>
      </c>
      <c r="D131" s="40">
        <f>IF($F$7=9,I11,IF($L$7=9,K11,IF($F$22=9,I26,IF($L$22=9,K26,IF($F$37=9,I41,IF($L$37=9,K41,IF($F$52=9,I56,IF($L$52=9,K56,IF($F$67=9,I71,IF($L$67=9,K71,IF($F$82=9,I86,IF($L$82=9,K86,IF($F$97=9,I101,IF($L$97=9,K101,IF($F$112=9,I116,IF($L$112=9,K116,IF($F$127=9,I131,IF($L$127=9,K131,IF($F$142=9,I146,IF($L$142=9,K146))))))))))))))))))))</f>
        <v>0</v>
      </c>
      <c r="F131" s="381"/>
      <c r="G131" s="212" t="s">
        <v>5</v>
      </c>
      <c r="H131" s="36" t="b">
        <f t="shared" si="22"/>
        <v>0</v>
      </c>
      <c r="I131" s="7"/>
      <c r="J131" s="8"/>
      <c r="K131" s="9"/>
      <c r="L131" s="381"/>
      <c r="M131" s="212" t="s">
        <v>5</v>
      </c>
      <c r="N131" s="38" t="b">
        <f t="shared" si="23"/>
        <v>0</v>
      </c>
    </row>
    <row r="132" spans="1:14" ht="13.5" hidden="1" customHeight="1" thickBot="1" x14ac:dyDescent="0.25">
      <c r="A132" s="381"/>
      <c r="B132" s="25" t="s">
        <v>6</v>
      </c>
      <c r="C132" s="40" t="str">
        <f t="shared" si="21"/>
        <v>Tóth Tibor</v>
      </c>
      <c r="D132" s="40">
        <f t="shared" ref="D132:D137" si="24">IF($F$7=9,I12,IF($L$7=9,K12,IF($F$22=9,I27,IF($L$22=9,K27,IF($F$37=9,I42,IF($L$37=9,K42,IF($F$52=9,I57,IF($L$52=9,K57,IF($F$67=9,I72,IF($L$67=9,K72,IF($F$82=9,I87,IF($L$82=9,K87,IF($F$97=9,I102,IF($L$97=9,K102,IF($F$112=9,I117,IF($L$112=9,K117,IF($F$127=9,I132,IF($L$127=9,K132,IF($F$142=9,I151,IF($L$142=9,K151))))))))))))))))))))</f>
        <v>0</v>
      </c>
      <c r="F132" s="381"/>
      <c r="G132" s="212" t="s">
        <v>6</v>
      </c>
      <c r="H132" s="36" t="b">
        <f t="shared" si="22"/>
        <v>0</v>
      </c>
      <c r="I132" s="7"/>
      <c r="J132" s="8"/>
      <c r="K132" s="9"/>
      <c r="L132" s="381"/>
      <c r="M132" s="212" t="s">
        <v>6</v>
      </c>
      <c r="N132" s="38" t="b">
        <f t="shared" si="23"/>
        <v>0</v>
      </c>
    </row>
    <row r="133" spans="1:14" ht="13.5" hidden="1" customHeight="1" thickBot="1" x14ac:dyDescent="0.25">
      <c r="A133" s="381"/>
      <c r="B133" s="25" t="s">
        <v>7</v>
      </c>
      <c r="C133" s="40" t="str">
        <f t="shared" si="21"/>
        <v>Papp László</v>
      </c>
      <c r="D133" s="40">
        <f t="shared" si="24"/>
        <v>1</v>
      </c>
      <c r="F133" s="381"/>
      <c r="G133" s="212" t="s">
        <v>7</v>
      </c>
      <c r="H133" s="36" t="b">
        <f t="shared" si="22"/>
        <v>0</v>
      </c>
      <c r="I133" s="7"/>
      <c r="J133" s="8"/>
      <c r="K133" s="9"/>
      <c r="L133" s="381"/>
      <c r="M133" s="212" t="s">
        <v>7</v>
      </c>
      <c r="N133" s="38" t="b">
        <f t="shared" si="23"/>
        <v>0</v>
      </c>
    </row>
    <row r="134" spans="1:14" ht="13.5" hidden="1" thickBot="1" x14ac:dyDescent="0.25">
      <c r="A134" s="381"/>
      <c r="B134" s="25" t="s">
        <v>79</v>
      </c>
      <c r="C134" s="40" t="str">
        <f t="shared" si="21"/>
        <v>Ugyan Dániel</v>
      </c>
      <c r="D134" s="40">
        <f t="shared" si="24"/>
        <v>1</v>
      </c>
      <c r="F134" s="381"/>
      <c r="G134" s="212" t="s">
        <v>79</v>
      </c>
      <c r="H134" s="36" t="b">
        <f t="shared" si="22"/>
        <v>0</v>
      </c>
      <c r="I134" s="7"/>
      <c r="J134" s="8"/>
      <c r="K134" s="9"/>
      <c r="L134" s="381"/>
      <c r="M134" s="212" t="s">
        <v>79</v>
      </c>
      <c r="N134" s="38" t="b">
        <f t="shared" si="23"/>
        <v>0</v>
      </c>
    </row>
    <row r="135" spans="1:14" ht="13.5" hidden="1" thickBot="1" x14ac:dyDescent="0.25">
      <c r="A135" s="381"/>
      <c r="B135" s="25" t="s">
        <v>80</v>
      </c>
      <c r="C135" s="40" t="str">
        <f t="shared" si="21"/>
        <v>Szuhánszki Gergely</v>
      </c>
      <c r="D135" s="40">
        <f t="shared" si="24"/>
        <v>0</v>
      </c>
      <c r="F135" s="381"/>
      <c r="G135" s="212" t="s">
        <v>80</v>
      </c>
      <c r="H135" s="36" t="b">
        <f t="shared" si="22"/>
        <v>0</v>
      </c>
      <c r="I135" s="7"/>
      <c r="J135" s="8"/>
      <c r="K135" s="9"/>
      <c r="L135" s="381"/>
      <c r="M135" s="212" t="s">
        <v>80</v>
      </c>
      <c r="N135" s="38" t="b">
        <f t="shared" si="23"/>
        <v>0</v>
      </c>
    </row>
    <row r="136" spans="1:14" ht="13.5" hidden="1" thickBot="1" x14ac:dyDescent="0.25">
      <c r="A136" s="381"/>
      <c r="B136" s="25" t="s">
        <v>81</v>
      </c>
      <c r="C136" s="40" t="str">
        <f t="shared" si="21"/>
        <v>Fábián András</v>
      </c>
      <c r="D136" s="40">
        <f t="shared" si="24"/>
        <v>1</v>
      </c>
      <c r="F136" s="381"/>
      <c r="G136" s="212" t="s">
        <v>81</v>
      </c>
      <c r="H136" s="36" t="b">
        <f t="shared" si="22"/>
        <v>0</v>
      </c>
      <c r="I136" s="7"/>
      <c r="J136" s="8"/>
      <c r="K136" s="9"/>
      <c r="L136" s="381"/>
      <c r="M136" s="212" t="s">
        <v>81</v>
      </c>
      <c r="N136" s="38" t="b">
        <f t="shared" si="23"/>
        <v>0</v>
      </c>
    </row>
    <row r="137" spans="1:14" ht="13.5" hidden="1" thickBot="1" x14ac:dyDescent="0.25">
      <c r="A137" s="391"/>
      <c r="B137" s="25" t="s">
        <v>82</v>
      </c>
      <c r="C137" s="40" t="str">
        <f t="shared" si="21"/>
        <v>Várnagy Csaba</v>
      </c>
      <c r="D137" s="40">
        <f t="shared" si="24"/>
        <v>0</v>
      </c>
      <c r="F137" s="382"/>
      <c r="G137" s="213" t="s">
        <v>82</v>
      </c>
      <c r="H137" s="36" t="b">
        <f t="shared" si="22"/>
        <v>0</v>
      </c>
      <c r="I137" s="7"/>
      <c r="J137" s="8"/>
      <c r="K137" s="9"/>
      <c r="L137" s="382"/>
      <c r="M137" s="213" t="s">
        <v>82</v>
      </c>
      <c r="N137" s="38" t="b">
        <f t="shared" si="23"/>
        <v>0</v>
      </c>
    </row>
    <row r="138" spans="1:14" ht="19.5" hidden="1" thickBot="1" x14ac:dyDescent="0.35">
      <c r="D138" s="41">
        <f>IF($F$7=9,I18,IF($L$7=9,K18,IF($F$22=9,I33,IF($L$22=9,K33,IF($F$37=9,I48,IF($L$37=9,K48,IF($F$52=9,I63,IF($L$52=9,K63,IF($F$67=9,I78,IF($L$67=9,K78,IF($F$82=9,I93,IF($L$82=9,K93,IF($F$97=9,I108,IF($L$97=9,K108,IF($F$112=9,I123,IF($L$112=9,K123,IF($F$127=9,I138,IF($L$127=9,K138,IF($F$142=9,I153,IF($L$142=9,K153))))))))))))))))))))</f>
        <v>4.5</v>
      </c>
      <c r="H138" s="37"/>
      <c r="I138" s="11">
        <f>SUM(I128:I137)</f>
        <v>0</v>
      </c>
      <c r="J138" s="10"/>
      <c r="K138" s="12">
        <f>SUM(K128:K137)</f>
        <v>0</v>
      </c>
      <c r="N138" s="37"/>
    </row>
    <row r="139" spans="1:14" ht="13.5" hidden="1" thickBot="1" x14ac:dyDescent="0.25">
      <c r="H139" s="37"/>
      <c r="N139" s="37"/>
    </row>
    <row r="140" spans="1:14" ht="13.5" hidden="1" thickBot="1" x14ac:dyDescent="0.25">
      <c r="H140" s="37"/>
      <c r="I140" s="410" t="s">
        <v>8</v>
      </c>
      <c r="J140" s="411"/>
      <c r="K140" s="412"/>
      <c r="N140" s="37"/>
    </row>
    <row r="141" spans="1:14" ht="16.5" hidden="1" thickBot="1" x14ac:dyDescent="0.3">
      <c r="A141" s="383" t="s">
        <v>0</v>
      </c>
      <c r="B141" s="409"/>
      <c r="C141" s="23" t="str">
        <f>'Input adatok'!C147</f>
        <v>Nagyhalászi SE</v>
      </c>
      <c r="F141" s="383" t="s">
        <v>0</v>
      </c>
      <c r="G141" s="384"/>
      <c r="H141" s="92" t="b">
        <f>IF($F$142=1,#REF!,IF($F$142=2,C21,IF($F$142=3,C36,IF($F$142=4,C51,IF($F$142=5,C66,IF($F$142=6,C81,IF($F$142=7,C96,IF($F$142=8,C111,IF($F$142=9,C126,IF($F$142=10,C141,IF($F$142=11,C156,IF($F$142=12,C171,IF($F$142=13,C186,IF($F$142=14,C201,IF($F$142=15,C216,IF($F$142=16,C231,IF($F$142=17,C246,IF($F$142=18,C261,IF($F$142=19,C276,IF($F$142=20,C291))))))))))))))))))))</f>
        <v>0</v>
      </c>
      <c r="I141" s="413" t="str">
        <f>$I$1</f>
        <v>3. forduló</v>
      </c>
      <c r="J141" s="414"/>
      <c r="K141" s="415"/>
      <c r="L141" s="383" t="s">
        <v>0</v>
      </c>
      <c r="M141" s="384"/>
      <c r="N141" s="93" t="b">
        <f>IF($L$142=1,#REF!,IF($L$142=2,C21,IF($L$142=3,C36,IF($L$142=4,C51,IF($L$142=5,C66,IF($L$142=6,C81,IF($L$142=7,C96,IF($L$142=8,C111,IF($L$142=9,C126,IF($L$142=10,C141,IF($L$142=11,C156,IF($L$142=12,C171,IF($L$142=13,C186,IF($L$142=14,C201,IF($L$142=15,C216,IF($L$142=16,C231,IF($L$142=17,C246,IF($L$142=18,C261,IF($L$142=19,C276,IF($L$142=20,C291))))))))))))))))))))</f>
        <v>0</v>
      </c>
    </row>
    <row r="142" spans="1:14" ht="13.5" hidden="1" customHeight="1" thickBot="1" x14ac:dyDescent="0.25">
      <c r="A142" s="380">
        <v>10</v>
      </c>
      <c r="B142" s="24"/>
      <c r="C142" s="23" t="str">
        <f>'Input adatok'!M148</f>
        <v>Játékos Neve:</v>
      </c>
      <c r="F142" s="380"/>
      <c r="G142" s="211"/>
      <c r="H142" s="92" t="b">
        <f>IF($F$142=1,C7,IF($F$142=2,C22,IF($F$142=3,C37,IF($F$142=4,C52,IF($F$142=5,C67,IF($F$142=6,C82,IF($F$142=7,C97,IF($F$142=8,C112,IF($F$142=9,C127,IF($F$142=10,C142,IF($F$142=11,C157,IF($F$142=12,C172,IF($F$142=13,C187,IF($F$142=14,C202,IF($F$142=15,C217,IF($F$142=16,C232,IF($F$142=17,C247,IF($F$142=18,C262,IF($F$142=19,C277,IF($F$142=20,C292))))))))))))))))))))</f>
        <v>0</v>
      </c>
      <c r="I142" s="416"/>
      <c r="J142" s="417"/>
      <c r="K142" s="418"/>
      <c r="L142" s="380"/>
      <c r="M142" s="211"/>
      <c r="N142" s="93" t="b">
        <f>IF($L$142=1,C7,IF($L$142=2,C22,IF($L$142=3,C37,IF($L$142=4,C52,IF($L$142=5,C67,IF($L$142=6,C82,IF($L$142=7,C97,IF($L$142=8,C112,IF($L$142=9,C127,IF($L$142=10,C142,IF($L$142=11,C157,IF($L$142=12,C172,IF($L$142=13,C187,IF($L$142=14,C202,IF($L$142=15,C217,IF($L$142=16,C232,IF($L$142=17,C247,IF($L$142=18,C262,IF($L$142=19,C277,IF($L$142=20,C292))))))))))))))))))))</f>
        <v>0</v>
      </c>
    </row>
    <row r="143" spans="1:14" ht="13.5" hidden="1" customHeight="1" thickBot="1" x14ac:dyDescent="0.25">
      <c r="A143" s="381"/>
      <c r="B143" s="25" t="s">
        <v>2</v>
      </c>
      <c r="C143" s="40" t="str">
        <f>IF($F$7=10,H8,IF($L$7=10,N8,IF($F$22=10,H23,IF($L$22=10,N23,IF($F$37=10,H38,IF($L$37=10,N38,IF($F$52=10,H53,IF($L$52=10,N53,IF($F$67=10,H68,IF($L$67=10,N68,IF($F$82=10,H83,IF($L$82=10,N83,IF($F$97=10,H98,IF($L$97=10,N98,IF($F$112=10,H113,IF($L$112=10,N113,IF($F$127=10,H128,IF($L$127=10,N128,IF($F$142=10,H143,IF($L$142=10,N143))))))))))))))))))))</f>
        <v>Kovalcsik Zoltán</v>
      </c>
      <c r="D143" s="40">
        <f>IF($F$7=10,I8,IF($L$7=10,K8,IF($F$22=10,I23,IF($L$22=10,K23,IF($F$37=10,I38,IF($L$37=10,K38,IF($F$52=10,I53,IF($L$52=10,K53,IF($F$67=10,I68,IF($L$67=10,K68,IF($F$82=10,I83,IF($L$82=10,K83,IF($F$97=10,I98,IF($L$97=10,K98,IF($F$112=10,I113,IF($L$112=10,K113,IF($F$127=10,I128,IF($L$127=10,K128,IF($F$142=10,I143,IF($L$142=10,K143))))))))))))))))))))</f>
        <v>0</v>
      </c>
      <c r="F143" s="381"/>
      <c r="G143" s="212" t="s">
        <v>2</v>
      </c>
      <c r="H143" s="36" t="b">
        <f>IF($F$142=1,C8,IF($F$142=2,C23,IF($F$142=3,C38,IF($F$142=4,C53,IF($F$142=5,C68,IF($F$142=6,C83,IF($F$142=7,C98,IF($F$142=8,C113,IF($F$142=9,C128,IF($F$142=10,C143,IF($F$142=11,C158,IF($F$142=12,C173,IF($F$142=13,C188,IF($F$142=14,C203,IF($F$142=15,C218,IF($F$142=16,C233,IF($F$142=17,C248,IF($F$142=18,C263,IF($F$142=19,C278,IF($F$142=20,C293))))))))))))))))))))</f>
        <v>0</v>
      </c>
      <c r="I143" s="4"/>
      <c r="J143" s="5"/>
      <c r="K143" s="6"/>
      <c r="L143" s="381"/>
      <c r="M143" s="212" t="s">
        <v>2</v>
      </c>
      <c r="N143" s="38" t="b">
        <f>IF($L$142=1,C8,IF($L$142=2,C23,IF($L$142=3,C38,IF($L$142=4,C53,IF($L$142=5,C68,IF($L$142=6,C83,IF($L$142=7,C98,IF($L$142=8,C113,IF($L$142=9,C128,IF($L$142=10,C143,IF($L$142=11,C158,IF($L$142=12,C173,IF($L$142=13,C188,IF($L$142=14,C203,IF($L$142=15,C218,IF($L$142=16,C233,IF($L$142=17,C248,IF($L$142=18,C263,IF($L$142=19,C278,IF($L$142=20,C293))))))))))))))))))))</f>
        <v>0</v>
      </c>
    </row>
    <row r="144" spans="1:14" ht="13.5" hidden="1" customHeight="1" thickBot="1" x14ac:dyDescent="0.25">
      <c r="A144" s="381"/>
      <c r="B144" s="25" t="s">
        <v>3</v>
      </c>
      <c r="C144" s="40" t="str">
        <f t="shared" ref="C144:C152" si="25">IF($F$7=10,H9,IF($L$7=10,N9,IF($F$22=10,H24,IF($L$22=10,N24,IF($F$37=10,H39,IF($L$37=10,N39,IF($F$52=10,H54,IF($L$52=10,N54,IF($F$67=10,H69,IF($L$67=10,N69,IF($F$82=10,H84,IF($L$82=10,N84,IF($F$97=10,H99,IF($L$97=10,N99,IF($F$112=10,H114,IF($L$112=10,N114,IF($F$127=10,H129,IF($L$127=10,N129,IF($F$142=10,H144,IF($L$142=10,N144))))))))))))))))))))</f>
        <v xml:space="preserve">Vitai Tamás </v>
      </c>
      <c r="D144" s="40">
        <f>IF($F$7=10,I9,IF($L$7=10,K9,IF($F$22=10,I24,IF($L$22=10,K24,IF($F$37=10,I39,IF($L$37=10,K39,IF($F$52=10,I54,IF($L$52=10,K54,IF($F$67=10,I69,IF($L$67=10,K69,IF($F$82=10,I84,IF($L$82=10,K84,IF($F$97=10,I99,IF($L$97=10,K99,IF($F$112=10,I114,IF($L$112=10,K114,IF($F$127=10,I129,IF($L$127=10,K129,IF($F$142=10,I144,IF($L$142=10,K144))))))))))))))))))))</f>
        <v>0.5</v>
      </c>
      <c r="F144" s="381"/>
      <c r="G144" s="212" t="s">
        <v>3</v>
      </c>
      <c r="H144" s="36" t="b">
        <f t="shared" ref="H144:H152" si="26">IF($F$142=1,C9,IF($F$142=2,C24,IF($F$142=3,C39,IF($F$142=4,C54,IF($F$142=5,C69,IF($F$142=6,C84,IF($F$142=7,C99,IF($F$142=8,C114,IF($F$142=9,C129,IF($F$142=10,C144,IF($F$142=11,C159,IF($F$142=12,C174,IF($F$142=13,C189,IF($F$142=14,C204,IF($F$142=15,C219,IF($F$142=16,C234,IF($F$142=17,C249,IF($F$142=18,C264,IF($F$142=19,C279,IF($F$142=20,C294))))))))))))))))))))</f>
        <v>0</v>
      </c>
      <c r="I144" s="7"/>
      <c r="J144" s="8"/>
      <c r="K144" s="9"/>
      <c r="L144" s="381"/>
      <c r="M144" s="212" t="s">
        <v>3</v>
      </c>
      <c r="N144" s="38" t="b">
        <f t="shared" ref="N144:N152" si="27">IF($L$142=1,C9,IF($L$142=2,C24,IF($L$142=3,C39,IF($L$142=4,C54,IF($L$142=5,C69,IF($L$142=6,C84,IF($L$142=7,C99,IF($L$142=8,C114,IF($L$142=9,C129,IF($L$142=10,C144,IF($L$142=11,C159,IF($L$142=12,C174,IF($L$142=13,C189,IF($L$142=14,C204,IF($L$142=15,C219,IF($L$142=16,C234,IF($L$142=17,C249,IF($L$142=18,C264,IF($L$142=19,C279,IF($L$142=20,C294))))))))))))))))))))</f>
        <v>0</v>
      </c>
    </row>
    <row r="145" spans="1:14" ht="13.5" hidden="1" customHeight="1" thickBot="1" x14ac:dyDescent="0.25">
      <c r="A145" s="381"/>
      <c r="B145" s="25" t="s">
        <v>4</v>
      </c>
      <c r="C145" s="40" t="str">
        <f t="shared" si="25"/>
        <v xml:space="preserve">Boros Zoltán </v>
      </c>
      <c r="D145" s="40">
        <f>IF($F$7=10,I10,IF($L$7=10,K10,IF($F$22=10,I25,IF($L$22=10,K25,IF($F$37=10,I40,IF($L$37=10,K40,IF($F$52=10,I55,IF($L$52=10,K55,IF($F$67=10,I70,IF($L$67=10,K70,IF($F$82=10,I85,IF($L$82=10,K85,IF($F$97=10,I100,IF($L$97=10,K100,IF($F$112=10,I115,IF($L$112=10,K115,IF($F$127=10,I130,IF($L$127=10,K130,IF($F$142=10,I145,IF($L$142=10,K145))))))))))))))))))))</f>
        <v>0</v>
      </c>
      <c r="F145" s="381"/>
      <c r="G145" s="212" t="s">
        <v>4</v>
      </c>
      <c r="H145" s="36" t="b">
        <f t="shared" si="26"/>
        <v>0</v>
      </c>
      <c r="I145" s="7"/>
      <c r="J145" s="8"/>
      <c r="K145" s="9"/>
      <c r="L145" s="381"/>
      <c r="M145" s="212" t="s">
        <v>4</v>
      </c>
      <c r="N145" s="38" t="b">
        <f t="shared" si="27"/>
        <v>0</v>
      </c>
    </row>
    <row r="146" spans="1:14" ht="13.5" hidden="1" customHeight="1" thickBot="1" x14ac:dyDescent="0.25">
      <c r="A146" s="381"/>
      <c r="B146" s="25" t="s">
        <v>5</v>
      </c>
      <c r="C146" s="40" t="str">
        <f t="shared" si="25"/>
        <v>Orosz Tóth Gábor</v>
      </c>
      <c r="D146" s="40">
        <f>IF($F$7=10,I11,IF($L$7=10,K11,IF($F$22=10,I26,IF($L$22=10,K26,IF($F$37=10,I41,IF($L$37=10,K41,IF($F$52=10,I56,IF($L$52=10,K56,IF($F$67=10,I71,IF($L$67=10,K71,IF($F$82=10,I86,IF($L$82=10,K86,IF($F$97=10,I101,IF($L$97=10,K101,IF($F$112=10,I116,IF($L$112=10,K116,IF($F$127=10,I131,IF($L$127=10,K131,IF($F$142=10,I146,IF($L$142=10,K146))))))))))))))))))))</f>
        <v>0</v>
      </c>
      <c r="F146" s="381"/>
      <c r="G146" s="212" t="s">
        <v>5</v>
      </c>
      <c r="H146" s="36" t="b">
        <f t="shared" si="26"/>
        <v>0</v>
      </c>
      <c r="I146" s="7"/>
      <c r="J146" s="8"/>
      <c r="K146" s="9"/>
      <c r="L146" s="381"/>
      <c r="M146" s="212" t="s">
        <v>5</v>
      </c>
      <c r="N146" s="38" t="b">
        <f t="shared" si="27"/>
        <v>0</v>
      </c>
    </row>
    <row r="147" spans="1:14" ht="13.5" hidden="1" customHeight="1" thickBot="1" x14ac:dyDescent="0.25">
      <c r="A147" s="381"/>
      <c r="B147" s="25" t="s">
        <v>6</v>
      </c>
      <c r="C147" s="40" t="str">
        <f t="shared" si="25"/>
        <v>Béres István</v>
      </c>
      <c r="D147" s="40">
        <f t="shared" ref="D147:D152" si="28">IF($F$7=10,I12,IF($L$7=10,K12,IF($F$22=10,I27,IF($L$22=10,K27,IF($F$37=10,I42,IF($L$37=10,K42,IF($F$52=10,I57,IF($L$52=10,K57,IF($F$67=10,I72,IF($L$67=10,K72,IF($F$82=10,I87,IF($L$82=10,K87,IF($F$97=10,I102,IF($L$97=10,K102,IF($F$112=10,I117,IF($L$112=10,K117,IF($F$127=10,I132,IF($L$127=10,K132,IF($F$142=10,I147,IF($L$142=10,K147))))))))))))))))))))</f>
        <v>0</v>
      </c>
      <c r="F147" s="381"/>
      <c r="G147" s="212" t="s">
        <v>6</v>
      </c>
      <c r="H147" s="36" t="b">
        <f t="shared" si="26"/>
        <v>0</v>
      </c>
      <c r="I147" s="7"/>
      <c r="J147" s="8"/>
      <c r="K147" s="9"/>
      <c r="L147" s="381"/>
      <c r="M147" s="212" t="s">
        <v>6</v>
      </c>
      <c r="N147" s="38" t="b">
        <f t="shared" si="27"/>
        <v>0</v>
      </c>
    </row>
    <row r="148" spans="1:14" ht="13.5" hidden="1" customHeight="1" thickBot="1" x14ac:dyDescent="0.25">
      <c r="A148" s="381"/>
      <c r="B148" s="25" t="s">
        <v>7</v>
      </c>
      <c r="C148" s="40" t="str">
        <f t="shared" si="25"/>
        <v>Lukács Imre</v>
      </c>
      <c r="D148" s="40">
        <f t="shared" si="28"/>
        <v>0</v>
      </c>
      <c r="F148" s="381"/>
      <c r="G148" s="212" t="s">
        <v>7</v>
      </c>
      <c r="H148" s="36" t="b">
        <f t="shared" si="26"/>
        <v>0</v>
      </c>
      <c r="I148" s="7"/>
      <c r="J148" s="8"/>
      <c r="K148" s="9"/>
      <c r="L148" s="381"/>
      <c r="M148" s="212" t="s">
        <v>7</v>
      </c>
      <c r="N148" s="38" t="b">
        <f t="shared" si="27"/>
        <v>0</v>
      </c>
    </row>
    <row r="149" spans="1:14" ht="13.5" hidden="1" thickBot="1" x14ac:dyDescent="0.25">
      <c r="A149" s="381"/>
      <c r="B149" s="25" t="s">
        <v>79</v>
      </c>
      <c r="C149" s="40" t="str">
        <f t="shared" si="25"/>
        <v>Badari Máté</v>
      </c>
      <c r="D149" s="40">
        <f t="shared" si="28"/>
        <v>0</v>
      </c>
      <c r="F149" s="381"/>
      <c r="G149" s="212" t="s">
        <v>79</v>
      </c>
      <c r="H149" s="36" t="b">
        <f t="shared" si="26"/>
        <v>0</v>
      </c>
      <c r="I149" s="7"/>
      <c r="J149" s="8"/>
      <c r="K149" s="9"/>
      <c r="L149" s="381"/>
      <c r="M149" s="212" t="s">
        <v>79</v>
      </c>
      <c r="N149" s="38" t="b">
        <f t="shared" si="27"/>
        <v>0</v>
      </c>
    </row>
    <row r="150" spans="1:14" ht="13.5" hidden="1" thickBot="1" x14ac:dyDescent="0.25">
      <c r="A150" s="381"/>
      <c r="B150" s="25" t="s">
        <v>80</v>
      </c>
      <c r="C150" s="40" t="str">
        <f t="shared" si="25"/>
        <v xml:space="preserve"> Kiss Rebeka</v>
      </c>
      <c r="D150" s="40">
        <f t="shared" si="28"/>
        <v>0.5</v>
      </c>
      <c r="F150" s="381"/>
      <c r="G150" s="212" t="s">
        <v>80</v>
      </c>
      <c r="H150" s="36" t="b">
        <f t="shared" si="26"/>
        <v>0</v>
      </c>
      <c r="I150" s="7"/>
      <c r="J150" s="8"/>
      <c r="K150" s="9"/>
      <c r="L150" s="381"/>
      <c r="M150" s="212" t="s">
        <v>80</v>
      </c>
      <c r="N150" s="38" t="b">
        <f t="shared" si="27"/>
        <v>0</v>
      </c>
    </row>
    <row r="151" spans="1:14" ht="13.5" hidden="1" thickBot="1" x14ac:dyDescent="0.25">
      <c r="A151" s="381"/>
      <c r="B151" s="25" t="s">
        <v>81</v>
      </c>
      <c r="C151" s="40" t="str">
        <f t="shared" si="25"/>
        <v>Ferenczi Zoltán</v>
      </c>
      <c r="D151" s="40">
        <f t="shared" si="28"/>
        <v>1</v>
      </c>
      <c r="F151" s="381"/>
      <c r="G151" s="212" t="s">
        <v>81</v>
      </c>
      <c r="H151" s="36" t="b">
        <f t="shared" si="26"/>
        <v>0</v>
      </c>
      <c r="I151" s="7"/>
      <c r="J151" s="8"/>
      <c r="K151" s="9"/>
      <c r="L151" s="381"/>
      <c r="M151" s="212" t="s">
        <v>81</v>
      </c>
      <c r="N151" s="38" t="b">
        <f t="shared" si="27"/>
        <v>0</v>
      </c>
    </row>
    <row r="152" spans="1:14" ht="13.5" hidden="1" thickBot="1" x14ac:dyDescent="0.25">
      <c r="A152" s="391"/>
      <c r="B152" s="25" t="s">
        <v>82</v>
      </c>
      <c r="C152" s="40">
        <f t="shared" si="25"/>
        <v>0</v>
      </c>
      <c r="D152" s="40">
        <f t="shared" si="28"/>
        <v>0</v>
      </c>
      <c r="F152" s="382"/>
      <c r="G152" s="213" t="s">
        <v>82</v>
      </c>
      <c r="H152" s="36" t="b">
        <f t="shared" si="26"/>
        <v>0</v>
      </c>
      <c r="I152" s="7"/>
      <c r="J152" s="8"/>
      <c r="K152" s="9"/>
      <c r="L152" s="382"/>
      <c r="M152" s="213" t="s">
        <v>82</v>
      </c>
      <c r="N152" s="38" t="b">
        <f t="shared" si="27"/>
        <v>0</v>
      </c>
    </row>
    <row r="153" spans="1:14" ht="19.5" hidden="1" thickBot="1" x14ac:dyDescent="0.35">
      <c r="C153" s="39"/>
      <c r="D153" s="41">
        <f>IF($F$7=10,I18,IF($L$7=10,K18,IF($F$22=10,I33,IF($L$22=10,K33,IF($F$37=10,I48,IF($L$37=10,K48,IF($F$52=10,I63,IF($L$52=10,K63,IF($F$67=10,I78,IF($L$67=10,K78,IF($F$82=10,I93,IF($L$82=10,K93,IF($F$97=10,I108,IF($L$97=10,K108,IF($F$112=10,I123,IF($L$112=10,K123,IF($F$127=10,I138,IF($L$127=10,K138,IF($F$142=10,I153,IF($L$142=10,K153))))))))))))))))))))</f>
        <v>2</v>
      </c>
      <c r="I153" s="12">
        <f>SUM(I143:I152)</f>
        <v>0</v>
      </c>
      <c r="J153" s="12"/>
      <c r="K153" s="12">
        <f>SUM(K143:K152)</f>
        <v>0</v>
      </c>
    </row>
    <row r="154" spans="1:14" hidden="1" x14ac:dyDescent="0.2">
      <c r="C154" s="39"/>
    </row>
    <row r="155" spans="1:14" ht="13.5" hidden="1" thickBot="1" x14ac:dyDescent="0.25">
      <c r="C155" s="39"/>
    </row>
    <row r="156" spans="1:14" ht="16.5" hidden="1" thickBot="1" x14ac:dyDescent="0.3">
      <c r="A156" s="383" t="s">
        <v>0</v>
      </c>
      <c r="B156" s="384"/>
      <c r="C156" s="23">
        <f>'Input adatok'!C163</f>
        <v>0</v>
      </c>
    </row>
    <row r="157" spans="1:14" ht="13.5" hidden="1" customHeight="1" thickBot="1" x14ac:dyDescent="0.25">
      <c r="A157" s="380">
        <v>11</v>
      </c>
      <c r="B157" s="24"/>
      <c r="C157" s="27" t="str">
        <f>'Input adatok'!M164</f>
        <v>Játékos Neve:</v>
      </c>
    </row>
    <row r="158" spans="1:14" ht="13.5" hidden="1" customHeight="1" x14ac:dyDescent="0.2">
      <c r="A158" s="381"/>
      <c r="B158" s="25" t="s">
        <v>2</v>
      </c>
      <c r="C158" s="40" t="b">
        <f>IF($F$7=11,H8,IF($L$7=11,N8,IF($F$22=11,H23,IF($L$22=11,N23,IF($F$37=11,H38,IF($L$37=11,N38,IF($F$52=11,H53,IF($L$52=11,N53,IF($F$67=11,H68,IF($L$67=11,N68,IF($F$82=11,H83,IF($L$82=11,N83,IF($F$97=11,H98,IF($L$97=11,N98,IF($F$112=11,H113,IF($L$112=11,N113,IF($F$127=11,H128,IF($L$127=11,N128,IF($F$142=11,H143,IF($L$142=11,N143))))))))))))))))))))</f>
        <v>0</v>
      </c>
      <c r="D158" s="40" t="b">
        <f>IF($F$7=11,I8,IF($L$7=11,K8,IF($F$22=11,I23,IF($L$22=11,K23,IF($F$37=11,I38,IF($L$37=11,K38,IF($F$52=11,I53,IF($L$52=11,K53,IF($F$67=11,I68,IF($L$67=11,K68,IF($F$82=11,I83,IF($L$82=11,K83,IF($F$97=11,I98,IF($L$97=11,K98,IF($F$112=11,I113,IF($L$112=11,K113,IF($F$127=11,I128,IF($L$127=11,K128,IF($F$142=11,I143,IF($L$142=11,K143))))))))))))))))))))</f>
        <v>0</v>
      </c>
    </row>
    <row r="159" spans="1:14" ht="13.5" hidden="1" customHeight="1" x14ac:dyDescent="0.2">
      <c r="A159" s="381"/>
      <c r="B159" s="25" t="s">
        <v>3</v>
      </c>
      <c r="C159" s="40" t="b">
        <f t="shared" ref="C159:C167" si="29">IF($F$7=11,H9,IF($L$7=11,N9,IF($F$22=11,H24,IF($L$22=11,N24,IF($F$37=11,H39,IF($L$37=11,N39,IF($F$52=11,H54,IF($L$52=11,N54,IF($F$67=11,H69,IF($L$67=11,N69,IF($F$82=11,H84,IF($L$82=11,N84,IF($F$97=11,H99,IF($L$97=11,N99,IF($F$112=11,H114,IF($L$112=11,N114,IF($F$127=11,H129,IF($L$127=11,N129,IF($F$142=11,H144,IF($L$142=11,N144))))))))))))))))))))</f>
        <v>0</v>
      </c>
      <c r="D159" s="40" t="b">
        <f>IF($F$7=11,I9,IF($L$7=11,K9,IF($F$22=11,I24,IF($L$22=11,K24,IF($F$37=11,I39,IF($L$37=11,K39,IF($F$52=11,I54,IF($L$52=11,K54,IF($F$67=11,I69,IF($L$67=11,K69,IF($F$82=11,I84,IF($L$82=11,K84,IF($F$97=11,I99,IF($L$97=11,K99,IF($F$112=11,I114,IF($L$112=11,K114,IF($F$127=11,I129,IF($L$127=11,K129,IF($F$142=11,I144,IF($L$142=11,K144))))))))))))))))))))</f>
        <v>0</v>
      </c>
    </row>
    <row r="160" spans="1:14" ht="13.5" hidden="1" customHeight="1" x14ac:dyDescent="0.2">
      <c r="A160" s="381"/>
      <c r="B160" s="25" t="s">
        <v>4</v>
      </c>
      <c r="C160" s="40" t="b">
        <f t="shared" si="29"/>
        <v>0</v>
      </c>
      <c r="D160" s="40" t="b">
        <f>IF($F$7=11,I10,IF($L$7=11,K10,IF($F$22=11,I25,IF($L$22=11,K25,IF($F$37=11,I40,IF($L$37=11,K40,IF($F$52=11,I55,IF($L$52=11,K55,IF($F$67=11,I70,IF($L$67=11,K70,IF($F$82=11,I85,IF($L$82=11,K85,IF($F$97=11,I100,IF($L$97=11,K100,IF($F$112=11,I115,IF($L$112=11,K115,IF($F$127=11,I130,IF($L$127=11,K130,IF($F$142=11,I145,IF($L$142=11,K145))))))))))))))))))))</f>
        <v>0</v>
      </c>
    </row>
    <row r="161" spans="1:4" ht="13.5" hidden="1" customHeight="1" x14ac:dyDescent="0.2">
      <c r="A161" s="381"/>
      <c r="B161" s="25" t="s">
        <v>5</v>
      </c>
      <c r="C161" s="40" t="b">
        <f t="shared" si="29"/>
        <v>0</v>
      </c>
      <c r="D161" s="40" t="b">
        <f>IF($F$7=11,I11,IF($L$7=11,K11,IF($F$22=11,I26,IF($L$22=11,K26,IF($F$37=11,I41,IF($L$37=11,K41,IF($F$52=11,I56,IF($L$52=11,K56,IF($F$67=11,I71,IF($L$67=11,K71,IF($F$82=11,I86,IF($L$82=11,K86,IF($F$97=11,I101,IF($L$97=11,K101,IF($F$112=11,I116,IF($L$112=11,K116,IF($F$127=11,I131,IF($L$127=11,K131,IF($F$142=11,I146,IF($L$142=11,K146))))))))))))))))))))</f>
        <v>0</v>
      </c>
    </row>
    <row r="162" spans="1:4" ht="13.5" hidden="1" customHeight="1" x14ac:dyDescent="0.2">
      <c r="A162" s="381"/>
      <c r="B162" s="25" t="s">
        <v>6</v>
      </c>
      <c r="C162" s="40" t="b">
        <f t="shared" si="29"/>
        <v>0</v>
      </c>
      <c r="D162" s="40" t="b">
        <f t="shared" ref="D162:D167" si="30">IF($F$7=11,I12,IF($L$7=11,K12,IF($F$22=11,I27,IF($L$22=11,K27,IF($F$37=11,I42,IF($L$37=11,K42,IF($F$52=11,I57,IF($L$52=11,K57,IF($F$67=11,I72,IF($L$67=11,K72,IF($F$82=11,I87,IF($L$82=11,K87,IF($F$97=11,I102,IF($L$97=11,K102,IF($F$112=11,I117,IF($L$112=11,K117,IF($F$127=11,I132,IF($L$127=11,K132,IF($F$142=11,I147,IF($L$142=11,K147))))))))))))))))))))</f>
        <v>0</v>
      </c>
    </row>
    <row r="163" spans="1:4" ht="13.5" hidden="1" customHeight="1" x14ac:dyDescent="0.2">
      <c r="A163" s="381"/>
      <c r="B163" s="25" t="s">
        <v>7</v>
      </c>
      <c r="C163" s="40" t="b">
        <f t="shared" si="29"/>
        <v>0</v>
      </c>
      <c r="D163" s="40" t="b">
        <f t="shared" si="30"/>
        <v>0</v>
      </c>
    </row>
    <row r="164" spans="1:4" ht="13.5" hidden="1" customHeight="1" x14ac:dyDescent="0.2">
      <c r="A164" s="381"/>
      <c r="B164" s="25" t="s">
        <v>79</v>
      </c>
      <c r="C164" s="40" t="b">
        <f t="shared" si="29"/>
        <v>0</v>
      </c>
      <c r="D164" s="40" t="b">
        <f t="shared" si="30"/>
        <v>0</v>
      </c>
    </row>
    <row r="165" spans="1:4" ht="13.5" hidden="1" customHeight="1" x14ac:dyDescent="0.2">
      <c r="A165" s="381"/>
      <c r="B165" s="25" t="s">
        <v>80</v>
      </c>
      <c r="C165" s="40" t="b">
        <f t="shared" si="29"/>
        <v>0</v>
      </c>
      <c r="D165" s="40" t="b">
        <f t="shared" si="30"/>
        <v>0</v>
      </c>
    </row>
    <row r="166" spans="1:4" ht="13.5" hidden="1" customHeight="1" x14ac:dyDescent="0.2">
      <c r="A166" s="381"/>
      <c r="B166" s="25" t="s">
        <v>81</v>
      </c>
      <c r="C166" s="40" t="b">
        <f t="shared" si="29"/>
        <v>0</v>
      </c>
      <c r="D166" s="40" t="b">
        <f t="shared" si="30"/>
        <v>0</v>
      </c>
    </row>
    <row r="167" spans="1:4" ht="13.5" hidden="1" customHeight="1" thickBot="1" x14ac:dyDescent="0.25">
      <c r="A167" s="391"/>
      <c r="B167" s="25" t="s">
        <v>82</v>
      </c>
      <c r="C167" s="40" t="b">
        <f t="shared" si="29"/>
        <v>0</v>
      </c>
      <c r="D167" s="40" t="b">
        <f t="shared" si="30"/>
        <v>0</v>
      </c>
    </row>
    <row r="168" spans="1:4" ht="19.5" hidden="1" thickBot="1" x14ac:dyDescent="0.35">
      <c r="C168" s="39"/>
      <c r="D168" s="41" t="b">
        <f>IF($F$7=11,I18,IF($L$7=11,K18,IF($F$22=11,I33,IF($L$22=11,K33,IF($F$37=11,I48,IF($L$37=11,K48,IF($F$52=11,I63,IF($L$52=11,K63,IF($F$67=11,I78,IF($L$67=11,K78,IF($F$82=11,I93,IF($L$82=11,K93,IF($F$97=11,I108,IF($L$97=11,K108,IF($F$112=11,I123,IF($L$112=11,K123,IF($F$127=11,I138,IF($L$127=11,K138,IF($F$142=11,I153,IF($L$142=11,K153))))))))))))))))))))</f>
        <v>0</v>
      </c>
    </row>
    <row r="169" spans="1:4" hidden="1" x14ac:dyDescent="0.2">
      <c r="C169" s="39"/>
    </row>
    <row r="170" spans="1:4" ht="13.5" hidden="1" thickBot="1" x14ac:dyDescent="0.25">
      <c r="C170" s="39"/>
    </row>
    <row r="171" spans="1:4" ht="16.5" hidden="1" thickBot="1" x14ac:dyDescent="0.3">
      <c r="A171" s="383" t="s">
        <v>0</v>
      </c>
      <c r="B171" s="409"/>
      <c r="C171" s="23">
        <f>'Input adatok'!C179</f>
        <v>0</v>
      </c>
    </row>
    <row r="172" spans="1:4" ht="13.5" hidden="1" customHeight="1" thickBot="1" x14ac:dyDescent="0.25">
      <c r="A172" s="380">
        <v>12</v>
      </c>
      <c r="B172" s="24"/>
      <c r="C172" s="27" t="str">
        <f>'Input adatok'!M180</f>
        <v>Játékos Neve:</v>
      </c>
    </row>
    <row r="173" spans="1:4" ht="13.5" hidden="1" customHeight="1" x14ac:dyDescent="0.2">
      <c r="A173" s="381"/>
      <c r="B173" s="25" t="s">
        <v>2</v>
      </c>
      <c r="C173" s="40" t="b">
        <f>IF($F$7=12,H8,IF($L$7=12,N8,IF($F$22=12,H23,IF($L$22=12,N23,IF($F$37=12,H38,IF($L$37=12,N38,IF($F$52=12,H53,IF($L$52=12,N53,IF($F$67=12,H68,IF($L$67=12,N68,IF($F$82=12,H83,IF($L$82=12,N83,IF($F$97=12,H98,IF($L$97=12,N98,IF($F$112=12,H113,IF($L$112=12,N113,IF($F$127=12,H128,IF($L$127=12,N128,IF($F$142=12,H143,IF($L$142=12,N143))))))))))))))))))))</f>
        <v>0</v>
      </c>
      <c r="D173" s="40" t="b">
        <f>IF($F$7=12,I8,IF($L$7=12,K8,IF($F$22=12,I23,IF($L$22=12,K23,IF($F$37=12,I38,IF($L$37=12,K38,IF($F$52=12,I53,IF($L$52=12,K53,IF($F$67=12,I68,IF($L$67=12,K68,IF($F$82=12,I83,IF($L$82=12,K83,IF($F$97=12,I98,IF($L$97=12,K98,IF($F$112=12,I113,IF($L$112=12,K113,IF($F$127=12,I128,IF($L$127=12,K128,IF($F$142=12,I143,IF($L$142=12,K143))))))))))))))))))))</f>
        <v>0</v>
      </c>
    </row>
    <row r="174" spans="1:4" ht="13.5" hidden="1" customHeight="1" x14ac:dyDescent="0.2">
      <c r="A174" s="381"/>
      <c r="B174" s="25" t="s">
        <v>3</v>
      </c>
      <c r="C174" s="40" t="b">
        <f t="shared" ref="C174:C182" si="31">IF($F$7=12,H9,IF($L$7=12,N9,IF($F$22=12,H24,IF($L$22=12,N24,IF($F$37=12,H39,IF($L$37=12,N39,IF($F$52=12,H54,IF($L$52=12,N54,IF($F$67=12,H69,IF($L$67=12,N69,IF($F$82=12,H84,IF($L$82=12,N84,IF($F$97=12,H99,IF($L$97=12,N99,IF($F$112=12,H114,IF($L$112=12,N114,IF($F$127=12,H129,IF($L$127=12,N129,IF($F$142=12,H144,IF($L$142=12,N144))))))))))))))))))))</f>
        <v>0</v>
      </c>
      <c r="D174" s="40" t="b">
        <f>IF($F$7=12,I9,IF($L$7=12,K9,IF($F$22=12,I24,IF($L$22=12,K24,IF($F$37=12,I39,IF($L$37=12,K39,IF($F$52=12,I54,IF($L$52=12,K54,IF($F$67=12,I69,IF($L$67=12,K69,IF($F$82=12,I84,IF($L$82=12,K84,IF($F$97=12,I99,IF($L$97=12,K99,IF($F$112=12,I114,IF($L$112=12,K114,IF($F$127=12,I129,IF($L$127=12,K129,IF($F$142=12,I144,IF($L$142=12,K144))))))))))))))))))))</f>
        <v>0</v>
      </c>
    </row>
    <row r="175" spans="1:4" ht="13.5" hidden="1" customHeight="1" x14ac:dyDescent="0.2">
      <c r="A175" s="381"/>
      <c r="B175" s="25" t="s">
        <v>4</v>
      </c>
      <c r="C175" s="40" t="b">
        <f t="shared" si="31"/>
        <v>0</v>
      </c>
      <c r="D175" s="40" t="b">
        <f>IF($F$7=12,I10,IF($L$7=12,K10,IF($F$22=12,I25,IF($L$22=12,K25,IF($F$37=12,I40,IF($L$37=12,K40,IF($F$52=12,I55,IF($L$52=12,K55,IF($F$67=12,I70,IF($L$67=12,K70,IF($F$82=12,I85,IF($L$82=12,K85,IF($F$97=12,I100,IF($L$97=12,K100,IF($F$112=12,I115,IF($L$112=12,K115,IF($F$127=12,I130,IF($L$127=12,K130,IF($F$142=12,I145,IF($L$142=12,K145))))))))))))))))))))</f>
        <v>0</v>
      </c>
    </row>
    <row r="176" spans="1:4" ht="13.5" hidden="1" customHeight="1" x14ac:dyDescent="0.2">
      <c r="A176" s="381"/>
      <c r="B176" s="25" t="s">
        <v>5</v>
      </c>
      <c r="C176" s="40" t="b">
        <f t="shared" si="31"/>
        <v>0</v>
      </c>
      <c r="D176" s="40" t="b">
        <f>IF($F$7=12,I11,IF($L$7=12,K11,IF($F$22=12,I26,IF($L$22=12,K26,IF($F$37=12,I41,IF($L$37=12,K41,IF($F$52=12,I56,IF($L$52=12,K56,IF($F$67=12,I71,IF($L$67=12,K71,IF($F$82=12,I86,IF($L$82=12,K86,IF($F$97=12,I101,IF($L$97=12,K101,IF($F$112=12,I116,IF($L$112=12,K116,IF($F$127=12,I131,IF($L$127=12,K131,IF($F$142=12,I146,IF($L$142=12,K146))))))))))))))))))))</f>
        <v>0</v>
      </c>
    </row>
    <row r="177" spans="1:4" ht="13.5" hidden="1" customHeight="1" x14ac:dyDescent="0.2">
      <c r="A177" s="381"/>
      <c r="B177" s="25" t="s">
        <v>6</v>
      </c>
      <c r="C177" s="40" t="b">
        <f t="shared" si="31"/>
        <v>0</v>
      </c>
      <c r="D177" s="40" t="b">
        <f t="shared" ref="D177:D182" si="32">IF($F$7=12,I12,IF($L$7=12,K12,IF($F$22=12,I27,IF($L$22=12,K27,IF($F$37=12,I42,IF($L$37=12,K42,IF($F$52=12,I57,IF($L$52=12,K57,IF($F$67=12,I72,IF($L$67=12,K72,IF($F$82=12,I87,IF($L$82=12,K87,IF($F$97=12,I102,IF($L$97=12,K102,IF($F$112=12,I117,IF($L$112=12,K117,IF($F$127=12,I132,IF($L$127=12,K132,IF($F$142=12,I147,IF($L$142=12,K147))))))))))))))))))))</f>
        <v>0</v>
      </c>
    </row>
    <row r="178" spans="1:4" ht="13.5" hidden="1" customHeight="1" x14ac:dyDescent="0.2">
      <c r="A178" s="381"/>
      <c r="B178" s="25" t="s">
        <v>7</v>
      </c>
      <c r="C178" s="40" t="b">
        <f t="shared" si="31"/>
        <v>0</v>
      </c>
      <c r="D178" s="40" t="b">
        <f t="shared" si="32"/>
        <v>0</v>
      </c>
    </row>
    <row r="179" spans="1:4" ht="13.5" hidden="1" customHeight="1" x14ac:dyDescent="0.2">
      <c r="A179" s="381"/>
      <c r="B179" s="25" t="s">
        <v>79</v>
      </c>
      <c r="C179" s="40" t="b">
        <f t="shared" si="31"/>
        <v>0</v>
      </c>
      <c r="D179" s="40" t="b">
        <f t="shared" si="32"/>
        <v>0</v>
      </c>
    </row>
    <row r="180" spans="1:4" ht="13.5" hidden="1" customHeight="1" x14ac:dyDescent="0.2">
      <c r="A180" s="381"/>
      <c r="B180" s="25" t="s">
        <v>80</v>
      </c>
      <c r="C180" s="40" t="b">
        <f t="shared" si="31"/>
        <v>0</v>
      </c>
      <c r="D180" s="40" t="b">
        <f t="shared" si="32"/>
        <v>0</v>
      </c>
    </row>
    <row r="181" spans="1:4" ht="13.5" hidden="1" customHeight="1" x14ac:dyDescent="0.2">
      <c r="A181" s="381"/>
      <c r="B181" s="25" t="s">
        <v>81</v>
      </c>
      <c r="C181" s="40" t="b">
        <f t="shared" si="31"/>
        <v>0</v>
      </c>
      <c r="D181" s="40" t="b">
        <f t="shared" si="32"/>
        <v>0</v>
      </c>
    </row>
    <row r="182" spans="1:4" ht="13.5" hidden="1" customHeight="1" thickBot="1" x14ac:dyDescent="0.25">
      <c r="A182" s="391"/>
      <c r="B182" s="25" t="s">
        <v>82</v>
      </c>
      <c r="C182" s="40" t="b">
        <f t="shared" si="31"/>
        <v>0</v>
      </c>
      <c r="D182" s="40" t="b">
        <f t="shared" si="32"/>
        <v>0</v>
      </c>
    </row>
    <row r="183" spans="1:4" ht="19.5" hidden="1" thickBot="1" x14ac:dyDescent="0.35">
      <c r="C183" s="39"/>
      <c r="D183" s="41" t="b">
        <f>IF($F$7=12,I18,IF($L$7=12,K18,IF($F$22=12,I33,IF($L$22=12,K33,IF($F$37=12,I48,IF($L$37=12,K48,IF($F$52=12,I63,IF($L$52=12,K63,IF($F$67=12,I78,IF($L$67=12,K78,IF($F$82=12,I93,IF($L$82=12,K93,IF($F$97=12,I108,IF($L$97=12,K108,IF($F$112=12,I123,IF($L$112=12,K123,IF($F$127=12,I138,IF($L$127=12,K138,IF($F$142=12,I153,IF($L$142=12,K153))))))))))))))))))))</f>
        <v>0</v>
      </c>
    </row>
    <row r="184" spans="1:4" hidden="1" x14ac:dyDescent="0.2">
      <c r="C184" s="39"/>
    </row>
    <row r="185" spans="1:4" ht="13.5" hidden="1" thickBot="1" x14ac:dyDescent="0.25">
      <c r="C185" s="39"/>
    </row>
    <row r="186" spans="1:4" ht="16.5" hidden="1" thickBot="1" x14ac:dyDescent="0.3">
      <c r="A186" s="383" t="s">
        <v>0</v>
      </c>
      <c r="B186" s="409"/>
      <c r="C186" s="23" t="str">
        <f>'Input adatok'!M195</f>
        <v>13cs</v>
      </c>
    </row>
    <row r="187" spans="1:4" ht="13.5" hidden="1" customHeight="1" thickBot="1" x14ac:dyDescent="0.25">
      <c r="A187" s="380">
        <v>13</v>
      </c>
      <c r="B187" s="24"/>
      <c r="C187" s="27" t="str">
        <f>'Input adatok'!M196</f>
        <v>Játékos Neve:</v>
      </c>
    </row>
    <row r="188" spans="1:4" ht="13.5" hidden="1" customHeight="1" thickBot="1" x14ac:dyDescent="0.25">
      <c r="A188" s="381"/>
      <c r="B188" s="25" t="s">
        <v>2</v>
      </c>
      <c r="C188" s="27" t="str">
        <f>'Input adatok'!M197</f>
        <v>13_1</v>
      </c>
      <c r="D188" s="40" t="b">
        <f>IF($F$7=13,I8,IF($L$7=13,K8,IF($F$22=13,I23,IF($L$22=13,K23,IF($F$37=13,I38,IF($L$37=13,K38,IF($F$52=13,I53,IF($L$52=13,K53,IF($F$67=13,I68,IF($L$67=13,K68,IF($F$82=13,I83,IF($L$82=13,K83,IF($F$97=13,I98,IF($L$97=13,K98,IF($F$112=13,I113,IF($L$112=13,K113,IF($F$127=13,I128,IF($L$127=13,K128,IF($F$142=13,I143,IF($L$142=13,K143))))))))))))))))))))</f>
        <v>0</v>
      </c>
    </row>
    <row r="189" spans="1:4" ht="13.5" hidden="1" customHeight="1" thickBot="1" x14ac:dyDescent="0.25">
      <c r="A189" s="381"/>
      <c r="B189" s="25" t="s">
        <v>3</v>
      </c>
      <c r="C189" s="27" t="str">
        <f>'Input adatok'!M198</f>
        <v>13_2</v>
      </c>
      <c r="D189" s="40" t="b">
        <f>IF($F$7=13,I9,IF($L$7=13,K9,IF($F$22=13,I24,IF($L$22=13,K24,IF($F$37=13,I39,IF($L$37=13,K39,IF($F$52=13,I54,IF($L$52=13,K54,IF($F$67=13,I69,IF($L$67=13,K69,IF($F$82=13,I84,IF($L$82=13,K84,IF($F$97=13,I99,IF($L$97=13,K99,IF($F$112=13,I114,IF($L$112=13,K114,IF($F$127=13,I129,IF($L$127=13,K129,IF($F$142=13,I144,IF($L$142=13,K144))))))))))))))))))))</f>
        <v>0</v>
      </c>
    </row>
    <row r="190" spans="1:4" ht="13.5" hidden="1" customHeight="1" thickBot="1" x14ac:dyDescent="0.25">
      <c r="A190" s="381"/>
      <c r="B190" s="25" t="s">
        <v>4</v>
      </c>
      <c r="C190" s="27" t="str">
        <f>'Input adatok'!M199</f>
        <v>13_3</v>
      </c>
      <c r="D190" s="40" t="b">
        <f>IF($F$7=13,I10,IF($L$7=13,K10,IF($F$22=13,I25,IF($L$22=13,K25,IF($F$37=13,I40,IF($L$37=13,K40,IF($F$52=13,I55,IF($L$52=13,K55,IF($F$67=13,I70,IF($L$67=13,K70,IF($F$82=13,I85,IF($L$82=13,K85,IF($F$97=13,I100,IF($L$97=13,K100,IF($F$112=13,I115,IF($L$112=13,K115,IF($F$127=13,I130,IF($L$127=13,K130,IF($F$142=13,I145,IF($L$142=13,K145))))))))))))))))))))</f>
        <v>0</v>
      </c>
    </row>
    <row r="191" spans="1:4" ht="13.5" hidden="1" customHeight="1" thickBot="1" x14ac:dyDescent="0.25">
      <c r="A191" s="381"/>
      <c r="B191" s="25" t="s">
        <v>5</v>
      </c>
      <c r="C191" s="27" t="str">
        <f>'Input adatok'!M200</f>
        <v>13_4</v>
      </c>
      <c r="D191" s="40" t="b">
        <f>IF($F$7=13,I11,IF($L$7=13,K11,IF($F$22=13,I26,IF($L$22=13,K26,IF($F$37=13,I41,IF($L$37=13,K41,IF($F$52=13,I56,IF($L$52=13,K56,IF($F$67=13,I71,IF($L$67=13,K71,IF($F$82=13,I86,IF($L$82=13,K86,IF($F$97=13,I101,IF($L$97=13,K101,IF($F$112=13,I116,IF($L$112=13,K116,IF($F$127=13,I131,IF($L$127=13,K131,IF($F$142=13,I146,IF($L$142=13,K146))))))))))))))))))))</f>
        <v>0</v>
      </c>
    </row>
    <row r="192" spans="1:4" ht="13.5" hidden="1" customHeight="1" thickBot="1" x14ac:dyDescent="0.25">
      <c r="A192" s="381"/>
      <c r="B192" s="25" t="s">
        <v>6</v>
      </c>
      <c r="C192" s="27" t="str">
        <f>'Input adatok'!M201</f>
        <v>13_5</v>
      </c>
      <c r="D192" s="40" t="b">
        <f t="shared" ref="D192:D197" si="33">IF($F$7=13,I12,IF($L$7=13,K12,IF($F$22=13,I27,IF($L$22=13,K27,IF($F$37=13,I42,IF($L$37=13,K42,IF($F$52=13,I57,IF($L$52=13,K57,IF($F$67=13,I72,IF($L$67=13,K72,IF($F$82=13,I87,IF($L$82=13,K87,IF($F$97=13,I102,IF($L$97=13,K102,IF($F$112=13,I117,IF($L$112=13,K117,IF($F$127=13,I132,IF($L$127=13,K132,IF($F$142=13,I147,IF($L$142=13,K147))))))))))))))))))))</f>
        <v>0</v>
      </c>
    </row>
    <row r="193" spans="1:4" ht="13.5" hidden="1" customHeight="1" thickBot="1" x14ac:dyDescent="0.25">
      <c r="A193" s="381"/>
      <c r="B193" s="25" t="s">
        <v>7</v>
      </c>
      <c r="C193" s="27" t="str">
        <f>'Input adatok'!M202</f>
        <v>13_6</v>
      </c>
      <c r="D193" s="40" t="b">
        <f t="shared" si="33"/>
        <v>0</v>
      </c>
    </row>
    <row r="194" spans="1:4" ht="13.5" hidden="1" customHeight="1" thickBot="1" x14ac:dyDescent="0.25">
      <c r="A194" s="381"/>
      <c r="B194" s="25" t="s">
        <v>79</v>
      </c>
      <c r="C194" s="27" t="str">
        <f>'Input adatok'!M203</f>
        <v>13_7</v>
      </c>
      <c r="D194" s="40" t="b">
        <f t="shared" si="33"/>
        <v>0</v>
      </c>
    </row>
    <row r="195" spans="1:4" ht="13.5" hidden="1" customHeight="1" thickBot="1" x14ac:dyDescent="0.25">
      <c r="A195" s="381"/>
      <c r="B195" s="25" t="s">
        <v>80</v>
      </c>
      <c r="C195" s="27" t="str">
        <f>'Input adatok'!M204</f>
        <v>13_8</v>
      </c>
      <c r="D195" s="40" t="b">
        <f t="shared" si="33"/>
        <v>0</v>
      </c>
    </row>
    <row r="196" spans="1:4" ht="13.5" hidden="1" customHeight="1" thickBot="1" x14ac:dyDescent="0.25">
      <c r="A196" s="381"/>
      <c r="B196" s="25" t="s">
        <v>81</v>
      </c>
      <c r="C196" s="27" t="str">
        <f>'Input adatok'!M205</f>
        <v>13_9</v>
      </c>
      <c r="D196" s="40" t="b">
        <f t="shared" si="33"/>
        <v>0</v>
      </c>
    </row>
    <row r="197" spans="1:4" ht="13.5" hidden="1" customHeight="1" thickBot="1" x14ac:dyDescent="0.25">
      <c r="A197" s="391"/>
      <c r="B197" s="25" t="s">
        <v>82</v>
      </c>
      <c r="C197" s="27" t="str">
        <f>'Input adatok'!M206</f>
        <v>13_10</v>
      </c>
      <c r="D197" s="40" t="b">
        <f t="shared" si="33"/>
        <v>0</v>
      </c>
    </row>
    <row r="198" spans="1:4" ht="16.5" hidden="1" thickBot="1" x14ac:dyDescent="0.3">
      <c r="C198" s="39"/>
      <c r="D198" s="43" t="b">
        <f>IF($F$7=13,I18,IF($L$7=13,K18,IF($F$22=13,I33,IF($L$22=13,K33,IF($F$37=13,I48,IF($L$37=13,K48,IF($F$52=13,I63,IF($L$52=13,K63,IF($F$67=13,I78,IF($L$67=13,K78,IF($F$82=13,I93,IF($L$82=13,K93,IF($F$97=13,I108,IF($L$97=13,K108,IF($F$112=13,I123,IF($L$112=13,K123,IF($F$127=13,I138,IF($L$127=13,K138,IF($F$142=13,I153,IF($L$142=13,K153))))))))))))))))))))</f>
        <v>0</v>
      </c>
    </row>
    <row r="199" spans="1:4" hidden="1" x14ac:dyDescent="0.2">
      <c r="C199" s="39"/>
    </row>
    <row r="200" spans="1:4" ht="13.5" hidden="1" thickBot="1" x14ac:dyDescent="0.25">
      <c r="C200" s="39"/>
    </row>
    <row r="201" spans="1:4" ht="16.5" hidden="1" thickBot="1" x14ac:dyDescent="0.3">
      <c r="A201" s="383" t="s">
        <v>0</v>
      </c>
      <c r="B201" s="409"/>
      <c r="C201" s="23" t="str">
        <f>'Input adatok'!M211</f>
        <v>14cs</v>
      </c>
    </row>
    <row r="202" spans="1:4" ht="13.5" hidden="1" customHeight="1" thickBot="1" x14ac:dyDescent="0.25">
      <c r="A202" s="380">
        <v>14</v>
      </c>
      <c r="B202" s="24"/>
      <c r="C202" s="27" t="str">
        <f>'Input adatok'!M212</f>
        <v>Játékos Neve:</v>
      </c>
    </row>
    <row r="203" spans="1:4" ht="13.5" hidden="1" customHeight="1" thickBot="1" x14ac:dyDescent="0.25">
      <c r="A203" s="381"/>
      <c r="B203" s="25" t="s">
        <v>2</v>
      </c>
      <c r="C203" s="27" t="str">
        <f>'Input adatok'!M213</f>
        <v>14_1</v>
      </c>
      <c r="D203" s="40" t="b">
        <f t="shared" ref="D203:D213" si="34">IF($F$7=14,I8,IF($L$7=14,K8,IF($F$22=14,I23,IF($L$22=14,K23,IF($F$37=14,I38,IF($L$37=14,K38,IF($F$52=14,I53,IF($L$52=14,K53,IF($F$67=14,I68,IF($L$67=14,K68,IF($F$82=14,I83,IF($L$82=14,K83,IF($F$97=14,I98,IF($L$97=14,K98,IF($F$112=14,I113,IF($L$112=14,K113,IF($F$127=14,I128,IF($L$127=14,K128,IF($F$142=14,I143,IF($L$142=14,K143))))))))))))))))))))</f>
        <v>0</v>
      </c>
    </row>
    <row r="204" spans="1:4" ht="13.5" hidden="1" customHeight="1" thickBot="1" x14ac:dyDescent="0.25">
      <c r="A204" s="381"/>
      <c r="B204" s="25" t="s">
        <v>3</v>
      </c>
      <c r="C204" s="27" t="str">
        <f>'Input adatok'!M214</f>
        <v>14_2</v>
      </c>
      <c r="D204" s="40" t="b">
        <f t="shared" si="34"/>
        <v>0</v>
      </c>
    </row>
    <row r="205" spans="1:4" ht="13.5" hidden="1" customHeight="1" thickBot="1" x14ac:dyDescent="0.25">
      <c r="A205" s="381"/>
      <c r="B205" s="25" t="s">
        <v>4</v>
      </c>
      <c r="C205" s="27" t="str">
        <f>'Input adatok'!M215</f>
        <v>14_3</v>
      </c>
      <c r="D205" s="40" t="b">
        <f t="shared" si="34"/>
        <v>0</v>
      </c>
    </row>
    <row r="206" spans="1:4" ht="13.5" hidden="1" customHeight="1" thickBot="1" x14ac:dyDescent="0.25">
      <c r="A206" s="381"/>
      <c r="B206" s="25" t="s">
        <v>5</v>
      </c>
      <c r="C206" s="27" t="str">
        <f>'Input adatok'!M216</f>
        <v>14_4</v>
      </c>
      <c r="D206" s="40" t="b">
        <f t="shared" si="34"/>
        <v>0</v>
      </c>
    </row>
    <row r="207" spans="1:4" ht="13.5" hidden="1" customHeight="1" thickBot="1" x14ac:dyDescent="0.25">
      <c r="A207" s="381"/>
      <c r="B207" s="25" t="s">
        <v>6</v>
      </c>
      <c r="C207" s="27" t="str">
        <f>'Input adatok'!M217</f>
        <v>14_5</v>
      </c>
      <c r="D207" s="40" t="b">
        <f t="shared" si="34"/>
        <v>0</v>
      </c>
    </row>
    <row r="208" spans="1:4" ht="13.5" hidden="1" customHeight="1" thickBot="1" x14ac:dyDescent="0.25">
      <c r="A208" s="381"/>
      <c r="B208" s="25" t="s">
        <v>7</v>
      </c>
      <c r="C208" s="27" t="str">
        <f>'Input adatok'!M218</f>
        <v>14_6</v>
      </c>
      <c r="D208" s="40" t="b">
        <f t="shared" si="34"/>
        <v>0</v>
      </c>
    </row>
    <row r="209" spans="1:4" ht="13.5" hidden="1" customHeight="1" thickBot="1" x14ac:dyDescent="0.25">
      <c r="A209" s="381"/>
      <c r="B209" s="25" t="s">
        <v>79</v>
      </c>
      <c r="C209" s="27" t="str">
        <f>'Input adatok'!M219</f>
        <v>14_7</v>
      </c>
      <c r="D209" s="40" t="b">
        <f t="shared" si="34"/>
        <v>0</v>
      </c>
    </row>
    <row r="210" spans="1:4" ht="13.5" hidden="1" customHeight="1" thickBot="1" x14ac:dyDescent="0.25">
      <c r="A210" s="381"/>
      <c r="B210" s="25" t="s">
        <v>80</v>
      </c>
      <c r="C210" s="27" t="str">
        <f>'Input adatok'!M220</f>
        <v>14_8</v>
      </c>
      <c r="D210" s="40" t="b">
        <f t="shared" si="34"/>
        <v>0</v>
      </c>
    </row>
    <row r="211" spans="1:4" ht="13.5" hidden="1" customHeight="1" thickBot="1" x14ac:dyDescent="0.25">
      <c r="A211" s="381"/>
      <c r="B211" s="25" t="s">
        <v>81</v>
      </c>
      <c r="C211" s="27" t="str">
        <f>'Input adatok'!M221</f>
        <v>14_9</v>
      </c>
      <c r="D211" s="40" t="b">
        <f t="shared" si="34"/>
        <v>0</v>
      </c>
    </row>
    <row r="212" spans="1:4" ht="13.5" hidden="1" customHeight="1" thickBot="1" x14ac:dyDescent="0.25">
      <c r="A212" s="391"/>
      <c r="B212" s="25" t="s">
        <v>82</v>
      </c>
      <c r="C212" s="27" t="str">
        <f>'Input adatok'!M222</f>
        <v>14_10</v>
      </c>
      <c r="D212" s="40" t="b">
        <f t="shared" si="34"/>
        <v>0</v>
      </c>
    </row>
    <row r="213" spans="1:4" ht="16.5" hidden="1" thickBot="1" x14ac:dyDescent="0.3">
      <c r="C213" s="39"/>
      <c r="D213" s="43" t="b">
        <f t="shared" si="34"/>
        <v>0</v>
      </c>
    </row>
    <row r="214" spans="1:4" hidden="1" x14ac:dyDescent="0.2">
      <c r="C214" s="39"/>
    </row>
    <row r="215" spans="1:4" ht="13.5" hidden="1" thickBot="1" x14ac:dyDescent="0.25">
      <c r="C215" s="39"/>
    </row>
    <row r="216" spans="1:4" ht="16.5" hidden="1" thickBot="1" x14ac:dyDescent="0.3">
      <c r="A216" s="383" t="s">
        <v>0</v>
      </c>
      <c r="B216" s="384"/>
      <c r="C216" s="23" t="str">
        <f>'Input adatok'!M227</f>
        <v>15cs</v>
      </c>
    </row>
    <row r="217" spans="1:4" ht="13.5" hidden="1" customHeight="1" thickBot="1" x14ac:dyDescent="0.25">
      <c r="A217" s="380">
        <v>15</v>
      </c>
      <c r="B217" s="1"/>
      <c r="C217" s="27" t="str">
        <f>'Input adatok'!M228</f>
        <v>Játékos Neve:</v>
      </c>
    </row>
    <row r="218" spans="1:4" ht="13.5" hidden="1" customHeight="1" thickBot="1" x14ac:dyDescent="0.25">
      <c r="A218" s="381"/>
      <c r="B218" s="25" t="s">
        <v>2</v>
      </c>
      <c r="C218" s="27" t="str">
        <f>'Input adatok'!M229</f>
        <v>15_1</v>
      </c>
      <c r="D218" s="40" t="b">
        <f t="shared" ref="D218:D228" si="35">IF($F$7=15,$I$8,IF($L$7=15,$K$8,IF($F$22=15,$I$23,IF($L$22=15,$K$23,IF($F$37=15,$I$38,IF($L$37=15,$K$38,IF($F$52=15,$I$53,IF($L$52=15,$K$53,IF($F$67=15,$I$68,IF($L$67=15,K68,IF($F$82=15,I83,IF($L$82=15,K83,IF($F$97=15,I98,IF($L$97=15,K98,IF($F$112=15,I113,IF($L$112=15,K113,IF($F$127=15,I128,IF($L$127=15,K128,IF($F$142=15,I143,IF($L$142=15,K143))))))))))))))))))))</f>
        <v>0</v>
      </c>
    </row>
    <row r="219" spans="1:4" ht="13.5" hidden="1" customHeight="1" thickBot="1" x14ac:dyDescent="0.25">
      <c r="A219" s="381"/>
      <c r="B219" s="25" t="s">
        <v>3</v>
      </c>
      <c r="C219" s="27" t="str">
        <f>'Input adatok'!M230</f>
        <v>15_2</v>
      </c>
      <c r="D219" s="40" t="b">
        <f t="shared" si="35"/>
        <v>0</v>
      </c>
    </row>
    <row r="220" spans="1:4" ht="13.5" hidden="1" customHeight="1" thickBot="1" x14ac:dyDescent="0.25">
      <c r="A220" s="381"/>
      <c r="B220" s="25" t="s">
        <v>4</v>
      </c>
      <c r="C220" s="27" t="str">
        <f>'Input adatok'!M231</f>
        <v>15_3</v>
      </c>
      <c r="D220" s="40" t="b">
        <f t="shared" si="35"/>
        <v>0</v>
      </c>
    </row>
    <row r="221" spans="1:4" ht="13.5" hidden="1" customHeight="1" thickBot="1" x14ac:dyDescent="0.25">
      <c r="A221" s="381"/>
      <c r="B221" s="25" t="s">
        <v>5</v>
      </c>
      <c r="C221" s="27" t="str">
        <f>'Input adatok'!M232</f>
        <v>15_4</v>
      </c>
      <c r="D221" s="40" t="b">
        <f t="shared" si="35"/>
        <v>0</v>
      </c>
    </row>
    <row r="222" spans="1:4" ht="13.5" hidden="1" customHeight="1" thickBot="1" x14ac:dyDescent="0.25">
      <c r="A222" s="381"/>
      <c r="B222" s="25" t="s">
        <v>6</v>
      </c>
      <c r="C222" s="27" t="str">
        <f>'Input adatok'!M233</f>
        <v>15_5</v>
      </c>
      <c r="D222" s="40" t="b">
        <f t="shared" si="35"/>
        <v>0</v>
      </c>
    </row>
    <row r="223" spans="1:4" ht="13.5" hidden="1" customHeight="1" thickBot="1" x14ac:dyDescent="0.25">
      <c r="A223" s="381"/>
      <c r="B223" s="25" t="s">
        <v>7</v>
      </c>
      <c r="C223" s="27" t="str">
        <f>'Input adatok'!M234</f>
        <v>15_6</v>
      </c>
      <c r="D223" s="40" t="b">
        <f t="shared" si="35"/>
        <v>0</v>
      </c>
    </row>
    <row r="224" spans="1:4" ht="13.5" hidden="1" customHeight="1" thickBot="1" x14ac:dyDescent="0.25">
      <c r="A224" s="381"/>
      <c r="B224" s="25" t="s">
        <v>79</v>
      </c>
      <c r="C224" s="27" t="str">
        <f>'Input adatok'!M235</f>
        <v>15_7</v>
      </c>
      <c r="D224" s="40" t="b">
        <f t="shared" si="35"/>
        <v>0</v>
      </c>
    </row>
    <row r="225" spans="1:4" ht="13.5" hidden="1" customHeight="1" thickBot="1" x14ac:dyDescent="0.25">
      <c r="A225" s="381"/>
      <c r="B225" s="25" t="s">
        <v>80</v>
      </c>
      <c r="C225" s="27" t="str">
        <f>'Input adatok'!M236</f>
        <v>15_8</v>
      </c>
      <c r="D225" s="40" t="b">
        <f t="shared" si="35"/>
        <v>0</v>
      </c>
    </row>
    <row r="226" spans="1:4" ht="13.5" hidden="1" customHeight="1" thickBot="1" x14ac:dyDescent="0.25">
      <c r="A226" s="381"/>
      <c r="B226" s="25" t="s">
        <v>81</v>
      </c>
      <c r="C226" s="27" t="str">
        <f>'Input adatok'!M237</f>
        <v>15_9</v>
      </c>
      <c r="D226" s="40" t="b">
        <f t="shared" si="35"/>
        <v>0</v>
      </c>
    </row>
    <row r="227" spans="1:4" ht="13.5" hidden="1" customHeight="1" thickBot="1" x14ac:dyDescent="0.25">
      <c r="A227" s="391"/>
      <c r="B227" s="25" t="s">
        <v>82</v>
      </c>
      <c r="C227" s="27" t="str">
        <f>'Input adatok'!M238</f>
        <v>15_10</v>
      </c>
      <c r="D227" s="40" t="b">
        <f t="shared" si="35"/>
        <v>0</v>
      </c>
    </row>
    <row r="228" spans="1:4" ht="16.5" hidden="1" thickBot="1" x14ac:dyDescent="0.3">
      <c r="C228" s="39"/>
      <c r="D228" s="43" t="b">
        <f t="shared" si="35"/>
        <v>0</v>
      </c>
    </row>
    <row r="229" spans="1:4" hidden="1" x14ac:dyDescent="0.2">
      <c r="C229" s="39"/>
    </row>
    <row r="230" spans="1:4" ht="13.5" hidden="1" thickBot="1" x14ac:dyDescent="0.25">
      <c r="C230" s="39"/>
    </row>
    <row r="231" spans="1:4" ht="16.5" hidden="1" thickBot="1" x14ac:dyDescent="0.3">
      <c r="A231" s="383" t="s">
        <v>0</v>
      </c>
      <c r="B231" s="384"/>
      <c r="C231" s="23" t="str">
        <f>'Input adatok'!M243</f>
        <v>16cs</v>
      </c>
    </row>
    <row r="232" spans="1:4" ht="13.5" hidden="1" customHeight="1" thickBot="1" x14ac:dyDescent="0.25">
      <c r="A232" s="380">
        <v>16</v>
      </c>
      <c r="B232" s="24"/>
      <c r="C232" s="27" t="str">
        <f>'Input adatok'!M244</f>
        <v>Játékos Neve:</v>
      </c>
    </row>
    <row r="233" spans="1:4" ht="13.5" hidden="1" customHeight="1" thickBot="1" x14ac:dyDescent="0.25">
      <c r="A233" s="381"/>
      <c r="B233" s="25" t="s">
        <v>2</v>
      </c>
      <c r="C233" s="27" t="str">
        <f>'Input adatok'!M245</f>
        <v>16_1</v>
      </c>
      <c r="D233" s="40" t="b">
        <f>IF($F$7=16,I8,IF($L$7=16,K8,IF($F$22=16,I23,IF($L$22=16,K23,IF($F$37=16,I38,IF($L$37=16,K38,IF($F$52=16,I53,IF($L$52=16,K53,IF($F$67=16,I68,IF($L$67=16,K68,IF($F$82=16,I83,IF($L$82=16,K83,IF($F$97=16,I98,IF($L$97=16,K98,IF($F$112=16,I113,IF($L$112=16,K113,IF($F$127=16,I128,IF($L$127=16,K128,IF($F$142=16,I143,IF($L$142=16,K143))))))))))))))))))))</f>
        <v>0</v>
      </c>
    </row>
    <row r="234" spans="1:4" ht="13.5" hidden="1" customHeight="1" thickBot="1" x14ac:dyDescent="0.25">
      <c r="A234" s="381"/>
      <c r="B234" s="25" t="s">
        <v>3</v>
      </c>
      <c r="C234" s="27" t="str">
        <f>'Input adatok'!M246</f>
        <v>16_2</v>
      </c>
      <c r="D234" s="40" t="b">
        <f>IF($F$7=16,I9,IF($L$7=16,K9,IF($F$22=16,I24,IF($L$22=16,K24,IF($F$37=16,I39,IF($L$37=16,K39,IF($F$52=16,I54,IF($L$52=16,K54,IF($F$67=16,I69,IF($L$67=16,K69,IF($F$82=16,I84,IF($L$82=16,K84,IF($F$97=16,I99,IF($L$97=16,K99,IF($F$112=16,I114,IF($L$112=16,K114,IF($F$127=16,I129,IF($L$127=16,K129,IF($F$142=16,I144,IF($L$142=16,K144))))))))))))))))))))</f>
        <v>0</v>
      </c>
    </row>
    <row r="235" spans="1:4" ht="13.5" hidden="1" customHeight="1" thickBot="1" x14ac:dyDescent="0.25">
      <c r="A235" s="381"/>
      <c r="B235" s="25" t="s">
        <v>4</v>
      </c>
      <c r="C235" s="27" t="str">
        <f>'Input adatok'!M247</f>
        <v>16_3</v>
      </c>
      <c r="D235" s="40" t="b">
        <f>IF($F$7=16,I10,IF($L$7=16,K10,IF($F$22=16,I25,IF($L$22=16,K25,IF($F$37=16,I40,IF($L$37=16,K40,IF($F$52=16,I55,IF($L$52=16,K55,IF($F$67=16,I70,IF($L$67=16,K70,IF($F$82=16,I85,IF($L$82=16,K85,IF($F$97=16,I100,IF($L$97=16,K100,IF($F$112=16,I115,IF($L$112=16,K115,IF($F$127=16,I130,IF($L$127=16,K130,IF($F$142=16,I145,IF($L$142=16,K145))))))))))))))))))))</f>
        <v>0</v>
      </c>
    </row>
    <row r="236" spans="1:4" ht="13.5" hidden="1" customHeight="1" thickBot="1" x14ac:dyDescent="0.25">
      <c r="A236" s="381"/>
      <c r="B236" s="25" t="s">
        <v>5</v>
      </c>
      <c r="C236" s="27" t="str">
        <f>'Input adatok'!M248</f>
        <v>16_4</v>
      </c>
      <c r="D236" s="40" t="b">
        <f>IF($F$7=16,I11,IF($L$7=16,K11,IF($F$22=16,I26,IF($L$22=16,K26,IF($F$37=16,I41,IF($L$37=16,K41,IF($F$52=16,I56,IF($L$52=16,K56,IF($F$67=16,I71,IF($L$67=16,K71,IF($F$82=16,I86,IF($L$82=16,K86,IF($F$97=16,I101,IF($L$97=16,K101,IF($F$112=16,I116,IF($L$112=16,K116,IF($F$127=16,I131,IF($L$127=16,K131,IF($F$142=16,I146,IF($L$142=16,K146))))))))))))))))))))</f>
        <v>0</v>
      </c>
    </row>
    <row r="237" spans="1:4" ht="13.5" hidden="1" customHeight="1" thickBot="1" x14ac:dyDescent="0.25">
      <c r="A237" s="381"/>
      <c r="B237" s="25" t="s">
        <v>6</v>
      </c>
      <c r="C237" s="27" t="str">
        <f>'Input adatok'!M249</f>
        <v>16_5</v>
      </c>
      <c r="D237" s="40" t="b">
        <f t="shared" ref="D237:D242" si="36">IF($F$7=16,I12,IF($L$7=16,K12,IF($F$22=16,I27,IF($L$22=16,K27,IF($F$37=16,I42,IF($L$37=16,K42,IF($F$52=16,I57,IF($L$52=16,K57,IF($F$67=16,I72,IF($L$67=16,K72,IF($F$82=16,I87,IF($L$82=16,K87,IF($F$97=16,I102,IF($L$97=16,K102,IF($F$112=16,I117,IF($L$112=16,K117,IF($F$127=16,I132,IF($L$127=16,K132,IF($F$142=16,I147,IF($L$142=16,K147))))))))))))))))))))</f>
        <v>0</v>
      </c>
    </row>
    <row r="238" spans="1:4" ht="13.5" hidden="1" customHeight="1" thickBot="1" x14ac:dyDescent="0.25">
      <c r="A238" s="381"/>
      <c r="B238" s="25" t="s">
        <v>7</v>
      </c>
      <c r="C238" s="27" t="str">
        <f>'Input adatok'!M250</f>
        <v>16_6</v>
      </c>
      <c r="D238" s="40" t="b">
        <f t="shared" si="36"/>
        <v>0</v>
      </c>
    </row>
    <row r="239" spans="1:4" ht="13.5" hidden="1" customHeight="1" thickBot="1" x14ac:dyDescent="0.25">
      <c r="A239" s="381"/>
      <c r="B239" s="25" t="s">
        <v>79</v>
      </c>
      <c r="C239" s="27" t="str">
        <f>'Input adatok'!M251</f>
        <v>16_7</v>
      </c>
      <c r="D239" s="40" t="b">
        <f t="shared" si="36"/>
        <v>0</v>
      </c>
    </row>
    <row r="240" spans="1:4" ht="13.5" hidden="1" customHeight="1" thickBot="1" x14ac:dyDescent="0.25">
      <c r="A240" s="381"/>
      <c r="B240" s="25" t="s">
        <v>80</v>
      </c>
      <c r="C240" s="27" t="str">
        <f>'Input adatok'!M252</f>
        <v>16_8</v>
      </c>
      <c r="D240" s="40" t="b">
        <f t="shared" si="36"/>
        <v>0</v>
      </c>
    </row>
    <row r="241" spans="1:4" ht="13.5" hidden="1" customHeight="1" thickBot="1" x14ac:dyDescent="0.25">
      <c r="A241" s="381"/>
      <c r="B241" s="25" t="s">
        <v>81</v>
      </c>
      <c r="C241" s="27" t="str">
        <f>'Input adatok'!M253</f>
        <v>16_9</v>
      </c>
      <c r="D241" s="40" t="b">
        <f t="shared" si="36"/>
        <v>0</v>
      </c>
    </row>
    <row r="242" spans="1:4" ht="13.5" hidden="1" customHeight="1" thickBot="1" x14ac:dyDescent="0.25">
      <c r="A242" s="391"/>
      <c r="B242" s="25" t="s">
        <v>82</v>
      </c>
      <c r="C242" s="27" t="str">
        <f>'Input adatok'!M254</f>
        <v>16_10</v>
      </c>
      <c r="D242" s="40" t="b">
        <f t="shared" si="36"/>
        <v>0</v>
      </c>
    </row>
    <row r="243" spans="1:4" ht="16.5" hidden="1" thickBot="1" x14ac:dyDescent="0.3">
      <c r="C243" s="39"/>
      <c r="D243" s="43" t="b">
        <f>IF($F$7=16,I18,IF($L$7=16,K18,IF($F$22=16,I33,IF($L$22=16,K33,IF($F$37=16,I48,IF($L$37=16,K48,IF($F$52=16,I63,IF($L$52=16,K63,IF($F$67=16,I78,IF($L$67=16,K78,IF($F$82=16,I93,IF($L$82=16,K93,IF($F$97=16,I108,IF($L$97=16,K108,IF($F$112=16,I123,IF($L$112=16,K123,IF($F$127=16,I138,IF($L$127=16,K138,IF($F$142=16,I153,IF($L$142=16,K153))))))))))))))))))))</f>
        <v>0</v>
      </c>
    </row>
    <row r="244" spans="1:4" hidden="1" x14ac:dyDescent="0.2">
      <c r="C244" s="39"/>
    </row>
    <row r="245" spans="1:4" ht="13.5" hidden="1" thickBot="1" x14ac:dyDescent="0.25">
      <c r="C245" s="39"/>
    </row>
    <row r="246" spans="1:4" ht="16.5" hidden="1" thickBot="1" x14ac:dyDescent="0.3">
      <c r="A246" s="383" t="s">
        <v>0</v>
      </c>
      <c r="B246" s="409"/>
      <c r="C246" s="23" t="str">
        <f>'Input adatok'!M259</f>
        <v>17cs</v>
      </c>
    </row>
    <row r="247" spans="1:4" ht="13.5" hidden="1" customHeight="1" thickBot="1" x14ac:dyDescent="0.25">
      <c r="A247" s="380">
        <v>17</v>
      </c>
      <c r="B247" s="24"/>
      <c r="C247" s="27" t="str">
        <f>'Input adatok'!M260</f>
        <v>Játékos Neve:</v>
      </c>
    </row>
    <row r="248" spans="1:4" ht="13.5" hidden="1" customHeight="1" thickBot="1" x14ac:dyDescent="0.25">
      <c r="A248" s="381"/>
      <c r="B248" s="25" t="s">
        <v>2</v>
      </c>
      <c r="C248" s="27" t="str">
        <f>'Input adatok'!M261</f>
        <v>17_1</v>
      </c>
      <c r="D248" s="40" t="b">
        <f>IF($F$7=17,I8,IF($L$7=17,K8,IF($F$22=17,I23,IF($L$22=17,K23,IF($F$37=17,I38,IF($L$37=17,K38,IF($F$52=17,I53,IF($L$52=17,K53,IF($F$67=17,I68,IF($L$67=17,K68,IF($F$82=17,I83,IF($L$82=17,K83,IF($F$97=17,I98,IF($L$97=17,K98,IF($F$112=17,I113,IF($L$112=17,K113,IF($F$127=17,I128,IF($L$127=17,K128,IF($F$142=17,I143,IF($L$142=17,K143))))))))))))))))))))</f>
        <v>0</v>
      </c>
    </row>
    <row r="249" spans="1:4" ht="13.5" hidden="1" customHeight="1" thickBot="1" x14ac:dyDescent="0.25">
      <c r="A249" s="381"/>
      <c r="B249" s="25" t="s">
        <v>3</v>
      </c>
      <c r="C249" s="27" t="str">
        <f>'Input adatok'!M262</f>
        <v>17_2</v>
      </c>
      <c r="D249" s="40" t="b">
        <f>IF($F$7=17,I9,IF($L$7=17,K9,IF($F$22=17,I24,IF($L$22=17,K24,IF($F$37=17,I39,IF($L$37=17,K39,IF($F$52=17,I54,IF($L$52=17,K54,IF($F$67=17,I69,IF($L$67=17,K69,IF($F$82=17,I84,IF($L$82=17,K84,IF($F$97=17,I99,IF($L$97=17,K99,IF($F$112=17,I114,IF($L$112=17,K114,IF($F$127=17,I129,IF($L$127=17,K129,IF($F$142=17,I144,IF($L$142=17,K144))))))))))))))))))))</f>
        <v>0</v>
      </c>
    </row>
    <row r="250" spans="1:4" ht="13.5" hidden="1" customHeight="1" thickBot="1" x14ac:dyDescent="0.25">
      <c r="A250" s="381"/>
      <c r="B250" s="25" t="s">
        <v>4</v>
      </c>
      <c r="C250" s="27" t="str">
        <f>'Input adatok'!M263</f>
        <v>17_3</v>
      </c>
      <c r="D250" s="40" t="b">
        <f>IF($F$7=17,I10,IF($L$7=17,K10,IF($F$22=17,I25,IF($L$22=17,K25,IF($F$37=17,I40,IF($L$37=17,K40,IF($F$52=17,I55,IF($L$52=17,K55,IF($F$67=17,I70,IF($L$67=17,K70,IF($F$82=17,I85,IF($L$82=17,K85,IF($F$97=17,I100,IF($L$97=17,K100,IF($F$112=17,I115,IF($L$112=17,K115,IF($F$127=17,I130,IF($L$127=17,K130,IF($F$142=17,I145,IF($L$142=17,K145))))))))))))))))))))</f>
        <v>0</v>
      </c>
    </row>
    <row r="251" spans="1:4" ht="13.5" hidden="1" customHeight="1" thickBot="1" x14ac:dyDescent="0.25">
      <c r="A251" s="381"/>
      <c r="B251" s="25" t="s">
        <v>5</v>
      </c>
      <c r="C251" s="27" t="str">
        <f>'Input adatok'!M264</f>
        <v>17_4</v>
      </c>
      <c r="D251" s="40" t="b">
        <f>IF($F$7=17,I11,IF($L$7=17,K11,IF($F$22=17,I26,IF($L$22=17,K26,IF($F$37=17,I41,IF($L$37=17,K41,IF($F$52=17,I56,IF($L$52=17,K56,IF($F$67=17,I71,IF($L$67=17,K71,IF($F$82=17,I86,IF($L$82=17,K86,IF($F$97=17,I101,IF($L$97=17,K101,IF($F$112=17,I116,IF($L$112=17,K116,IF($F$127=17,I131,IF($L$127=17,K131,IF($F$142=17,I146,IF($L$142=17,K146))))))))))))))))))))</f>
        <v>0</v>
      </c>
    </row>
    <row r="252" spans="1:4" ht="13.5" hidden="1" customHeight="1" thickBot="1" x14ac:dyDescent="0.25">
      <c r="A252" s="381"/>
      <c r="B252" s="25" t="s">
        <v>6</v>
      </c>
      <c r="C252" s="27" t="str">
        <f>'Input adatok'!M265</f>
        <v>17_5</v>
      </c>
      <c r="D252" s="40" t="b">
        <f t="shared" ref="D252:D257" si="37">IF($F$7=17,I12,IF($L$7=17,K12,IF($F$22=17,I27,IF($L$22=17,K27,IF($F$37=17,I42,IF($L$37=17,K42,IF($F$52=17,I57,IF($L$52=17,K57,IF($F$67=17,I72,IF($L$67=17,K72,IF($F$82=17,I87,IF($L$82=17,K87,IF($F$97=17,I102,IF($L$97=17,K102,IF($F$112=17,I117,IF($L$112=17,K117,IF($F$127=17,I132,IF($L$127=17,K132,IF($F$142=17,I147,IF($L$142=17,K147))))))))))))))))))))</f>
        <v>0</v>
      </c>
    </row>
    <row r="253" spans="1:4" ht="13.5" hidden="1" customHeight="1" thickBot="1" x14ac:dyDescent="0.25">
      <c r="A253" s="381"/>
      <c r="B253" s="25" t="s">
        <v>7</v>
      </c>
      <c r="C253" s="27" t="str">
        <f>'Input adatok'!M266</f>
        <v>17_6</v>
      </c>
      <c r="D253" s="40" t="b">
        <f t="shared" si="37"/>
        <v>0</v>
      </c>
    </row>
    <row r="254" spans="1:4" ht="13.5" hidden="1" customHeight="1" thickBot="1" x14ac:dyDescent="0.25">
      <c r="A254" s="381"/>
      <c r="B254" s="25" t="s">
        <v>79</v>
      </c>
      <c r="C254" s="27" t="str">
        <f>'Input adatok'!M267</f>
        <v>17_7</v>
      </c>
      <c r="D254" s="40" t="b">
        <f t="shared" si="37"/>
        <v>0</v>
      </c>
    </row>
    <row r="255" spans="1:4" ht="13.5" hidden="1" customHeight="1" thickBot="1" x14ac:dyDescent="0.25">
      <c r="A255" s="381"/>
      <c r="B255" s="25" t="s">
        <v>80</v>
      </c>
      <c r="C255" s="27" t="str">
        <f>'Input adatok'!M268</f>
        <v>17_8</v>
      </c>
      <c r="D255" s="40" t="b">
        <f t="shared" si="37"/>
        <v>0</v>
      </c>
    </row>
    <row r="256" spans="1:4" ht="13.5" hidden="1" customHeight="1" thickBot="1" x14ac:dyDescent="0.25">
      <c r="A256" s="381"/>
      <c r="B256" s="25" t="s">
        <v>81</v>
      </c>
      <c r="C256" s="27" t="str">
        <f>'Input adatok'!M269</f>
        <v>17_9</v>
      </c>
      <c r="D256" s="40" t="b">
        <f t="shared" si="37"/>
        <v>0</v>
      </c>
    </row>
    <row r="257" spans="1:4" ht="13.5" hidden="1" customHeight="1" thickBot="1" x14ac:dyDescent="0.25">
      <c r="A257" s="391"/>
      <c r="B257" s="25" t="s">
        <v>82</v>
      </c>
      <c r="C257" s="27" t="str">
        <f>'Input adatok'!M270</f>
        <v>17_10</v>
      </c>
      <c r="D257" s="40" t="b">
        <f t="shared" si="37"/>
        <v>0</v>
      </c>
    </row>
    <row r="258" spans="1:4" ht="16.5" hidden="1" thickBot="1" x14ac:dyDescent="0.3">
      <c r="C258" s="39"/>
      <c r="D258" s="43" t="b">
        <f>IF($F$7=17,I18,IF($L$7=17,K18,IF($F$22=17,I33,IF($L$22=17,K33,IF($F$37=17,I48,IF($L$37=17,K48,IF($F$52=17,I63,IF($L$52=17,K63,IF($F$67=17,I78,IF($L$67=17,K78,IF($F$82=17,I93,IF($L$82=17,K93,IF($F$97=17,I108,IF($L$97=17,K108,IF($F$112=17,I123,IF($L$112=17,K123,IF($F$127=17,I138,IF($L$127=17,K138,IF($F$142=17,I153,IF($L$142=17,K153))))))))))))))))))))</f>
        <v>0</v>
      </c>
    </row>
    <row r="259" spans="1:4" hidden="1" x14ac:dyDescent="0.2">
      <c r="C259" s="39"/>
    </row>
    <row r="260" spans="1:4" ht="13.5" hidden="1" thickBot="1" x14ac:dyDescent="0.25">
      <c r="C260" s="39"/>
    </row>
    <row r="261" spans="1:4" ht="16.5" hidden="1" thickBot="1" x14ac:dyDescent="0.3">
      <c r="A261" s="383" t="s">
        <v>0</v>
      </c>
      <c r="B261" s="409"/>
      <c r="C261" s="23" t="str">
        <f>'Input adatok'!M275</f>
        <v>18cs</v>
      </c>
    </row>
    <row r="262" spans="1:4" ht="13.5" hidden="1" customHeight="1" thickBot="1" x14ac:dyDescent="0.25">
      <c r="A262" s="380">
        <v>18</v>
      </c>
      <c r="B262" s="24"/>
      <c r="C262" s="27" t="str">
        <f>'Input adatok'!M276</f>
        <v>Játékos Neve:</v>
      </c>
    </row>
    <row r="263" spans="1:4" ht="13.5" hidden="1" customHeight="1" thickBot="1" x14ac:dyDescent="0.25">
      <c r="A263" s="381"/>
      <c r="B263" s="25" t="s">
        <v>2</v>
      </c>
      <c r="C263" s="27" t="str">
        <f>'Input adatok'!M277</f>
        <v>18_1</v>
      </c>
      <c r="D263" s="40" t="b">
        <f>IF($F$7=18,I8,IF($L$7=18,K8,IF($F$22=18,I23,IF($L$22=18,K23,IF($F$37=18,I38,IF($L$37=18,K38,IF($F$52=18,I53,IF($L$52=18,K53,IF($F$67=18,I68,IF($L$67=18,K68,IF($F$82=18,I83,IF($L$82=18,K83,IF($F$97=18,I98,IF($L$97=18,K98,IF($F$112=18,I113,IF($L$112=18,K113,IF($F$127=18,I128,IF($L$127=18,K128,IF($F$142=18,I143,IF($L$142=18,K143))))))))))))))))))))</f>
        <v>0</v>
      </c>
    </row>
    <row r="264" spans="1:4" ht="13.5" hidden="1" customHeight="1" thickBot="1" x14ac:dyDescent="0.25">
      <c r="A264" s="381"/>
      <c r="B264" s="25" t="s">
        <v>3</v>
      </c>
      <c r="C264" s="27" t="str">
        <f>'Input adatok'!M278</f>
        <v>18_2</v>
      </c>
      <c r="D264" s="40" t="b">
        <f>IF($F$7=18,I9,IF($L$7=18,K9,IF($F$22=18,I24,IF($L$22=18,K24,IF($F$37=18,I39,IF($L$37=18,K39,IF($F$52=18,I54,IF($L$52=18,K54,IF($F$67=18,I69,IF($L$67=18,K69,IF($F$82=18,I84,IF($L$82=18,K84,IF($F$97=18,I99,IF($L$97=18,K99,IF($F$112=18,I114,IF($L$112=18,K114,IF($F$127=18,I129,IF($L$127=18,K129,IF($F$142=18,I144,IF($L$142=18,K144))))))))))))))))))))</f>
        <v>0</v>
      </c>
    </row>
    <row r="265" spans="1:4" ht="13.5" hidden="1" customHeight="1" thickBot="1" x14ac:dyDescent="0.25">
      <c r="A265" s="381"/>
      <c r="B265" s="25" t="s">
        <v>4</v>
      </c>
      <c r="C265" s="27" t="str">
        <f>'Input adatok'!M279</f>
        <v>18_3</v>
      </c>
      <c r="D265" s="40" t="b">
        <f>IF($F$7=18,I10,IF($L$7=18,K10,IF($F$22=18,I25,IF($L$22=18,K25,IF($F$37=18,I40,IF($L$37=18,K40,IF($F$52=18,I55,IF($L$52=18,K55,IF($F$67=18,I70,IF($L$67=18,K70,IF($F$82=18,I85,IF($L$82=18,K85,IF($F$97=18,I100,IF($L$97=18,K100,IF($F$112=18,I115,IF($L$112=18,K115,IF($F$127=18,I130,IF($L$127=18,K130,IF($F$142=18,I145,IF($L$142=18,K145))))))))))))))))))))</f>
        <v>0</v>
      </c>
    </row>
    <row r="266" spans="1:4" ht="13.5" hidden="1" customHeight="1" thickBot="1" x14ac:dyDescent="0.25">
      <c r="A266" s="381"/>
      <c r="B266" s="25" t="s">
        <v>5</v>
      </c>
      <c r="C266" s="27" t="str">
        <f>'Input adatok'!M280</f>
        <v>18_4</v>
      </c>
      <c r="D266" s="40" t="b">
        <f>IF($F$7=18,I11,IF($L$7=18,K11,IF($F$22=18,I26,IF($L$22=18,K26,IF($F$37=18,I41,IF($L$37=18,K41,IF($F$52=18,I56,IF($L$52=18,K56,IF($F$67=18,I71,IF($L$67=18,K71,IF($F$82=18,I86,IF($L$82=18,K86,IF($F$97=18,I101,IF($L$97=18,K101,IF($F$112=18,I116,IF($L$112=18,K116,IF($F$127=18,I131,IF($L$127=18,K131,IF($F$142=18,I146,IF($L$142=18,K146))))))))))))))))))))</f>
        <v>0</v>
      </c>
    </row>
    <row r="267" spans="1:4" ht="13.5" hidden="1" customHeight="1" thickBot="1" x14ac:dyDescent="0.25">
      <c r="A267" s="381"/>
      <c r="B267" s="25" t="s">
        <v>6</v>
      </c>
      <c r="C267" s="27" t="str">
        <f>'Input adatok'!M281</f>
        <v>18_5</v>
      </c>
      <c r="D267" s="40" t="b">
        <f t="shared" ref="D267:D272" si="38">IF($F$7=18,I12,IF($L$7=18,K12,IF($F$22=18,I27,IF($L$22=18,K27,IF($F$37=18,I42,IF($L$37=18,K42,IF($F$52=18,I57,IF($L$52=18,K57,IF($F$67=18,I72,IF($L$67=18,K72,IF($F$82=18,I87,IF($L$82=18,K87,IF($F$97=18,I102,IF($L$97=18,K102,IF($F$112=18,I117,IF($L$112=18,K117,IF($F$127=18,I132,IF($L$127=18,K132,IF($F$142=18,I147,IF($L$142=18,K147))))))))))))))))))))</f>
        <v>0</v>
      </c>
    </row>
    <row r="268" spans="1:4" ht="13.5" hidden="1" customHeight="1" thickBot="1" x14ac:dyDescent="0.25">
      <c r="A268" s="381"/>
      <c r="B268" s="25" t="s">
        <v>7</v>
      </c>
      <c r="C268" s="27" t="str">
        <f>'Input adatok'!M282</f>
        <v>18_6</v>
      </c>
      <c r="D268" s="40" t="b">
        <f t="shared" si="38"/>
        <v>0</v>
      </c>
    </row>
    <row r="269" spans="1:4" ht="13.5" hidden="1" customHeight="1" thickBot="1" x14ac:dyDescent="0.25">
      <c r="A269" s="381"/>
      <c r="B269" s="25" t="s">
        <v>79</v>
      </c>
      <c r="C269" s="27" t="str">
        <f>'Input adatok'!M283</f>
        <v>18_7</v>
      </c>
      <c r="D269" s="40" t="b">
        <f t="shared" si="38"/>
        <v>0</v>
      </c>
    </row>
    <row r="270" spans="1:4" ht="13.5" hidden="1" customHeight="1" thickBot="1" x14ac:dyDescent="0.25">
      <c r="A270" s="381"/>
      <c r="B270" s="25" t="s">
        <v>80</v>
      </c>
      <c r="C270" s="27" t="str">
        <f>'Input adatok'!M284</f>
        <v>18_8</v>
      </c>
      <c r="D270" s="40" t="b">
        <f t="shared" si="38"/>
        <v>0</v>
      </c>
    </row>
    <row r="271" spans="1:4" ht="13.5" hidden="1" customHeight="1" thickBot="1" x14ac:dyDescent="0.25">
      <c r="A271" s="381"/>
      <c r="B271" s="25" t="s">
        <v>81</v>
      </c>
      <c r="C271" s="27" t="str">
        <f>'Input adatok'!M285</f>
        <v>18_9</v>
      </c>
      <c r="D271" s="40" t="b">
        <f t="shared" si="38"/>
        <v>0</v>
      </c>
    </row>
    <row r="272" spans="1:4" ht="13.5" hidden="1" customHeight="1" thickBot="1" x14ac:dyDescent="0.25">
      <c r="A272" s="391"/>
      <c r="B272" s="25" t="s">
        <v>82</v>
      </c>
      <c r="C272" s="27" t="str">
        <f>'Input adatok'!M286</f>
        <v>18_10</v>
      </c>
      <c r="D272" s="40" t="b">
        <f t="shared" si="38"/>
        <v>0</v>
      </c>
    </row>
    <row r="273" spans="1:4" ht="16.5" hidden="1" thickBot="1" x14ac:dyDescent="0.3">
      <c r="C273" s="39"/>
      <c r="D273" s="43" t="b">
        <f>IF($F$7=18,I18,IF($L$7=18,K18,IF($F$22=18,I33,IF($L$22=18,K33,IF($F$37=18,I48,IF($L$37=18,K48,IF($F$52=18,I63,IF($L$52=18,K63,IF($F$67=18,I78,IF($L$67=18,K78,IF($F$82=18,I93,IF($L$82=18,K93,IF($F$97=18,I108,IF($L$97=18,K108,IF($F$112=18,I123,IF($L$112=18,K123,IF($F$127=18,I138,IF($L$127=18,K138,IF($F$142=18,I153,IF($L$142=18,K153))))))))))))))))))))</f>
        <v>0</v>
      </c>
    </row>
    <row r="274" spans="1:4" hidden="1" x14ac:dyDescent="0.2">
      <c r="C274" s="39"/>
    </row>
    <row r="275" spans="1:4" ht="13.5" hidden="1" thickBot="1" x14ac:dyDescent="0.25">
      <c r="C275" s="39"/>
    </row>
    <row r="276" spans="1:4" ht="16.5" hidden="1" thickBot="1" x14ac:dyDescent="0.3">
      <c r="A276" s="383" t="s">
        <v>0</v>
      </c>
      <c r="B276" s="409"/>
      <c r="C276" s="23" t="str">
        <f>'Input adatok'!M291</f>
        <v>19cs</v>
      </c>
    </row>
    <row r="277" spans="1:4" ht="13.5" hidden="1" customHeight="1" thickBot="1" x14ac:dyDescent="0.25">
      <c r="A277" s="380">
        <v>19</v>
      </c>
      <c r="B277" s="24"/>
      <c r="C277" s="27" t="str">
        <f>'Input adatok'!M292</f>
        <v>Játékos Neve:</v>
      </c>
    </row>
    <row r="278" spans="1:4" ht="13.5" hidden="1" customHeight="1" thickBot="1" x14ac:dyDescent="0.25">
      <c r="A278" s="381"/>
      <c r="B278" s="25" t="s">
        <v>2</v>
      </c>
      <c r="C278" s="27" t="str">
        <f>'Input adatok'!M293</f>
        <v>19_1</v>
      </c>
      <c r="D278" s="40" t="b">
        <f>IF($F$7=19,$I$8,IF($L$7=19,$K$8,IF($F$22=19,$I$23,IF($L$22=19,$K$23,IF($F$37=19,$I$38,IF($L$37=19,$K$38,IF($F$52=19,$I$53,IF($L$52=19,$K$53,IF($F$67=19,$I$68,IF($L$67=19,K68,IF($F$82=19,I83,IF($L$82=19,K83,IF($F$97=19,I98,IF($L$97=19,K98,IF($F$112=19,I113,IF($L$112=19,K113,IF($F$127=19,I128,IF($L$127=19,K128,IF($F$142=19,I143,IF($L$142=19,K143))))))))))))))))))))</f>
        <v>0</v>
      </c>
    </row>
    <row r="279" spans="1:4" ht="13.5" hidden="1" customHeight="1" thickBot="1" x14ac:dyDescent="0.25">
      <c r="A279" s="381"/>
      <c r="B279" s="25" t="s">
        <v>3</v>
      </c>
      <c r="C279" s="27" t="str">
        <f>'Input adatok'!M294</f>
        <v>19_2</v>
      </c>
      <c r="D279" s="40" t="b">
        <f>IF($F$7=19,$I$8,IF($L$7=19,$K$8,IF($F$22=19,$I$23,IF($L$22=19,$K$23,IF($F$37=19,$I$38,IF($L$37=19,$K$38,IF($F$52=19,$I$53,IF($L$52=19,$K$53,IF($F$67=19,$I$68,IF($L$67=19,K69,IF($F$82=19,I84,IF($L$82=19,K84,IF($F$97=19,I99,IF($L$97=19,K99,IF($F$112=19,I114,IF($L$112=19,K114,IF($F$127=19,I129,IF($L$127=19,K129,IF($F$142=19,I144,IF($L$142=19,K144))))))))))))))))))))</f>
        <v>0</v>
      </c>
    </row>
    <row r="280" spans="1:4" ht="13.5" hidden="1" customHeight="1" thickBot="1" x14ac:dyDescent="0.25">
      <c r="A280" s="381"/>
      <c r="B280" s="25" t="s">
        <v>4</v>
      </c>
      <c r="C280" s="27" t="str">
        <f>'Input adatok'!M295</f>
        <v>19_3</v>
      </c>
      <c r="D280" s="40" t="b">
        <f>IF($F$7=19,$I$8,IF($L$7=19,$K$8,IF($F$22=19,$I$23,IF($L$22=19,$K$23,IF($F$37=19,$I$38,IF($L$37=19,$K$38,IF($F$52=19,$I$53,IF($L$52=19,$K$53,IF($F$67=19,$I$68,IF($L$67=19,K70,IF($F$82=19,I85,IF($L$82=19,K85,IF($F$97=19,I100,IF($L$97=19,K100,IF($F$112=19,I115,IF($L$112=19,K115,IF($F$127=19,I130,IF($L$127=19,K130,IF($F$142=19,I145,IF($L$142=19,K145))))))))))))))))))))</f>
        <v>0</v>
      </c>
    </row>
    <row r="281" spans="1:4" ht="13.5" hidden="1" customHeight="1" thickBot="1" x14ac:dyDescent="0.25">
      <c r="A281" s="381"/>
      <c r="B281" s="25" t="s">
        <v>5</v>
      </c>
      <c r="C281" s="27" t="str">
        <f>'Input adatok'!M296</f>
        <v>19_4</v>
      </c>
      <c r="D281" s="40" t="b">
        <f>IF($F$7=19,$I$8,IF($L$7=19,$K$8,IF($F$22=19,$I$23,IF($L$22=19,$K$23,IF($F$37=19,$I$38,IF($L$37=19,$K$38,IF($F$52=19,$I$53,IF($L$52=19,$K$53,IF($F$67=19,$I$68,IF($L$67=19,K71,IF($F$82=19,I86,IF($L$82=19,K86,IF($F$97=19,I101,IF($L$97=19,K101,IF($F$112=19,I116,IF($L$112=19,K116,IF($F$127=19,I131,IF($L$127=19,K131,IF($F$142=19,I146,IF($L$142=19,K146))))))))))))))))))))</f>
        <v>0</v>
      </c>
    </row>
    <row r="282" spans="1:4" ht="13.5" hidden="1" customHeight="1" thickBot="1" x14ac:dyDescent="0.25">
      <c r="A282" s="381"/>
      <c r="B282" s="25" t="s">
        <v>6</v>
      </c>
      <c r="C282" s="27" t="str">
        <f>'Input adatok'!M297</f>
        <v>19_5</v>
      </c>
      <c r="D282" s="40" t="b">
        <f t="shared" ref="D282:D287" si="39">IF($F$7=19,$I$8,IF($L$7=19,$K$8,IF($F$22=19,$I$23,IF($L$22=19,$K$23,IF($F$37=19,$I$38,IF($L$37=19,$K$38,IF($F$52=19,$I$53,IF($L$52=19,$K$53,IF($F$67=19,$I$68,IF($L$67=19,K72,IF($F$82=19,I87,IF($L$82=19,K87,IF($F$97=19,I102,IF($L$97=19,K102,IF($F$112=19,I117,IF($L$112=19,K117,IF($F$127=19,I132,IF($L$127=19,K132,IF($F$142=19,I147,IF($L$142=19,K147))))))))))))))))))))</f>
        <v>0</v>
      </c>
    </row>
    <row r="283" spans="1:4" ht="13.5" hidden="1" customHeight="1" thickBot="1" x14ac:dyDescent="0.25">
      <c r="A283" s="381"/>
      <c r="B283" s="25" t="s">
        <v>7</v>
      </c>
      <c r="C283" s="27" t="str">
        <f>'Input adatok'!M298</f>
        <v>19_6</v>
      </c>
      <c r="D283" s="40" t="b">
        <f t="shared" si="39"/>
        <v>0</v>
      </c>
    </row>
    <row r="284" spans="1:4" ht="13.5" hidden="1" customHeight="1" thickBot="1" x14ac:dyDescent="0.25">
      <c r="A284" s="381"/>
      <c r="B284" s="25" t="s">
        <v>79</v>
      </c>
      <c r="C284" s="27" t="str">
        <f>'Input adatok'!M299</f>
        <v>19_7</v>
      </c>
      <c r="D284" s="40" t="b">
        <f t="shared" si="39"/>
        <v>0</v>
      </c>
    </row>
    <row r="285" spans="1:4" ht="13.5" hidden="1" customHeight="1" thickBot="1" x14ac:dyDescent="0.25">
      <c r="A285" s="381"/>
      <c r="B285" s="25" t="s">
        <v>80</v>
      </c>
      <c r="C285" s="27" t="str">
        <f>'Input adatok'!M300</f>
        <v>19_8</v>
      </c>
      <c r="D285" s="40" t="b">
        <f t="shared" si="39"/>
        <v>0</v>
      </c>
    </row>
    <row r="286" spans="1:4" ht="13.5" hidden="1" customHeight="1" thickBot="1" x14ac:dyDescent="0.25">
      <c r="A286" s="381"/>
      <c r="B286" s="25" t="s">
        <v>81</v>
      </c>
      <c r="C286" s="27" t="str">
        <f>'Input adatok'!M301</f>
        <v>19_9</v>
      </c>
      <c r="D286" s="40" t="b">
        <f t="shared" si="39"/>
        <v>0</v>
      </c>
    </row>
    <row r="287" spans="1:4" ht="13.5" hidden="1" customHeight="1" thickBot="1" x14ac:dyDescent="0.25">
      <c r="A287" s="391"/>
      <c r="B287" s="25" t="s">
        <v>82</v>
      </c>
      <c r="C287" s="27" t="str">
        <f>'Input adatok'!M302</f>
        <v>19_10</v>
      </c>
      <c r="D287" s="40" t="b">
        <f t="shared" si="39"/>
        <v>0</v>
      </c>
    </row>
    <row r="288" spans="1:4" ht="16.5" hidden="1" thickBot="1" x14ac:dyDescent="0.3">
      <c r="C288" s="39"/>
      <c r="D288" s="43" t="b">
        <f>IF($F$7=19,$I$8,IF($L$7=19,$K$8,IF($F$22=19,$I$23,IF($L$22=19,$K$23,IF($F$37=19,$I$38,IF($L$37=19,$K$38,IF($F$52=19,$I$53,IF($L$52=19,$K$53,IF($F$67=19,$I$68,IF($L$67=19,K78,IF($F$82=19,I93,IF($L$82=19,K93,IF($F$97=19,I108,IF($L$97=19,K108,IF($F$112=19,I123,IF($L$112=19,K123,IF($F$127=19,I138,IF($L$127=19,K138,IF($F$142=19,I153,IF($L$142=19,K153))))))))))))))))))))</f>
        <v>0</v>
      </c>
    </row>
    <row r="289" spans="1:4" hidden="1" x14ac:dyDescent="0.2">
      <c r="C289" s="39"/>
    </row>
    <row r="290" spans="1:4" ht="13.5" hidden="1" thickBot="1" x14ac:dyDescent="0.25">
      <c r="C290" s="39"/>
    </row>
    <row r="291" spans="1:4" ht="16.5" hidden="1" thickBot="1" x14ac:dyDescent="0.3">
      <c r="A291" s="383" t="s">
        <v>0</v>
      </c>
      <c r="B291" s="409"/>
      <c r="C291" s="23" t="str">
        <f>'Input adatok'!M307</f>
        <v>20cs</v>
      </c>
    </row>
    <row r="292" spans="1:4" ht="13.5" hidden="1" customHeight="1" thickBot="1" x14ac:dyDescent="0.25">
      <c r="A292" s="380">
        <v>20</v>
      </c>
      <c r="B292" s="24"/>
      <c r="C292" s="27" t="str">
        <f>'Input adatok'!M308</f>
        <v>Játékos Neve:</v>
      </c>
    </row>
    <row r="293" spans="1:4" ht="13.5" hidden="1" customHeight="1" thickBot="1" x14ac:dyDescent="0.25">
      <c r="A293" s="381"/>
      <c r="B293" s="25" t="s">
        <v>2</v>
      </c>
      <c r="C293" s="27" t="str">
        <f>'Input adatok'!M309</f>
        <v>20_1</v>
      </c>
      <c r="D293" s="40" t="b">
        <f>IF($F$7=20,I8,IF($L$7=20,K8,IF($F$22=20,I23,IF($L$22=20,K23,IF($F$37=20,I38,IF($L$37=20,K38,IF($F$52=20,I53,IF($L$52=20,K53,IF($F$67=20,I68,IF($L$67=20,K68,IF($F$82=20,I83,IF($L$82=20,K83,IF($F$97=20,I98,IF($L$97=20,K98,IF($F$112=20,I113,IF($L$112=20,K113,IF($F$127=20,I128,IF($L$127=20,K128,IF($F$142=20,I143,IF($L$142=20,K143))))))))))))))))))))</f>
        <v>0</v>
      </c>
    </row>
    <row r="294" spans="1:4" ht="13.5" hidden="1" customHeight="1" thickBot="1" x14ac:dyDescent="0.25">
      <c r="A294" s="381"/>
      <c r="B294" s="25" t="s">
        <v>3</v>
      </c>
      <c r="C294" s="27" t="str">
        <f>'Input adatok'!M310</f>
        <v>20_2</v>
      </c>
      <c r="D294" s="40" t="b">
        <f>IF($F$7=20,I9,IF($L$7=20,K9,IF($F$22=20,I24,IF($L$22=20,K24,IF($F$37=20,I39,IF($L$37=20,K39,IF($F$52=20,I54,IF($L$52=20,K54,IF($F$67=20,I69,IF($L$67=20,K69,IF($F$82=20,I84,IF($L$82=20,K84,IF($F$97=20,I99,IF($L$97=20,K99,IF($F$112=20,I114,IF($L$112=20,K114,IF($F$127=20,I129,IF($L$127=20,K129,IF($F$142=20,I144,IF($L$142=20,K144))))))))))))))))))))</f>
        <v>0</v>
      </c>
    </row>
    <row r="295" spans="1:4" ht="13.5" hidden="1" customHeight="1" thickBot="1" x14ac:dyDescent="0.25">
      <c r="A295" s="381"/>
      <c r="B295" s="25" t="s">
        <v>4</v>
      </c>
      <c r="C295" s="27" t="str">
        <f>'Input adatok'!M311</f>
        <v>20_3</v>
      </c>
      <c r="D295" s="40" t="b">
        <f>IF($F$7=20,I10,IF($L$7=20,K10,IF($F$22=20,I25,IF($L$22=20,K25,IF($F$37=20,I40,IF($L$37=20,K40,IF($F$52=20,I55,IF($L$52=20,K55,IF($F$67=20,I70,IF($L$67=20,K70,IF($F$82=20,I85,IF($L$82=20,K85,IF($F$97=20,I100,IF($L$97=20,K100,IF($F$112=20,I115,IF($L$112=20,K115,IF($F$127=20,I130,IF($L$127=20,K130,IF($F$142=20,I145,IF($L$142=20,K145))))))))))))))))))))</f>
        <v>0</v>
      </c>
    </row>
    <row r="296" spans="1:4" ht="13.5" hidden="1" customHeight="1" thickBot="1" x14ac:dyDescent="0.25">
      <c r="A296" s="381"/>
      <c r="B296" s="25" t="s">
        <v>5</v>
      </c>
      <c r="C296" s="27" t="str">
        <f>'Input adatok'!M312</f>
        <v>20_4</v>
      </c>
      <c r="D296" s="40" t="b">
        <f>IF($F$7=20,I11,IF($L$7=20,K11,IF($F$22=20,I26,IF($L$22=20,K26,IF($F$37=20,I41,IF($L$37=20,K41,IF($F$52=20,I56,IF($L$52=20,K56,IF($F$67=20,I71,IF($L$67=20,K71,IF($F$82=20,I86,IF($L$82=20,K86,IF($F$97=20,I101,IF($L$97=20,K101,IF($F$112=20,I116,IF($L$112=20,K116,IF($F$127=20,I131,IF($L$127=20,K131,IF($F$142=20,I146,IF($L$142=20,K146))))))))))))))))))))</f>
        <v>0</v>
      </c>
    </row>
    <row r="297" spans="1:4" ht="13.5" hidden="1" customHeight="1" thickBot="1" x14ac:dyDescent="0.25">
      <c r="A297" s="381"/>
      <c r="B297" s="25" t="s">
        <v>6</v>
      </c>
      <c r="C297" s="27" t="str">
        <f>'Input adatok'!M313</f>
        <v>20_5</v>
      </c>
      <c r="D297" s="40" t="b">
        <f t="shared" ref="D297:D302" si="40">IF($F$7=20,I12,IF($L$7=20,K12,IF($F$22=20,I27,IF($L$22=20,K27,IF($F$37=20,I42,IF($L$37=20,K42,IF($F$52=20,I57,IF($L$52=20,K57,IF($F$67=20,I72,IF($L$67=20,K72,IF($F$82=20,I87,IF($L$82=20,K87,IF($F$97=20,I102,IF($L$97=20,K102,IF($F$112=20,I117,IF($L$112=20,K117,IF($F$127=20,I132,IF($L$127=20,K132,IF($F$142=20,I147,IF($L$142=20,K147))))))))))))))))))))</f>
        <v>0</v>
      </c>
    </row>
    <row r="298" spans="1:4" ht="13.5" hidden="1" customHeight="1" thickBot="1" x14ac:dyDescent="0.25">
      <c r="A298" s="381"/>
      <c r="B298" s="25" t="s">
        <v>7</v>
      </c>
      <c r="C298" s="27" t="str">
        <f>'Input adatok'!M314</f>
        <v>20_6</v>
      </c>
      <c r="D298" s="40" t="b">
        <f t="shared" si="40"/>
        <v>0</v>
      </c>
    </row>
    <row r="299" spans="1:4" ht="13.5" hidden="1" customHeight="1" thickBot="1" x14ac:dyDescent="0.25">
      <c r="A299" s="381"/>
      <c r="B299" s="25" t="s">
        <v>79</v>
      </c>
      <c r="C299" s="27" t="str">
        <f>'Input adatok'!M315</f>
        <v>20_7</v>
      </c>
      <c r="D299" s="40" t="b">
        <f t="shared" si="40"/>
        <v>0</v>
      </c>
    </row>
    <row r="300" spans="1:4" ht="13.5" hidden="1" customHeight="1" thickBot="1" x14ac:dyDescent="0.25">
      <c r="A300" s="381"/>
      <c r="B300" s="25" t="s">
        <v>80</v>
      </c>
      <c r="C300" s="27" t="str">
        <f>'Input adatok'!M316</f>
        <v>20_8</v>
      </c>
      <c r="D300" s="40" t="b">
        <f t="shared" si="40"/>
        <v>0</v>
      </c>
    </row>
    <row r="301" spans="1:4" ht="13.5" hidden="1" customHeight="1" thickBot="1" x14ac:dyDescent="0.25">
      <c r="A301" s="381"/>
      <c r="B301" s="25" t="s">
        <v>81</v>
      </c>
      <c r="C301" s="27" t="str">
        <f>'Input adatok'!M317</f>
        <v>20_9</v>
      </c>
      <c r="D301" s="40" t="b">
        <f t="shared" si="40"/>
        <v>0</v>
      </c>
    </row>
    <row r="302" spans="1:4" ht="13.5" hidden="1" customHeight="1" thickBot="1" x14ac:dyDescent="0.25">
      <c r="A302" s="391"/>
      <c r="B302" s="25" t="s">
        <v>82</v>
      </c>
      <c r="C302" s="27" t="str">
        <f>'Input adatok'!M318</f>
        <v>20_10</v>
      </c>
      <c r="D302" s="40" t="b">
        <f t="shared" si="40"/>
        <v>0</v>
      </c>
    </row>
    <row r="303" spans="1:4" ht="16.5" hidden="1" thickBot="1" x14ac:dyDescent="0.3">
      <c r="D303" s="43" t="b">
        <f>IF($F$7=20,I18,IF($L$7=20,K18,IF($F$22=20,I33,IF($L$22=20,K33,IF($F$37=20,I48,IF($L$37=20,K48,IF($F$52=20,I63,IF($L$52=20,K63,IF($F$67=20,I78,IF($L$67=20,K78,IF($F$82=20,I93,IF($L$82=20,K93,IF($F$97=20,I108,IF($L$97=20,K108,IF($F$112=20,I123,IF($L$112=20,K123,IF($F$127=20,I138,IF($L$127=20,K138,IF($F$142=20,I153,IF($L$142=20,K153))))))))))))))))))))</f>
        <v>0</v>
      </c>
    </row>
  </sheetData>
  <sheetProtection password="CC53" sheet="1" objects="1" scenarios="1"/>
  <mergeCells count="101">
    <mergeCell ref="A291:B291"/>
    <mergeCell ref="A292:A302"/>
    <mergeCell ref="A246:B246"/>
    <mergeCell ref="A247:A257"/>
    <mergeCell ref="A261:B261"/>
    <mergeCell ref="A262:A272"/>
    <mergeCell ref="A276:B276"/>
    <mergeCell ref="A277:A287"/>
    <mergeCell ref="A201:B201"/>
    <mergeCell ref="A202:A212"/>
    <mergeCell ref="A216:B216"/>
    <mergeCell ref="A217:A227"/>
    <mergeCell ref="A231:B231"/>
    <mergeCell ref="A232:A242"/>
    <mergeCell ref="A156:B156"/>
    <mergeCell ref="A157:A167"/>
    <mergeCell ref="A171:B171"/>
    <mergeCell ref="A172:A182"/>
    <mergeCell ref="A186:B186"/>
    <mergeCell ref="A187:A197"/>
    <mergeCell ref="I140:K140"/>
    <mergeCell ref="A141:B141"/>
    <mergeCell ref="F141:G141"/>
    <mergeCell ref="I141:K142"/>
    <mergeCell ref="L141:M141"/>
    <mergeCell ref="A142:A152"/>
    <mergeCell ref="F142:F152"/>
    <mergeCell ref="L142:L152"/>
    <mergeCell ref="I125:K125"/>
    <mergeCell ref="A126:B126"/>
    <mergeCell ref="F126:G126"/>
    <mergeCell ref="I126:K127"/>
    <mergeCell ref="L126:M126"/>
    <mergeCell ref="A127:A137"/>
    <mergeCell ref="F127:F137"/>
    <mergeCell ref="L127:L137"/>
    <mergeCell ref="I110:K110"/>
    <mergeCell ref="A111:B111"/>
    <mergeCell ref="F111:G111"/>
    <mergeCell ref="I111:K112"/>
    <mergeCell ref="L111:M111"/>
    <mergeCell ref="A112:A122"/>
    <mergeCell ref="F112:F122"/>
    <mergeCell ref="L112:L122"/>
    <mergeCell ref="I95:K95"/>
    <mergeCell ref="A96:B96"/>
    <mergeCell ref="F96:G96"/>
    <mergeCell ref="I96:K97"/>
    <mergeCell ref="L96:M96"/>
    <mergeCell ref="A97:A107"/>
    <mergeCell ref="F97:F107"/>
    <mergeCell ref="L97:L107"/>
    <mergeCell ref="I80:K80"/>
    <mergeCell ref="A81:B81"/>
    <mergeCell ref="F81:G81"/>
    <mergeCell ref="I81:K82"/>
    <mergeCell ref="L81:M81"/>
    <mergeCell ref="A82:A92"/>
    <mergeCell ref="F82:F92"/>
    <mergeCell ref="L82:L92"/>
    <mergeCell ref="I65:K65"/>
    <mergeCell ref="A66:B66"/>
    <mergeCell ref="F66:G66"/>
    <mergeCell ref="I66:K67"/>
    <mergeCell ref="L66:M66"/>
    <mergeCell ref="A67:A77"/>
    <mergeCell ref="F67:F77"/>
    <mergeCell ref="L67:L77"/>
    <mergeCell ref="I50:K50"/>
    <mergeCell ref="A51:B51"/>
    <mergeCell ref="F51:G51"/>
    <mergeCell ref="I51:K52"/>
    <mergeCell ref="L51:M51"/>
    <mergeCell ref="A52:A62"/>
    <mergeCell ref="F52:F62"/>
    <mergeCell ref="L52:L62"/>
    <mergeCell ref="I35:K35"/>
    <mergeCell ref="A36:B36"/>
    <mergeCell ref="F36:G36"/>
    <mergeCell ref="I36:K37"/>
    <mergeCell ref="L36:M36"/>
    <mergeCell ref="A37:A47"/>
    <mergeCell ref="F37:F47"/>
    <mergeCell ref="L37:L47"/>
    <mergeCell ref="I20:K20"/>
    <mergeCell ref="A21:B21"/>
    <mergeCell ref="F21:G21"/>
    <mergeCell ref="I21:K22"/>
    <mergeCell ref="L21:M21"/>
    <mergeCell ref="A22:A32"/>
    <mergeCell ref="F22:F32"/>
    <mergeCell ref="L22:L32"/>
    <mergeCell ref="I1:K3"/>
    <mergeCell ref="I5:K5"/>
    <mergeCell ref="A6:B6"/>
    <mergeCell ref="F6:G6"/>
    <mergeCell ref="I6:K7"/>
    <mergeCell ref="L6:M6"/>
    <mergeCell ref="A7:A17"/>
    <mergeCell ref="F7:F17"/>
    <mergeCell ref="L7:L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303"/>
  <sheetViews>
    <sheetView topLeftCell="F1" workbookViewId="0">
      <selection activeCell="N48" sqref="N48"/>
    </sheetView>
  </sheetViews>
  <sheetFormatPr defaultRowHeight="12.75" x14ac:dyDescent="0.2"/>
  <cols>
    <col min="1" max="2" width="9.140625" hidden="1" customWidth="1"/>
    <col min="3" max="3" width="16.42578125" style="31" hidden="1" customWidth="1"/>
    <col min="4" max="5" width="9.140625" hidden="1" customWidth="1"/>
    <col min="7" max="7" width="9" customWidth="1"/>
    <col min="8" max="8" width="32.85546875" bestFit="1" customWidth="1"/>
    <col min="13" max="13" width="8.42578125" customWidth="1"/>
    <col min="14" max="14" width="32.42578125" bestFit="1" customWidth="1"/>
    <col min="15" max="15" width="2.42578125" customWidth="1"/>
  </cols>
  <sheetData>
    <row r="1" spans="1:21" ht="12.75" customHeight="1" x14ac:dyDescent="0.2">
      <c r="F1" s="280"/>
      <c r="G1" s="280"/>
      <c r="H1" s="280"/>
      <c r="I1" s="429" t="s">
        <v>19</v>
      </c>
      <c r="J1" s="430"/>
      <c r="K1" s="431"/>
      <c r="L1" s="280"/>
      <c r="M1" s="280"/>
      <c r="N1" s="280"/>
    </row>
    <row r="2" spans="1:21" ht="12.75" customHeight="1" x14ac:dyDescent="0.25">
      <c r="F2" s="280"/>
      <c r="G2" s="280"/>
      <c r="H2" s="280"/>
      <c r="I2" s="432"/>
      <c r="J2" s="433"/>
      <c r="K2" s="434"/>
      <c r="L2" s="280"/>
      <c r="M2" s="280"/>
      <c r="N2" s="281"/>
    </row>
    <row r="3" spans="1:21" ht="16.5" customHeight="1" thickBot="1" x14ac:dyDescent="0.3">
      <c r="F3" s="280"/>
      <c r="G3" s="280"/>
      <c r="H3" s="280"/>
      <c r="I3" s="435"/>
      <c r="J3" s="436"/>
      <c r="K3" s="437"/>
      <c r="L3" s="280"/>
      <c r="M3" s="280"/>
      <c r="N3" s="281">
        <v>41602</v>
      </c>
    </row>
    <row r="4" spans="1:21" ht="13.5" thickBot="1" x14ac:dyDescent="0.25">
      <c r="F4" s="280"/>
      <c r="G4" s="280"/>
      <c r="H4" s="280"/>
      <c r="I4" s="282"/>
      <c r="J4" s="282"/>
      <c r="K4" s="282"/>
      <c r="L4" s="280"/>
      <c r="M4" s="280"/>
      <c r="N4" s="280"/>
    </row>
    <row r="5" spans="1:21" ht="13.5" customHeight="1" thickTop="1" thickBot="1" x14ac:dyDescent="0.25">
      <c r="F5" s="280"/>
      <c r="G5" s="280"/>
      <c r="H5" s="280"/>
      <c r="I5" s="420" t="s">
        <v>8</v>
      </c>
      <c r="J5" s="420"/>
      <c r="K5" s="420"/>
      <c r="L5" s="280"/>
      <c r="M5" s="280"/>
      <c r="N5" s="280"/>
    </row>
    <row r="6" spans="1:21" ht="16.5" customHeight="1" thickTop="1" thickBot="1" x14ac:dyDescent="0.35">
      <c r="A6" s="383" t="str">
        <f>'Input adatok'!A3</f>
        <v>Csapat Neve:</v>
      </c>
      <c r="B6" s="384"/>
      <c r="C6" s="45" t="str">
        <f>'Input adatok'!$C$3</f>
        <v>Nyírbátor SE</v>
      </c>
      <c r="F6" s="421" t="s">
        <v>0</v>
      </c>
      <c r="G6" s="422"/>
      <c r="H6" s="283" t="str">
        <f t="shared" ref="H6:H7" si="0">IF($F$7=1,C6,IF($F$7=2,C21,IF($F$7=3,C36,IF($F$7=4,C51,IF($F$7=5,C66,IF($F$7=6,C81,IF($F$7=7,C96,IF($F$7=8,C111,IF($F$7=9,C126,IF($F$7=10,C141,IF($F$7=11,C156,IF($F$7=12,C171,IF($F$7=13,C186,IF($F$7=14,C201,IF($F$7=15,C216,IF($F$7=16,C231,IF($F$7=17,C246,IF($F$7=18,C261,IF($F$7=19,C276,IF($F$7=20,C291))))))))))))))))))))</f>
        <v>Nagyhalászi SE</v>
      </c>
      <c r="I6" s="419" t="str">
        <f>$I$1</f>
        <v>4. forduló</v>
      </c>
      <c r="J6" s="419"/>
      <c r="K6" s="419"/>
      <c r="L6" s="421" t="s">
        <v>0</v>
      </c>
      <c r="M6" s="422"/>
      <c r="N6" s="283" t="str">
        <f>IF($L$7=1,C6,IF($L$7=2,C21,IF($L$7=3,C36,IF($L$7=4,C51,IF($L$7=5,C66,IF($L$7=6,C81,IF($L$7=7,C96,IF($L$7=8,C111,IF($L$7=9,C126,IF($L$7=10,C141,IF($L$7=11,C156,IF($L$7=12,C171,IF($L$7=13,C186,IF($L$7=14,C201,IF($L$7=15,C216,IF($L$7=16,C231,IF($L$7=17,C246,IF($L$7=18,C261,IF($L$7=19,C276,IF($L$7=20,C291))))))))))))))))))))</f>
        <v>Balkány SE</v>
      </c>
      <c r="P6" s="246"/>
      <c r="R6" s="17"/>
    </row>
    <row r="7" spans="1:21" ht="13.5" customHeight="1" thickBot="1" x14ac:dyDescent="0.25">
      <c r="A7" s="380">
        <v>1</v>
      </c>
      <c r="B7" s="24"/>
      <c r="C7" s="26" t="str">
        <f>'Input adatok'!M4</f>
        <v>Játékos Neve:</v>
      </c>
      <c r="F7" s="423">
        <v>10</v>
      </c>
      <c r="G7" s="284"/>
      <c r="H7" s="285" t="str">
        <f t="shared" si="0"/>
        <v>Játékos Neve:</v>
      </c>
      <c r="I7" s="419"/>
      <c r="J7" s="419"/>
      <c r="K7" s="419"/>
      <c r="L7" s="426">
        <v>7</v>
      </c>
      <c r="M7" s="284"/>
      <c r="N7" s="285" t="str">
        <f>IF($L$7=1,C7,IF($L$7=2,C22,IF($L$7=3,C37,IF($L$7=4,C52,IF($L$7=5,C67,IF($L$7=6,C82,IF($L$7=7,C97,IF($L$7=8,C112,IF($L$7=9,C127,IF($L$7=10,C142,IF($L$7=11,C157,IF($L$7=12,C172,IF($L$7=13,C187,IF($L$7=14,C202,IF($L$7=15,C217,IF($L$7=16,C232,IF($L$7=17,C247,IF($L$7=18,C262,IF($L$7=19,C277,IF($L$7=20,C292))))))))))))))))))))</f>
        <v>Játékos Neve:</v>
      </c>
      <c r="P7" s="246"/>
      <c r="Q7" s="35"/>
    </row>
    <row r="8" spans="1:21" ht="12.75" customHeight="1" thickBot="1" x14ac:dyDescent="0.3">
      <c r="A8" s="381"/>
      <c r="B8" s="25" t="s">
        <v>2</v>
      </c>
      <c r="C8" s="40" t="str">
        <f>IF($F$7=1,H8,IF($L$7=1,N8,IF($F$22=1,H23,IF($L$22=1,N23,IF($F$37=1,H38,IF($L$37=1,N38,IF($F$52=1,H53,IF($L$52=1,N53,IF($F$67=1,H68,IF($L$67,N68,IF($F$82=1,H83,IF($L$82,N83,IF($F$97,H98,IF($L$97=1,N98,IF($F$112=1,H113,IF($L$112=1,N113,IF($F$127=1,H128,IF($L$127=1,N128,IF($F$142=1,H143,IF($L$142=1,N143))))))))))))))))))))</f>
        <v xml:space="preserve"> Baracsi S.   1922 </v>
      </c>
      <c r="D8" s="43">
        <f t="shared" ref="D8:D17" si="1">IF($F$7=1,I8,IF($L$7=1,K8,IF($F$22=1,I23,IF($L$22=1,K23,IF($F$37=1,I38,IF($L$37=1,K38,IF($F$52=1,I53,IF($L$52=1,K53,IF($F$67=1,I68,IF($L$67,K68,IF($F$82=1,I83,IF($L$82,K83,IF($F$97,I98,IF($L$97=1,K98,IF($F$112=1,I113,IF($L$112=1,K113,IF($F$127=1,I128,IF($L$127=1,K128,IF($F$142=1,I143,IF($L$142=1,K143))))))))))))))))))))</f>
        <v>0</v>
      </c>
      <c r="F8" s="424"/>
      <c r="G8" s="286" t="s">
        <v>2</v>
      </c>
      <c r="H8" s="287" t="s">
        <v>483</v>
      </c>
      <c r="I8" s="288">
        <v>1</v>
      </c>
      <c r="J8" s="288"/>
      <c r="K8" s="288">
        <v>0</v>
      </c>
      <c r="L8" s="427"/>
      <c r="M8" s="286" t="s">
        <v>2</v>
      </c>
      <c r="N8" s="289" t="s">
        <v>491</v>
      </c>
      <c r="P8" s="246"/>
      <c r="Q8" s="30"/>
      <c r="R8" s="30"/>
      <c r="S8" s="30"/>
      <c r="T8" s="30"/>
      <c r="U8" s="30"/>
    </row>
    <row r="9" spans="1:21" ht="12.75" customHeight="1" thickBot="1" x14ac:dyDescent="0.3">
      <c r="A9" s="381"/>
      <c r="B9" s="25" t="s">
        <v>3</v>
      </c>
      <c r="C9" s="40" t="str">
        <f t="shared" ref="C9:C17" si="2">IF($F$7=1,H9,IF($L$7=1,N9,IF($F$22=1,H24,IF($L$22=1,N24,IF($F$37=1,H39,IF($L$37=1,N39,IF($F$52=1,H54,IF($L$52=1,N54,IF($F$67=1,H69,IF($L$67,N69,IF($F$82=1,H84,IF($L$82,N84,IF($F$97,H99,IF($L$97=1,N99,IF($F$112=1,H114,IF($L$112=1,N114,IF($F$127=1,H129,IF($L$127=1,N129,IF($F$142=1,H144,IF($L$142=1,N144))))))))))))))))))))</f>
        <v>KÁDÁR J.  1790</v>
      </c>
      <c r="D9" s="43">
        <f t="shared" si="1"/>
        <v>0</v>
      </c>
      <c r="F9" s="424"/>
      <c r="G9" s="286" t="s">
        <v>3</v>
      </c>
      <c r="H9" s="287" t="s">
        <v>484</v>
      </c>
      <c r="I9" s="288">
        <v>1</v>
      </c>
      <c r="J9" s="288"/>
      <c r="K9" s="288">
        <v>0</v>
      </c>
      <c r="L9" s="427"/>
      <c r="M9" s="286" t="s">
        <v>3</v>
      </c>
      <c r="N9" s="290" t="s">
        <v>492</v>
      </c>
      <c r="P9" s="246"/>
      <c r="Q9" s="30"/>
      <c r="R9" s="30"/>
      <c r="S9" s="30"/>
      <c r="T9" s="30"/>
      <c r="U9" s="30"/>
    </row>
    <row r="10" spans="1:21" ht="12.75" customHeight="1" thickBot="1" x14ac:dyDescent="0.3">
      <c r="A10" s="381"/>
      <c r="B10" s="25" t="s">
        <v>4</v>
      </c>
      <c r="C10" s="40" t="str">
        <f t="shared" si="2"/>
        <v>Józsa L.    1638</v>
      </c>
      <c r="D10" s="43">
        <f t="shared" si="1"/>
        <v>0</v>
      </c>
      <c r="F10" s="424"/>
      <c r="G10" s="286" t="s">
        <v>4</v>
      </c>
      <c r="H10" s="287" t="s">
        <v>485</v>
      </c>
      <c r="I10" s="288">
        <v>1</v>
      </c>
      <c r="J10" s="288"/>
      <c r="K10" s="288">
        <v>0</v>
      </c>
      <c r="L10" s="427"/>
      <c r="M10" s="286" t="s">
        <v>4</v>
      </c>
      <c r="N10" s="290" t="s">
        <v>493</v>
      </c>
      <c r="P10" s="246"/>
      <c r="Q10" s="30"/>
      <c r="R10" s="30"/>
      <c r="S10" s="30"/>
      <c r="T10" s="30"/>
      <c r="U10" s="30"/>
    </row>
    <row r="11" spans="1:21" ht="12.75" customHeight="1" thickBot="1" x14ac:dyDescent="0.3">
      <c r="A11" s="381"/>
      <c r="B11" s="25" t="s">
        <v>5</v>
      </c>
      <c r="C11" s="40" t="str">
        <f t="shared" si="2"/>
        <v xml:space="preserve">Orosz F.   1553 </v>
      </c>
      <c r="D11" s="43">
        <f t="shared" si="1"/>
        <v>0</v>
      </c>
      <c r="F11" s="424"/>
      <c r="G11" s="286" t="s">
        <v>5</v>
      </c>
      <c r="H11" s="287" t="s">
        <v>486</v>
      </c>
      <c r="I11" s="288">
        <v>0</v>
      </c>
      <c r="J11" s="288"/>
      <c r="K11" s="288">
        <v>1</v>
      </c>
      <c r="L11" s="427"/>
      <c r="M11" s="286" t="s">
        <v>5</v>
      </c>
      <c r="N11" s="290" t="s">
        <v>494</v>
      </c>
      <c r="P11" s="246"/>
      <c r="Q11" s="30"/>
      <c r="R11" s="30"/>
      <c r="S11" s="30"/>
      <c r="T11" s="30"/>
      <c r="U11" s="30"/>
    </row>
    <row r="12" spans="1:21" ht="12.75" customHeight="1" thickBot="1" x14ac:dyDescent="0.3">
      <c r="A12" s="381"/>
      <c r="B12" s="25" t="s">
        <v>6</v>
      </c>
      <c r="C12" s="40" t="str">
        <f t="shared" si="2"/>
        <v>Kónya I.  1469</v>
      </c>
      <c r="D12" s="43">
        <f t="shared" si="1"/>
        <v>0</v>
      </c>
      <c r="F12" s="424"/>
      <c r="G12" s="286" t="s">
        <v>6</v>
      </c>
      <c r="H12" s="287" t="s">
        <v>368</v>
      </c>
      <c r="I12" s="288">
        <v>0</v>
      </c>
      <c r="J12" s="288"/>
      <c r="K12" s="288">
        <v>1</v>
      </c>
      <c r="L12" s="427"/>
      <c r="M12" s="286" t="s">
        <v>6</v>
      </c>
      <c r="N12" s="290" t="s">
        <v>495</v>
      </c>
      <c r="P12" s="246"/>
      <c r="Q12" s="30"/>
      <c r="R12" s="30"/>
      <c r="S12" s="30"/>
      <c r="T12" s="30"/>
      <c r="U12" s="30"/>
    </row>
    <row r="13" spans="1:21" ht="13.5" customHeight="1" thickBot="1" x14ac:dyDescent="0.3">
      <c r="A13" s="381"/>
      <c r="B13" s="25" t="s">
        <v>7</v>
      </c>
      <c r="C13" s="40" t="str">
        <f t="shared" si="2"/>
        <v>Hetei F.   1605</v>
      </c>
      <c r="D13" s="43">
        <f t="shared" si="1"/>
        <v>0.5</v>
      </c>
      <c r="F13" s="424"/>
      <c r="G13" s="286" t="s">
        <v>7</v>
      </c>
      <c r="H13" s="287" t="s">
        <v>369</v>
      </c>
      <c r="I13" s="288">
        <v>1</v>
      </c>
      <c r="J13" s="288"/>
      <c r="K13" s="288">
        <v>0</v>
      </c>
      <c r="L13" s="427"/>
      <c r="M13" s="286" t="s">
        <v>7</v>
      </c>
      <c r="N13" s="290" t="s">
        <v>496</v>
      </c>
      <c r="P13" s="246"/>
      <c r="Q13" s="30"/>
      <c r="R13" s="30"/>
      <c r="S13" s="30"/>
      <c r="T13" s="30"/>
      <c r="U13" s="30"/>
    </row>
    <row r="14" spans="1:21" ht="16.5" thickBot="1" x14ac:dyDescent="0.3">
      <c r="A14" s="381"/>
      <c r="B14" s="25" t="s">
        <v>79</v>
      </c>
      <c r="C14" s="40" t="str">
        <f t="shared" si="2"/>
        <v xml:space="preserve">Kádár Krisztián </v>
      </c>
      <c r="D14" s="43">
        <f t="shared" si="1"/>
        <v>1</v>
      </c>
      <c r="F14" s="424"/>
      <c r="G14" s="286" t="s">
        <v>79</v>
      </c>
      <c r="H14" s="287" t="s">
        <v>487</v>
      </c>
      <c r="I14" s="288">
        <v>0</v>
      </c>
      <c r="J14" s="288"/>
      <c r="K14" s="288">
        <v>1</v>
      </c>
      <c r="L14" s="427"/>
      <c r="M14" s="286" t="s">
        <v>79</v>
      </c>
      <c r="N14" s="290" t="s">
        <v>497</v>
      </c>
      <c r="P14" s="246"/>
      <c r="Q14" s="30"/>
      <c r="R14" s="30"/>
      <c r="S14" s="30"/>
      <c r="T14" s="30"/>
      <c r="U14" s="30"/>
    </row>
    <row r="15" spans="1:21" ht="13.5" customHeight="1" thickBot="1" x14ac:dyDescent="0.3">
      <c r="A15" s="381"/>
      <c r="B15" s="25" t="s">
        <v>80</v>
      </c>
      <c r="C15" s="40" t="str">
        <f t="shared" si="2"/>
        <v xml:space="preserve">Molnár I. </v>
      </c>
      <c r="D15" s="43">
        <f t="shared" si="1"/>
        <v>1</v>
      </c>
      <c r="F15" s="424"/>
      <c r="G15" s="286" t="s">
        <v>80</v>
      </c>
      <c r="H15" s="287" t="s">
        <v>488</v>
      </c>
      <c r="I15" s="288">
        <v>0</v>
      </c>
      <c r="J15" s="288"/>
      <c r="K15" s="288">
        <v>1</v>
      </c>
      <c r="L15" s="427"/>
      <c r="M15" s="286" t="s">
        <v>80</v>
      </c>
      <c r="N15" s="290" t="s">
        <v>397</v>
      </c>
      <c r="P15" s="246"/>
      <c r="Q15" s="30"/>
      <c r="R15" s="30"/>
      <c r="S15" s="30"/>
      <c r="T15" s="30"/>
      <c r="U15" s="30"/>
    </row>
    <row r="16" spans="1:21" ht="13.5" customHeight="1" thickBot="1" x14ac:dyDescent="0.3">
      <c r="A16" s="381"/>
      <c r="B16" s="25" t="s">
        <v>81</v>
      </c>
      <c r="C16" s="40" t="str">
        <f t="shared" si="2"/>
        <v xml:space="preserve"> KÁDÁR KRISTÓF</v>
      </c>
      <c r="D16" s="43">
        <f t="shared" si="1"/>
        <v>0</v>
      </c>
      <c r="F16" s="424"/>
      <c r="G16" s="286" t="s">
        <v>81</v>
      </c>
      <c r="H16" s="287" t="s">
        <v>489</v>
      </c>
      <c r="I16" s="288">
        <v>0</v>
      </c>
      <c r="J16" s="288"/>
      <c r="K16" s="288">
        <v>1</v>
      </c>
      <c r="L16" s="427"/>
      <c r="M16" s="286" t="s">
        <v>81</v>
      </c>
      <c r="N16" s="290" t="s">
        <v>398</v>
      </c>
      <c r="P16" s="246"/>
      <c r="Q16" s="30"/>
      <c r="R16" s="30"/>
      <c r="S16" s="30"/>
      <c r="T16" s="30"/>
      <c r="U16" s="30"/>
    </row>
    <row r="17" spans="1:21" ht="17.25" customHeight="1" thickBot="1" x14ac:dyDescent="0.3">
      <c r="A17" s="382"/>
      <c r="B17" s="25" t="s">
        <v>82</v>
      </c>
      <c r="C17" s="40" t="str">
        <f t="shared" si="2"/>
        <v xml:space="preserve"> KÁDÁR V.   </v>
      </c>
      <c r="D17" s="43">
        <f t="shared" si="1"/>
        <v>0</v>
      </c>
      <c r="F17" s="425"/>
      <c r="G17" s="291" t="s">
        <v>82</v>
      </c>
      <c r="H17" s="292" t="s">
        <v>490</v>
      </c>
      <c r="I17" s="293">
        <v>1</v>
      </c>
      <c r="J17" s="293"/>
      <c r="K17" s="293">
        <v>0</v>
      </c>
      <c r="L17" s="428"/>
      <c r="M17" s="291" t="s">
        <v>82</v>
      </c>
      <c r="N17" s="294" t="s">
        <v>498</v>
      </c>
      <c r="P17" s="246"/>
    </row>
    <row r="18" spans="1:21" ht="13.5" customHeight="1" thickTop="1" thickBot="1" x14ac:dyDescent="0.3">
      <c r="C18" s="32"/>
      <c r="D18" s="43">
        <f>IF($F$7=1,I18,IF($L$7=1,K18,IF($F$22=1,I33,IF($L$22=1,K33,IF($F$37=1,I48,IF($L$37=1,K48,IF($F$52=1,I63,IF($L$52=1,K63,IF($F$67=1,I78,IF($L$67,K78,IF($F$82=1,I93,IF($L$82,K93,IF($F$97,I108,IF($L$97=1,K108,IF($F$112=1,I123,IF($L$112=1,K123,IF($F$127=1,I138,IF($L$127=1,K138,IF($F$142=1,I153,IF($L$142=1,K153))))))))))))))))))))</f>
        <v>2.5</v>
      </c>
      <c r="F18" s="295"/>
      <c r="G18" s="296"/>
      <c r="H18" s="297"/>
      <c r="I18" s="298">
        <f>SUM(I8:I17)</f>
        <v>5</v>
      </c>
      <c r="J18" s="299"/>
      <c r="K18" s="298">
        <f>SUM(K8:K17)</f>
        <v>5</v>
      </c>
      <c r="L18" s="295"/>
      <c r="M18" s="296"/>
      <c r="N18" s="297"/>
      <c r="P18" s="246"/>
    </row>
    <row r="19" spans="1:21" ht="12.75" customHeight="1" thickBot="1" x14ac:dyDescent="0.25">
      <c r="C19" s="32"/>
      <c r="H19" s="37"/>
      <c r="I19" s="300"/>
      <c r="J19" s="300"/>
      <c r="K19" s="301"/>
      <c r="N19" s="37"/>
    </row>
    <row r="20" spans="1:21" ht="16.5" thickTop="1" thickBot="1" x14ac:dyDescent="0.25">
      <c r="C20" s="32"/>
      <c r="F20" s="280"/>
      <c r="G20" s="280"/>
      <c r="H20" s="280"/>
      <c r="I20" s="420" t="s">
        <v>8</v>
      </c>
      <c r="J20" s="420"/>
      <c r="K20" s="420"/>
      <c r="L20" s="280"/>
      <c r="M20" s="280"/>
      <c r="N20" s="280"/>
    </row>
    <row r="21" spans="1:21" ht="20.25" thickTop="1" thickBot="1" x14ac:dyDescent="0.35">
      <c r="A21" s="383" t="s">
        <v>0</v>
      </c>
      <c r="B21" s="409"/>
      <c r="C21" s="26" t="str">
        <f>'Input adatok'!C19</f>
        <v>Refi SC</v>
      </c>
      <c r="F21" s="421" t="s">
        <v>0</v>
      </c>
      <c r="G21" s="422"/>
      <c r="H21" s="283" t="str">
        <f>IF($F$22=1,C6,IF($F$22=2,C21,IF($F$22=3,C36,IF($F$22=4,C51,IF($F$22=5,C66,IF($F$22=6,C81,IF($F$22=7,C96,IF($F$22=8,C111,IF($F$22=9,C126,IF($F$22=10,C141,IF($F$22=11,C156,IF($F$22=12,C171,IF($F$22=13,C186,IF($F$22=14,C201,IF($F$22=15,C216,IF($F$22=16,C231,IF($F$22=17,C246,IF($F$22=18,C261,IF($F$22=19,C276,IF($F$22=20,C291))))))))))))))))))))</f>
        <v>II. Rákóczi SE Vaja</v>
      </c>
      <c r="I21" s="419" t="str">
        <f>$I$1</f>
        <v>4. forduló</v>
      </c>
      <c r="J21" s="419"/>
      <c r="K21" s="419"/>
      <c r="L21" s="421" t="s">
        <v>0</v>
      </c>
      <c r="M21" s="422"/>
      <c r="N21" s="283" t="str">
        <f>IF($L$22=1,C6,IF($L$22=2,C21,IF($L$22=3,C36,IF($L$22=4,C51,IF($L$22=5,C66,IF($L$22=6,C81,IF($L$22=7,C96,IF($L$22=8,C111,IF($L$22=9,C126,IF($L$22=10,C141,IF($L$22=11,C156,IF($L$22=12,C171,IF($L$22=13,C186,IF($L$22=14,C201,IF($L$22=15,C216,IF($L$22=16,C231,IF($L$22=17,C246,IF($L$22=18,C261,IF($L$22=19,C276,IF($L$22=20,C291))))))))))))))))))))</f>
        <v>Piremon SE</v>
      </c>
      <c r="P21" s="248"/>
      <c r="Q21" s="3"/>
      <c r="R21" s="3"/>
      <c r="S21" s="3"/>
      <c r="T21" s="3"/>
      <c r="U21" s="3"/>
    </row>
    <row r="22" spans="1:21" ht="12.75" customHeight="1" thickBot="1" x14ac:dyDescent="0.25">
      <c r="A22" s="380">
        <v>2</v>
      </c>
      <c r="B22" s="24"/>
      <c r="C22" s="26" t="str">
        <f>'Input adatok'!M20</f>
        <v>Játékos Neve:</v>
      </c>
      <c r="F22" s="423">
        <v>8</v>
      </c>
      <c r="G22" s="284"/>
      <c r="H22" s="285" t="str">
        <f>IF($F$22=1,C7,IF($F$22=2,C22,IF($F$22=3,C37,IF($F$22=4,C52,IF($F$22=5,C67,IF($F$22=6,C82,IF($F$22=7,C97,IF($F$22=8,C112,IF($F$22=9,C127,IF($F$22=10,C142,IF($F$22=11,C157,IF($F$22=12,C172,IF($F$22=13,C187,IF($F$22=14,C202,IF($F$22=15,C217,IF($F$22=16,C232,IF($F$22=17,C247,IF($F$22=18,C262,IF($F$22=19,C277,IF($F$22=20,C292))))))))))))))))))))</f>
        <v>Játékos Neve:</v>
      </c>
      <c r="I22" s="419"/>
      <c r="J22" s="419"/>
      <c r="K22" s="419"/>
      <c r="L22" s="426">
        <v>6</v>
      </c>
      <c r="M22" s="284"/>
      <c r="N22" s="285" t="str">
        <f>IF($L$22=1,C7,IF($L$22=2,C22,IF($L$22=3,C37,IF($L$22=4,C52,IF($L$22=5,C67,IF($L$22=6,C82,IF($L$22=7,C97,IF($L$22=8,C112,IF($L$22=9,C127,IF($L$22=10,C142,IF($L$22=11,C157,IF($L$22=12,C172,IF($L$22=13,C187,IF($L$22=14,C202,IF($L$22=15,C217,IF($L$22=16,C232,IF($L$22=17,C247,IF($L$22=18,C262,IF($L$22=19,C277,IF($L$22=20,C292))))))))))))))))))))</f>
        <v>Játékos Neve:</v>
      </c>
      <c r="P22" s="248"/>
      <c r="Q22" s="3"/>
      <c r="R22" s="3"/>
      <c r="S22" s="3"/>
      <c r="T22" s="3"/>
      <c r="U22" s="3"/>
    </row>
    <row r="23" spans="1:21" ht="12.75" customHeight="1" thickBot="1" x14ac:dyDescent="0.3">
      <c r="A23" s="381"/>
      <c r="B23" s="25" t="s">
        <v>2</v>
      </c>
      <c r="C23" s="40" t="str">
        <f>IF($F$7=2,H8,IF($L$7=2,N8,IF($F$22=2,H23,IF($L$22=2,N23,IF($F$37=2,H38,IF($L$37=2,N38,IF($F$52=2,H53,IF($L$52=2,N53,IF($F$67=2,H68,IF($L$67=2,N68,IF($F$82=2,H83,IF($L$82=2,N83,IF($F$97=2,H98,IF($L$97=2,N98,IF($F$112=2,H113,IF($L$112=2,N113,IF($F$127=2,H128,IF($L$127=2,N128,IF($F$142=2,H143,IF($L$142=2,N143))))))))))))))))))))</f>
        <v>Lengyel László 2002</v>
      </c>
      <c r="D23" s="43">
        <f t="shared" ref="D23:D32" si="3">IF($F$7=2,I8,IF($L$7=2,K8,IF($F$22=2,I23,IF($L$22=2,K23,IF($F$37=2,I38,IF($L$37=2,K38,IF($F$52=2,I53,IF($L$52=2,K53,IF($F$67=2,I68,IF($L$67=2,K68,IF($F$82=2,I83,IF($L$82=2,K83,IF($F$97=2,I98,IF($L$97=2,K98,IF($F$112=2,I113,IF($L$112=2,K113,IF($F$127=2,I128,IF($L$127=2,K128,IF($F$142=2,I143,IF($L$142=2,K143))))))))))))))))))))</f>
        <v>1</v>
      </c>
      <c r="F23" s="424"/>
      <c r="G23" s="286" t="s">
        <v>2</v>
      </c>
      <c r="H23" s="287" t="s">
        <v>528</v>
      </c>
      <c r="I23" s="288">
        <v>0</v>
      </c>
      <c r="J23" s="288"/>
      <c r="K23" s="288">
        <v>1</v>
      </c>
      <c r="L23" s="427"/>
      <c r="M23" s="286" t="s">
        <v>2</v>
      </c>
      <c r="N23" s="289" t="s">
        <v>352</v>
      </c>
      <c r="P23" s="248"/>
      <c r="Q23" s="3"/>
      <c r="R23" s="3"/>
      <c r="S23" s="3"/>
      <c r="T23" s="3"/>
      <c r="U23" s="3"/>
    </row>
    <row r="24" spans="1:21" ht="13.5" customHeight="1" thickBot="1" x14ac:dyDescent="0.3">
      <c r="A24" s="381"/>
      <c r="B24" s="25" t="s">
        <v>3</v>
      </c>
      <c r="C24" s="40" t="str">
        <f t="shared" ref="C24:C32" si="4">IF($F$7=2,H9,IF($L$7=2,N9,IF($F$22=2,H24,IF($L$22=2,N24,IF($F$37=2,H39,IF($L$37=2,N39,IF($F$52=2,H54,IF($L$52=2,N54,IF($F$67=2,H69,IF($L$67=2,N69,IF($F$82=2,H84,IF($L$82=2,N84,IF($F$97=2,H99,IF($L$97=2,N99,IF($F$112=2,H114,IF($L$112=2,N114,IF($F$127=2,H129,IF($L$127=2,N129,IF($F$142=2,H144,IF($L$142=2,N144))))))))))))))))))))</f>
        <v xml:space="preserve"> Lakatos Krisztián 1924 </v>
      </c>
      <c r="D24" s="43">
        <f t="shared" si="3"/>
        <v>0.5</v>
      </c>
      <c r="F24" s="424"/>
      <c r="G24" s="286" t="s">
        <v>3</v>
      </c>
      <c r="H24" s="287" t="s">
        <v>529</v>
      </c>
      <c r="I24" s="288">
        <v>0</v>
      </c>
      <c r="J24" s="288"/>
      <c r="K24" s="288">
        <v>1</v>
      </c>
      <c r="L24" s="427"/>
      <c r="M24" s="286" t="s">
        <v>3</v>
      </c>
      <c r="N24" s="290" t="s">
        <v>353</v>
      </c>
      <c r="P24" s="248"/>
      <c r="Q24" s="3"/>
      <c r="R24" s="3"/>
      <c r="S24" s="3"/>
      <c r="T24" s="3"/>
      <c r="U24" s="3"/>
    </row>
    <row r="25" spans="1:21" ht="16.5" customHeight="1" thickBot="1" x14ac:dyDescent="0.3">
      <c r="A25" s="381"/>
      <c r="B25" s="25" t="s">
        <v>4</v>
      </c>
      <c r="C25" s="40" t="str">
        <f t="shared" si="4"/>
        <v>Molnár János 1934</v>
      </c>
      <c r="D25" s="43">
        <f t="shared" si="3"/>
        <v>1</v>
      </c>
      <c r="F25" s="424"/>
      <c r="G25" s="286" t="s">
        <v>4</v>
      </c>
      <c r="H25" s="287" t="s">
        <v>530</v>
      </c>
      <c r="I25" s="288">
        <v>0</v>
      </c>
      <c r="J25" s="288"/>
      <c r="K25" s="288">
        <v>1</v>
      </c>
      <c r="L25" s="427"/>
      <c r="M25" s="286" t="s">
        <v>4</v>
      </c>
      <c r="N25" s="290" t="s">
        <v>354</v>
      </c>
      <c r="P25" s="248"/>
      <c r="Q25" s="3"/>
      <c r="R25" s="3"/>
      <c r="S25" s="3"/>
      <c r="T25" s="3"/>
      <c r="U25" s="3"/>
    </row>
    <row r="26" spans="1:21" ht="13.5" customHeight="1" thickBot="1" x14ac:dyDescent="0.3">
      <c r="A26" s="381"/>
      <c r="B26" s="25" t="s">
        <v>5</v>
      </c>
      <c r="C26" s="40" t="str">
        <f t="shared" si="4"/>
        <v>Boros László 1892</v>
      </c>
      <c r="D26" s="43">
        <f t="shared" si="3"/>
        <v>1</v>
      </c>
      <c r="F26" s="424"/>
      <c r="G26" s="286" t="s">
        <v>5</v>
      </c>
      <c r="H26" s="287" t="s">
        <v>533</v>
      </c>
      <c r="I26" s="288">
        <v>0.5</v>
      </c>
      <c r="J26" s="288"/>
      <c r="K26" s="288">
        <v>0.5</v>
      </c>
      <c r="L26" s="427"/>
      <c r="M26" s="286" t="s">
        <v>5</v>
      </c>
      <c r="N26" s="290" t="s">
        <v>355</v>
      </c>
      <c r="P26" s="248"/>
      <c r="Q26" s="3"/>
      <c r="R26" s="3"/>
      <c r="S26" s="3"/>
      <c r="T26" s="3"/>
      <c r="U26" s="3"/>
    </row>
    <row r="27" spans="1:21" ht="13.5" customHeight="1" thickBot="1" x14ac:dyDescent="0.3">
      <c r="A27" s="381"/>
      <c r="B27" s="25" t="s">
        <v>6</v>
      </c>
      <c r="C27" s="40" t="str">
        <f t="shared" si="4"/>
        <v>Révész István 1865</v>
      </c>
      <c r="D27" s="43">
        <f t="shared" si="3"/>
        <v>0</v>
      </c>
      <c r="F27" s="424"/>
      <c r="G27" s="286" t="s">
        <v>6</v>
      </c>
      <c r="H27" s="287" t="s">
        <v>531</v>
      </c>
      <c r="I27" s="288">
        <v>0</v>
      </c>
      <c r="J27" s="288"/>
      <c r="K27" s="288">
        <v>1</v>
      </c>
      <c r="L27" s="427"/>
      <c r="M27" s="286" t="s">
        <v>6</v>
      </c>
      <c r="N27" s="290" t="s">
        <v>430</v>
      </c>
      <c r="P27" s="248"/>
      <c r="Q27" s="3"/>
      <c r="R27" s="3"/>
      <c r="S27" s="3"/>
      <c r="T27" s="3"/>
      <c r="U27" s="3"/>
    </row>
    <row r="28" spans="1:21" ht="13.5" customHeight="1" thickBot="1" x14ac:dyDescent="0.3">
      <c r="A28" s="381"/>
      <c r="B28" s="25" t="s">
        <v>7</v>
      </c>
      <c r="C28" s="40" t="str">
        <f t="shared" si="4"/>
        <v xml:space="preserve">Sándor Lajos 1810 </v>
      </c>
      <c r="D28" s="43">
        <f t="shared" si="3"/>
        <v>0.5</v>
      </c>
      <c r="F28" s="424"/>
      <c r="G28" s="286" t="s">
        <v>7</v>
      </c>
      <c r="H28" s="287" t="s">
        <v>532</v>
      </c>
      <c r="I28" s="288">
        <v>0</v>
      </c>
      <c r="J28" s="288"/>
      <c r="K28" s="288">
        <v>1</v>
      </c>
      <c r="L28" s="427"/>
      <c r="M28" s="286" t="s">
        <v>7</v>
      </c>
      <c r="N28" s="290" t="s">
        <v>357</v>
      </c>
      <c r="P28" s="248"/>
      <c r="Q28" s="3"/>
      <c r="R28" s="3"/>
      <c r="S28" s="3"/>
      <c r="T28" s="3"/>
      <c r="U28" s="3"/>
    </row>
    <row r="29" spans="1:21" ht="16.5" customHeight="1" thickBot="1" x14ac:dyDescent="0.3">
      <c r="A29" s="381"/>
      <c r="B29" s="25" t="s">
        <v>79</v>
      </c>
      <c r="C29" s="40" t="str">
        <f t="shared" si="4"/>
        <v>Kozma Ádám 1726</v>
      </c>
      <c r="D29" s="43">
        <f t="shared" si="3"/>
        <v>1</v>
      </c>
      <c r="F29" s="424"/>
      <c r="G29" s="286" t="s">
        <v>79</v>
      </c>
      <c r="H29" s="287" t="s">
        <v>451</v>
      </c>
      <c r="I29" s="288">
        <v>0</v>
      </c>
      <c r="J29" s="288"/>
      <c r="K29" s="288">
        <v>1</v>
      </c>
      <c r="L29" s="427"/>
      <c r="M29" s="286" t="s">
        <v>79</v>
      </c>
      <c r="N29" s="290" t="s">
        <v>358</v>
      </c>
      <c r="P29" s="248"/>
      <c r="Q29" s="3"/>
      <c r="R29" s="3"/>
      <c r="S29" s="3"/>
      <c r="T29" s="3"/>
      <c r="U29" s="3"/>
    </row>
    <row r="30" spans="1:21" ht="13.5" customHeight="1" thickBot="1" x14ac:dyDescent="0.3">
      <c r="A30" s="381"/>
      <c r="B30" s="25" t="s">
        <v>80</v>
      </c>
      <c r="C30" s="40" t="str">
        <f t="shared" si="4"/>
        <v>Vágner Gergő 1556</v>
      </c>
      <c r="D30" s="43">
        <f t="shared" si="3"/>
        <v>1</v>
      </c>
      <c r="F30" s="424"/>
      <c r="G30" s="286" t="s">
        <v>80</v>
      </c>
      <c r="H30" s="287" t="s">
        <v>378</v>
      </c>
      <c r="I30" s="288">
        <v>0.5</v>
      </c>
      <c r="J30" s="288"/>
      <c r="K30" s="288">
        <v>0.5</v>
      </c>
      <c r="L30" s="427"/>
      <c r="M30" s="286" t="s">
        <v>80</v>
      </c>
      <c r="N30" s="290" t="s">
        <v>359</v>
      </c>
      <c r="P30" s="248"/>
      <c r="Q30" s="3"/>
      <c r="R30" s="3"/>
      <c r="S30" s="3"/>
      <c r="T30" s="3"/>
      <c r="U30" s="3"/>
    </row>
    <row r="31" spans="1:21" ht="12.75" customHeight="1" thickBot="1" x14ac:dyDescent="0.3">
      <c r="A31" s="381"/>
      <c r="B31" s="25" t="s">
        <v>81</v>
      </c>
      <c r="C31" s="40" t="str">
        <f t="shared" si="4"/>
        <v>Rózsa Miklós 1381</v>
      </c>
      <c r="D31" s="43">
        <f t="shared" si="3"/>
        <v>1</v>
      </c>
      <c r="F31" s="424"/>
      <c r="G31" s="286" t="s">
        <v>81</v>
      </c>
      <c r="H31" s="287" t="s">
        <v>379</v>
      </c>
      <c r="I31" s="288">
        <v>0</v>
      </c>
      <c r="J31" s="288"/>
      <c r="K31" s="288">
        <v>1</v>
      </c>
      <c r="L31" s="427"/>
      <c r="M31" s="286" t="s">
        <v>81</v>
      </c>
      <c r="N31" s="290" t="s">
        <v>433</v>
      </c>
      <c r="P31" s="248"/>
      <c r="Q31" s="3"/>
      <c r="R31" s="3"/>
      <c r="S31" s="3"/>
      <c r="T31" s="3"/>
      <c r="U31" s="3"/>
    </row>
    <row r="32" spans="1:21" ht="13.5" customHeight="1" thickBot="1" x14ac:dyDescent="0.3">
      <c r="A32" s="382"/>
      <c r="B32" s="25" t="s">
        <v>82</v>
      </c>
      <c r="C32" s="40" t="str">
        <f t="shared" si="4"/>
        <v xml:space="preserve">Janecskó Pál </v>
      </c>
      <c r="D32" s="43">
        <f t="shared" si="3"/>
        <v>1</v>
      </c>
      <c r="F32" s="425"/>
      <c r="G32" s="291" t="s">
        <v>82</v>
      </c>
      <c r="H32" s="292" t="s">
        <v>452</v>
      </c>
      <c r="I32" s="293">
        <v>0</v>
      </c>
      <c r="J32" s="293"/>
      <c r="K32" s="293">
        <v>1</v>
      </c>
      <c r="L32" s="428"/>
      <c r="M32" s="291" t="s">
        <v>82</v>
      </c>
      <c r="N32" s="294" t="s">
        <v>482</v>
      </c>
      <c r="P32" s="248"/>
      <c r="Q32" s="3"/>
      <c r="R32" s="3"/>
      <c r="S32" s="3"/>
      <c r="T32" s="3"/>
      <c r="U32" s="3"/>
    </row>
    <row r="33" spans="1:16" ht="12.75" customHeight="1" thickTop="1" thickBot="1" x14ac:dyDescent="0.3">
      <c r="C33" s="32"/>
      <c r="D33" s="43">
        <f>IF($F$7=2,I18,IF($L$7=2,K18,IF($F$22=2,I33,IF($L$22=2,K33,IF($F$37=2,I48,IF($L$37=2,K48,IF($F$52=2,I63,IF($L$52=2,K63,IF($F$67=2,I78,IF($L$67=2,K78,IF($F$82=2,I93,IF($L$82=2,K93,IF($F$97=2,I108,IF($L$97=2,K108,IF($F$112=2,I123,IF($L$112=2,K123,IF($F$127=2,I138,IF($L$127=2,K138,IF($F$142=2,I153,IF($L$142=2,K153))))))))))))))))))))</f>
        <v>8</v>
      </c>
      <c r="F33" s="295"/>
      <c r="G33" s="296"/>
      <c r="H33" s="297"/>
      <c r="I33" s="298">
        <f>SUM(I23:I32)</f>
        <v>1</v>
      </c>
      <c r="J33" s="299"/>
      <c r="K33" s="298">
        <f>SUM(K23:K32)</f>
        <v>9</v>
      </c>
      <c r="L33" s="295"/>
      <c r="M33" s="296"/>
      <c r="N33" s="297"/>
    </row>
    <row r="34" spans="1:16" ht="12.75" customHeight="1" thickBot="1" x14ac:dyDescent="0.25">
      <c r="C34" s="32"/>
      <c r="H34" s="37"/>
      <c r="I34" s="300"/>
      <c r="J34" s="300"/>
      <c r="K34" s="301"/>
      <c r="N34" s="37"/>
    </row>
    <row r="35" spans="1:16" ht="16.5" thickTop="1" thickBot="1" x14ac:dyDescent="0.25">
      <c r="C35" s="32"/>
      <c r="F35" s="280"/>
      <c r="G35" s="280"/>
      <c r="H35" s="280"/>
      <c r="I35" s="420" t="s">
        <v>8</v>
      </c>
      <c r="J35" s="420"/>
      <c r="K35" s="420"/>
      <c r="L35" s="280"/>
      <c r="M35" s="280"/>
      <c r="N35" s="280"/>
    </row>
    <row r="36" spans="1:16" ht="20.25" thickTop="1" thickBot="1" x14ac:dyDescent="0.35">
      <c r="A36" s="383" t="s">
        <v>0</v>
      </c>
      <c r="B36" s="409"/>
      <c r="C36" s="26" t="str">
        <f>'Input adatok'!C35</f>
        <v>Fehérgyarmat SE</v>
      </c>
      <c r="F36" s="421" t="s">
        <v>0</v>
      </c>
      <c r="G36" s="422"/>
      <c r="H36" s="283" t="str">
        <f>IF($F$37=1,C6,IF($F$37=2,C21,IF($F$37=3,C36,IF($F$37=4,C51,IF($F$37=5,C66,IF($F$37=6,C81,IF($F$37=7,C96,IF($F$37=8,C111,IF($F$37=9,C126,IF($F$37=10,C141,IF($F$37=11,C156,IF($F$37=12,C171,IF($F$37=13,C186,IF($F$37=14,C201,IF($F$37=15,C216,IF($F$37=16,C231,IF($F$37=17,C246,IF($F$37=18,C261,IF($F$37=19,C276,IF($F$37=20,C291))))))))))))))))))))</f>
        <v>Nyh. Sakkiskola SE</v>
      </c>
      <c r="I36" s="419" t="str">
        <f>$I$1</f>
        <v>4. forduló</v>
      </c>
      <c r="J36" s="419"/>
      <c r="K36" s="419"/>
      <c r="L36" s="421" t="s">
        <v>0</v>
      </c>
      <c r="M36" s="422"/>
      <c r="N36" s="283" t="str">
        <f>IF($L$37=1,C6,IF($L$37=2,C21,IF($L$37=3,C36,IF($L$37=4,C51,IF($L$37=5,C66,IF($L$37=6,C81,IF($L$37=7,C96,IF($L$37=8,C111,IF($L$37=9,C126,IF($L$37=10,C141,IF($L$37=11,C156,IF($L$37=12,C171,IF($L$37=13,C186,IF($L$37=14,C201,IF($L$37=15,C216,IF($L$37=16,C231,IF($L$37=17,C246,IF($L$37=18,C261,IF($L$37=19,C276,IF($L$37=20,C291))))))))))))))))))))</f>
        <v>Fetivíz SE</v>
      </c>
      <c r="P36" s="246"/>
    </row>
    <row r="37" spans="1:16" ht="16.5" customHeight="1" thickBot="1" x14ac:dyDescent="0.25">
      <c r="A37" s="380">
        <v>3</v>
      </c>
      <c r="B37" s="24"/>
      <c r="C37" s="26" t="str">
        <f>'Input adatok'!M36</f>
        <v>Játékos Neve:</v>
      </c>
      <c r="F37" s="423">
        <v>9</v>
      </c>
      <c r="G37" s="284"/>
      <c r="H37" s="285" t="str">
        <f>IF($F$37=1,C7,IF($F$37=2,C22,IF($F$37=3,C37,IF($F$37=4,C52,IF($F$37=5,C67,IF($F$37=6,C82,IF($F$37=7,C97,IF($F$37=8,C112,IF($F$37=9,C127,IF($F$37=10,C142,IF($F$37=11,C157,IF($F$37=12,C172,IF($F$37=13,C187,IF($F$37=14,C202,IF($F$37=15,C217,IF($F$37=16,C232,IF($F$37=17,C247,IF($F$37=18,C262,IF($F$37=19,C277,IF($F$37=20,C292))))))))))))))))))))</f>
        <v>Játékos Neve:</v>
      </c>
      <c r="I37" s="419"/>
      <c r="J37" s="419"/>
      <c r="K37" s="419"/>
      <c r="L37" s="426">
        <v>5</v>
      </c>
      <c r="M37" s="284"/>
      <c r="N37" s="285" t="str">
        <f>IF($L$37=1,C7,IF($L$37=2,C22,IF($L$37=3,C37,IF($L$37=4,C52,IF($L$37=5,C67,IF($L$37=6,C82,IF($L$37=7,C97,IF($L$37=8,C112,IF($L$37=9,C127,IF($L$37=10,C142,IF($L$37=11,C157,IF($L$37=12,C172,IF($L$37=13,C187,IF($L$37=14,C202,IF($L$37=15,C217,IF($L$37=16,C232,IF($L$37=17,C247,IF($L$37=18,C262,IF($L$37=19,C277,IF($L$37=20,C292))))))))))))))))))))</f>
        <v>Játékos Neve:</v>
      </c>
      <c r="P37" s="246"/>
    </row>
    <row r="38" spans="1:16" ht="13.5" customHeight="1" thickBot="1" x14ac:dyDescent="0.3">
      <c r="A38" s="381"/>
      <c r="B38" s="25" t="s">
        <v>2</v>
      </c>
      <c r="C38" s="40" t="str">
        <f>IF($F$7=3,H8,IF($L$7=3,N8,IF($F$22=3,H23,IF($L$22=3,N23,IF($F$37=3,H38,IF($L$37=3,N38,IF($F$52=3,H53,IF($L$52=3,N53,IF($F$67=3,H68,IF($L$67=3,N68,IF($F$82=3,H83,IF($L$82=3,N83,IF($F$97=3,H98,IF($L$97=3,N98,IF($F$112=3,H113,IF($L$112=3,N113,IF($F$127=3,H128,IF($L$127=3,N128,IF($F$142=3,H143,IF($L$142=3,N143))))))))))))))))))))</f>
        <v>Berki József 1969</v>
      </c>
      <c r="D38" s="43">
        <f t="shared" ref="D38:D47" si="5">IF($F$7=3,I8,IF($L$7=3,K8,IF($F$22=3,I23,IF($L$22=3,K23,IF($F$37=3,I38,IF($L$37=3,K38,IF($F$52=3,I53,IF($L$52=3,K53,IF($F$67=3,I68,IF($L$67=3,K68,IF($F$82=3,I83,IF($L$82=3,K83,IF($F$97=3,I98,IF($L$97=3,K98,IF($F$112=3,I113,IF($L$112=3,K113,IF($F$127=3,I128,IF($L$127=3,K128,IF($F$142=3,I143,IF($L$142=3,K143))))))))))))))))))))</f>
        <v>0</v>
      </c>
      <c r="F38" s="424"/>
      <c r="G38" s="286" t="s">
        <v>2</v>
      </c>
      <c r="H38" s="287" t="s">
        <v>313</v>
      </c>
      <c r="I38" s="288">
        <v>1</v>
      </c>
      <c r="J38" s="288"/>
      <c r="K38" s="288">
        <v>0</v>
      </c>
      <c r="L38" s="427"/>
      <c r="M38" s="286" t="s">
        <v>2</v>
      </c>
      <c r="N38" s="289" t="s">
        <v>633</v>
      </c>
      <c r="P38" s="246"/>
    </row>
    <row r="39" spans="1:16" ht="13.5" customHeight="1" thickBot="1" x14ac:dyDescent="0.3">
      <c r="A39" s="381"/>
      <c r="B39" s="25" t="s">
        <v>3</v>
      </c>
      <c r="C39" s="40" t="str">
        <f t="shared" ref="C39:C47" si="6">IF($F$7=3,H9,IF($L$7=3,N9,IF($F$22=3,H24,IF($L$22=3,N24,IF($F$37=3,H39,IF($L$37=3,N39,IF($F$52=3,H54,IF($L$52=3,N54,IF($F$67=3,H69,IF($L$67=3,N69,IF($F$82=3,H84,IF($L$82=3,N84,IF($F$97=3,H99,IF($L$97=3,N99,IF($F$112=3,H114,IF($L$112=3,N114,IF($F$127=3,H129,IF($L$127=3,N129,IF($F$142=3,H144,IF($L$142=3,N144))))))))))))))))))))</f>
        <v xml:space="preserve"> Bartha Gábor 1850</v>
      </c>
      <c r="D39" s="43">
        <f t="shared" si="5"/>
        <v>0.5</v>
      </c>
      <c r="F39" s="424"/>
      <c r="G39" s="286" t="s">
        <v>3</v>
      </c>
      <c r="H39" s="287" t="s">
        <v>314</v>
      </c>
      <c r="I39" s="288">
        <v>0.5</v>
      </c>
      <c r="J39" s="288"/>
      <c r="K39" s="288">
        <v>0.5</v>
      </c>
      <c r="L39" s="427"/>
      <c r="M39" s="286" t="s">
        <v>3</v>
      </c>
      <c r="N39" s="290" t="s">
        <v>634</v>
      </c>
      <c r="P39" s="246"/>
    </row>
    <row r="40" spans="1:16" ht="13.5" customHeight="1" thickBot="1" x14ac:dyDescent="0.3">
      <c r="A40" s="381"/>
      <c r="B40" s="25" t="s">
        <v>4</v>
      </c>
      <c r="C40" s="40" t="str">
        <f t="shared" si="6"/>
        <v>Gulyás Ferenc 1826</v>
      </c>
      <c r="D40" s="43">
        <f t="shared" si="5"/>
        <v>0</v>
      </c>
      <c r="F40" s="424"/>
      <c r="G40" s="286" t="s">
        <v>4</v>
      </c>
      <c r="H40" s="287" t="s">
        <v>541</v>
      </c>
      <c r="I40" s="288">
        <v>0.5</v>
      </c>
      <c r="J40" s="288"/>
      <c r="K40" s="288">
        <v>0.5</v>
      </c>
      <c r="L40" s="427"/>
      <c r="M40" s="286" t="s">
        <v>4</v>
      </c>
      <c r="N40" s="290" t="s">
        <v>635</v>
      </c>
      <c r="P40" s="246"/>
    </row>
    <row r="41" spans="1:16" ht="13.5" customHeight="1" thickBot="1" x14ac:dyDescent="0.3">
      <c r="A41" s="381"/>
      <c r="B41" s="25" t="s">
        <v>5</v>
      </c>
      <c r="C41" s="40" t="str">
        <f t="shared" si="6"/>
        <v>Pásztor Sándor 1726</v>
      </c>
      <c r="D41" s="43">
        <f t="shared" si="5"/>
        <v>0</v>
      </c>
      <c r="F41" s="424"/>
      <c r="G41" s="286" t="s">
        <v>5</v>
      </c>
      <c r="H41" s="287" t="s">
        <v>629</v>
      </c>
      <c r="I41" s="288">
        <v>0.5</v>
      </c>
      <c r="J41" s="288"/>
      <c r="K41" s="288">
        <v>0.5</v>
      </c>
      <c r="L41" s="427"/>
      <c r="M41" s="286" t="s">
        <v>5</v>
      </c>
      <c r="N41" s="290" t="s">
        <v>636</v>
      </c>
      <c r="P41" s="246"/>
    </row>
    <row r="42" spans="1:16" ht="12.75" customHeight="1" thickBot="1" x14ac:dyDescent="0.3">
      <c r="A42" s="381"/>
      <c r="B42" s="25" t="s">
        <v>6</v>
      </c>
      <c r="C42" s="40" t="str">
        <f t="shared" si="6"/>
        <v>Gaál Gergő 1721</v>
      </c>
      <c r="D42" s="43">
        <f t="shared" si="5"/>
        <v>1</v>
      </c>
      <c r="F42" s="424"/>
      <c r="G42" s="286" t="s">
        <v>6</v>
      </c>
      <c r="H42" s="287" t="s">
        <v>542</v>
      </c>
      <c r="I42" s="288">
        <v>0.5</v>
      </c>
      <c r="J42" s="288"/>
      <c r="K42" s="288">
        <v>0.5</v>
      </c>
      <c r="L42" s="427"/>
      <c r="M42" s="286" t="s">
        <v>6</v>
      </c>
      <c r="N42" s="290" t="s">
        <v>637</v>
      </c>
      <c r="P42" s="246"/>
    </row>
    <row r="43" spans="1:16" ht="12.75" customHeight="1" thickBot="1" x14ac:dyDescent="0.3">
      <c r="A43" s="381"/>
      <c r="B43" s="25" t="s">
        <v>7</v>
      </c>
      <c r="C43" s="40" t="str">
        <f t="shared" si="6"/>
        <v xml:space="preserve"> Tuba Tihamér </v>
      </c>
      <c r="D43" s="43">
        <f t="shared" si="5"/>
        <v>0.5</v>
      </c>
      <c r="F43" s="424"/>
      <c r="G43" s="286" t="s">
        <v>7</v>
      </c>
      <c r="H43" s="287" t="s">
        <v>630</v>
      </c>
      <c r="I43" s="288">
        <v>0.5</v>
      </c>
      <c r="J43" s="288"/>
      <c r="K43" s="288">
        <v>0.5</v>
      </c>
      <c r="L43" s="427"/>
      <c r="M43" s="286" t="s">
        <v>7</v>
      </c>
      <c r="N43" s="290" t="s">
        <v>638</v>
      </c>
      <c r="P43" s="246"/>
    </row>
    <row r="44" spans="1:16" ht="12.75" customHeight="1" thickBot="1" x14ac:dyDescent="0.3">
      <c r="A44" s="381"/>
      <c r="B44" s="25" t="s">
        <v>79</v>
      </c>
      <c r="C44" s="40" t="str">
        <f t="shared" si="6"/>
        <v xml:space="preserve"> Balogh Ferenc </v>
      </c>
      <c r="D44" s="43">
        <f t="shared" si="5"/>
        <v>0</v>
      </c>
      <c r="F44" s="424"/>
      <c r="G44" s="286" t="s">
        <v>79</v>
      </c>
      <c r="H44" s="287" t="s">
        <v>318</v>
      </c>
      <c r="I44" s="288">
        <v>0</v>
      </c>
      <c r="J44" s="288"/>
      <c r="K44" s="288">
        <v>1</v>
      </c>
      <c r="L44" s="427"/>
      <c r="M44" s="286" t="s">
        <v>79</v>
      </c>
      <c r="N44" s="290" t="s">
        <v>639</v>
      </c>
      <c r="P44" s="246"/>
    </row>
    <row r="45" spans="1:16" ht="12.75" customHeight="1" thickBot="1" x14ac:dyDescent="0.3">
      <c r="A45" s="381"/>
      <c r="B45" s="25" t="s">
        <v>80</v>
      </c>
      <c r="C45" s="40" t="str">
        <f t="shared" si="6"/>
        <v xml:space="preserve"> Szabó Bertalan</v>
      </c>
      <c r="D45" s="43">
        <f t="shared" si="5"/>
        <v>0</v>
      </c>
      <c r="F45" s="424"/>
      <c r="G45" s="286" t="s">
        <v>80</v>
      </c>
      <c r="H45" s="287" t="s">
        <v>631</v>
      </c>
      <c r="I45" s="288">
        <v>0</v>
      </c>
      <c r="J45" s="288"/>
      <c r="K45" s="288">
        <v>1</v>
      </c>
      <c r="L45" s="427"/>
      <c r="M45" s="286" t="s">
        <v>80</v>
      </c>
      <c r="N45" s="290" t="s">
        <v>640</v>
      </c>
      <c r="P45" s="246"/>
    </row>
    <row r="46" spans="1:16" ht="13.5" customHeight="1" thickBot="1" x14ac:dyDescent="0.3">
      <c r="A46" s="381"/>
      <c r="B46" s="25" t="s">
        <v>81</v>
      </c>
      <c r="C46" s="40" t="str">
        <f t="shared" si="6"/>
        <v>Jakab Xavér Barnabás</v>
      </c>
      <c r="D46" s="43">
        <f t="shared" si="5"/>
        <v>0</v>
      </c>
      <c r="F46" s="424"/>
      <c r="G46" s="286" t="s">
        <v>81</v>
      </c>
      <c r="H46" s="287" t="s">
        <v>319</v>
      </c>
      <c r="I46" s="288">
        <v>1</v>
      </c>
      <c r="J46" s="288"/>
      <c r="K46" s="288">
        <v>0</v>
      </c>
      <c r="L46" s="427"/>
      <c r="M46" s="286" t="s">
        <v>81</v>
      </c>
      <c r="N46" s="290" t="s">
        <v>258</v>
      </c>
      <c r="P46" s="246"/>
    </row>
    <row r="47" spans="1:16" ht="16.5" customHeight="1" thickBot="1" x14ac:dyDescent="0.3">
      <c r="A47" s="391"/>
      <c r="B47" s="25" t="s">
        <v>82</v>
      </c>
      <c r="C47" s="40" t="str">
        <f t="shared" si="6"/>
        <v>Buda Zoltán</v>
      </c>
      <c r="D47" s="43">
        <f t="shared" si="5"/>
        <v>0</v>
      </c>
      <c r="F47" s="425"/>
      <c r="G47" s="291" t="s">
        <v>82</v>
      </c>
      <c r="H47" s="292" t="s">
        <v>632</v>
      </c>
      <c r="I47" s="293">
        <v>0</v>
      </c>
      <c r="J47" s="293"/>
      <c r="K47" s="293">
        <v>1</v>
      </c>
      <c r="L47" s="428"/>
      <c r="M47" s="291" t="s">
        <v>82</v>
      </c>
      <c r="N47" s="294" t="s">
        <v>259</v>
      </c>
      <c r="P47" s="246"/>
    </row>
    <row r="48" spans="1:16" ht="27.75" thickTop="1" thickBot="1" x14ac:dyDescent="0.3">
      <c r="C48" s="32"/>
      <c r="D48" s="43">
        <f>IF($F$7=3,I18,IF($L$7=3,K18,IF($F$22=3,I33,IF($L$22=3,K33,IF($F$37=3,I48,IF($L$37=3,K48,IF($F$52=3,I63,IF($L$52=3,K63,IF($F$67=3,I78,IF($L$67=3,K78,IF($F$82=3,I93,IF($L$82=3,K93,IF($F$97=3,I108,IF($L$97=3,K108,IF($F$112=3,I123,IF($L$112=3,K123,IF($F$127=3,I138,IF($L$127=3,K138,IF($F$142=3,I153,IF($L$142=3,K153))))))))))))))))))))</f>
        <v>2</v>
      </c>
      <c r="F48" s="295"/>
      <c r="G48" s="296"/>
      <c r="H48" s="297"/>
      <c r="I48" s="298">
        <f>SUM(I38:I47)</f>
        <v>4.5</v>
      </c>
      <c r="J48" s="299"/>
      <c r="K48" s="298">
        <f>SUM(K38:K47)</f>
        <v>5.5</v>
      </c>
      <c r="L48" s="295"/>
      <c r="M48" s="296"/>
      <c r="N48" s="297"/>
      <c r="P48" s="246"/>
    </row>
    <row r="49" spans="1:16" ht="13.5" thickBot="1" x14ac:dyDescent="0.25">
      <c r="C49" s="32"/>
      <c r="H49" s="37"/>
      <c r="I49" s="300"/>
      <c r="J49" s="300"/>
      <c r="K49" s="301"/>
      <c r="N49" s="37"/>
    </row>
    <row r="50" spans="1:16" ht="16.5" thickTop="1" thickBot="1" x14ac:dyDescent="0.25">
      <c r="C50" s="32"/>
      <c r="F50" s="280"/>
      <c r="G50" s="280"/>
      <c r="H50" s="280"/>
      <c r="I50" s="420" t="s">
        <v>8</v>
      </c>
      <c r="J50" s="420"/>
      <c r="K50" s="420"/>
      <c r="L50" s="280"/>
      <c r="M50" s="280"/>
      <c r="N50" s="280"/>
    </row>
    <row r="51" spans="1:16" ht="20.25" thickTop="1" thickBot="1" x14ac:dyDescent="0.35">
      <c r="A51" s="383" t="s">
        <v>0</v>
      </c>
      <c r="B51" s="409"/>
      <c r="C51" s="26" t="str">
        <f>'Input adatok'!C51</f>
        <v>Dávid SC</v>
      </c>
      <c r="F51" s="421" t="s">
        <v>0</v>
      </c>
      <c r="G51" s="422"/>
      <c r="H51" s="283" t="str">
        <f>IF($F$52=1,C6,IF($F$52=2,C21,IF($F$52=3,C36,IF($F$52=4,C51,IF($F$52=5,C66,IF($F$52=6,C81,IF($F$52=7,C96,IF($F$52=8,C111,IF($F$52=9,C126,IF($F$52=10,C141,IF($F$52=11,C156,IF($F$52=12,C171,IF($F$52=13,C186,IF($F$52=14,C201,IF($F$52=15,C216,IF($F$52=16,C231,IF($F$52=17,C246,IF($F$52=18,C261,IF($F$52=19,C276,IF($F$52=20,C291))))))))))))))))))))</f>
        <v>Nyírbátor SE</v>
      </c>
      <c r="I51" s="419" t="str">
        <f>$I$1</f>
        <v>4. forduló</v>
      </c>
      <c r="J51" s="419"/>
      <c r="K51" s="419"/>
      <c r="L51" s="421" t="s">
        <v>0</v>
      </c>
      <c r="M51" s="422"/>
      <c r="N51" s="283" t="str">
        <f>IF($L$52=1,C6,IF($L$52=2,C21,IF($L$52=3,C36,IF($L$52=4,C51,IF($L$52=5,C66,IF($L$52=6,C81,IF($L$52=7,C96,IF($L$52=8,C111,IF($L$52=9,C126,IF($L$52=10,C141,IF($L$52=11,C156,IF($L$52=12,C171,IF($L$52=13,C186,IF($L$52=14,C201,IF($L$52=15,C216,IF($L$52=16,C231,IF($L$52=17,C246,IF($L$52=18,C261,IF($L$52=19,C276,IF($L$52=20,C291))))))))))))))))))))</f>
        <v>Dávid SC</v>
      </c>
      <c r="P51" s="246"/>
    </row>
    <row r="52" spans="1:16" ht="13.5" customHeight="1" thickBot="1" x14ac:dyDescent="0.25">
      <c r="A52" s="380">
        <v>4</v>
      </c>
      <c r="B52" s="24"/>
      <c r="C52" s="26" t="str">
        <f>'Input adatok'!M52</f>
        <v>Játékos Neve:</v>
      </c>
      <c r="F52" s="423">
        <v>1</v>
      </c>
      <c r="G52" s="284"/>
      <c r="H52" s="285" t="str">
        <f>IF($F$52=1,C7,IF($F$52=2,C22,IF($F$52=3,C37,IF($F$52=4,C52,IF($F$52=5,C67,IF($F$52=6,C82,IF($F$52=7,C97,IF($F$52=8,C112,IF($F$52=9,C127,IF($F$52=10,C142,IF($F$52=11,C157,IF($F$52=12,C172,IF($F$52=13,C187,IF($F$52=14,C202,IF($F$52=15,C217,IF($F$52=16,C232,IF($F$52=17,C247,IF($F$52=18,C262,IF($F$52=19,C277,IF($F$52=20,C292))))))))))))))))))))</f>
        <v>Játékos Neve:</v>
      </c>
      <c r="I52" s="419"/>
      <c r="J52" s="419"/>
      <c r="K52" s="419"/>
      <c r="L52" s="426">
        <v>4</v>
      </c>
      <c r="M52" s="284"/>
      <c r="N52" s="285" t="str">
        <f>IF($L$52=1,C7,IF($L$52=2,C22,IF($L$52=3,C37,IF($L$52=4,C52,IF($L$52=5,C67,IF($L$52=6,C82,IF($L$52=7,C97,IF($L$52=8,C112,IF($L$52=9,C127,IF($L$52=10,C142,IF($L$52=11,C157,IF($L$52=12,C172,IF($L$52=13,C187,IF($L$52=14,C202,IF($L$52=15,C217,IF($L$52=16,C232,IF($L$52=17,C247,IF($L$52=18,C262,IF($L$52=19,C277,IF($L$52=20,C292))))))))))))))))))))</f>
        <v>Játékos Neve:</v>
      </c>
      <c r="P52" s="246"/>
    </row>
    <row r="53" spans="1:16" ht="13.5" customHeight="1" thickBot="1" x14ac:dyDescent="0.3">
      <c r="A53" s="381"/>
      <c r="B53" s="25" t="s">
        <v>2</v>
      </c>
      <c r="C53" s="40" t="str">
        <f>IF($F$7=4,H8,IF($L$7=4,N8,IF($F$22=4,H23,IF($L$22=4,N23,IF($F$37=4,H38,IF($L$37=4,N38,IF($F$52=4,H53,IF($L$52=4,N53,IF($F$67=4,H68,IF($L$67=4,N68,IF($F$82=4,H83,IF($L$82=4,N83,IF($F$97=4,H98,IF($L$97=4,N98,IF($F$112=4,H113,IF($L$112=4,N113,IF($F$127=4,H128,IF($L$127=4,N128,IF($F$142=4,H143,IF($L$142=4,N143))))))))))))))))))))</f>
        <v>Giraszin G.  1923</v>
      </c>
      <c r="D53" s="43">
        <f t="shared" ref="D53:D62" si="7">IF($F$7=4,I8,IF($L$7=4,K8,IF($F$22=4,I23,IF($L$22=4,K23,IF($F$37=4,I38,IF($L$37=4,K38,IF($F$52=4,I53,IF($L$52=4,K53,IF($F$67=4,I68,IF($L$67=4,K68,IF($F$82=4,I83,IF($L$82=4,K83,IF($F$97=4,I98,IF($L$97=4,K98,IF($F$112=4,I113,IF($L$112=4,K113,IF($F$127=4,I128,IF($L$127=4,K128,IF($F$142=4,I143,IF($L$142=4,K143))))))))))))))))))))</f>
        <v>1</v>
      </c>
      <c r="F53" s="424"/>
      <c r="G53" s="286" t="s">
        <v>2</v>
      </c>
      <c r="H53" s="287" t="s">
        <v>499</v>
      </c>
      <c r="I53" s="288">
        <v>0</v>
      </c>
      <c r="J53" s="288"/>
      <c r="K53" s="288">
        <v>1</v>
      </c>
      <c r="L53" s="427"/>
      <c r="M53" s="286" t="s">
        <v>2</v>
      </c>
      <c r="N53" s="289" t="s">
        <v>508</v>
      </c>
      <c r="P53" s="246"/>
    </row>
    <row r="54" spans="1:16" ht="12.75" customHeight="1" thickBot="1" x14ac:dyDescent="0.3">
      <c r="A54" s="381"/>
      <c r="B54" s="25" t="s">
        <v>3</v>
      </c>
      <c r="C54" s="40" t="str">
        <f t="shared" ref="C54:C62" si="8">IF($F$7=4,H9,IF($L$7=4,N9,IF($F$22=4,H24,IF($L$22=4,N24,IF($F$37=4,H39,IF($L$37=4,N39,IF($F$52=4,H54,IF($L$52=4,N54,IF($F$67=4,H69,IF($L$67=4,N69,IF($F$82=4,H84,IF($L$82=4,N84,IF($F$97=4,H99,IF($L$97=4,N99,IF($F$112=4,H114,IF($L$112=4,N114,IF($F$127=4,H129,IF($L$127=4,N129,IF($F$142=4,H144,IF($L$142=4,N144))))))))))))))))))))</f>
        <v xml:space="preserve"> Szabó K.  1980 </v>
      </c>
      <c r="D54" s="43">
        <f t="shared" si="7"/>
        <v>1</v>
      </c>
      <c r="F54" s="424"/>
      <c r="G54" s="286" t="s">
        <v>3</v>
      </c>
      <c r="H54" s="287" t="s">
        <v>500</v>
      </c>
      <c r="I54" s="288">
        <v>0</v>
      </c>
      <c r="J54" s="288"/>
      <c r="K54" s="288">
        <v>1</v>
      </c>
      <c r="L54" s="427"/>
      <c r="M54" s="286" t="s">
        <v>3</v>
      </c>
      <c r="N54" s="290" t="s">
        <v>509</v>
      </c>
      <c r="P54" s="246"/>
    </row>
    <row r="55" spans="1:16" ht="12.75" customHeight="1" thickBot="1" x14ac:dyDescent="0.3">
      <c r="A55" s="381"/>
      <c r="B55" s="25" t="s">
        <v>4</v>
      </c>
      <c r="C55" s="40" t="str">
        <f t="shared" si="8"/>
        <v>  Illés A.    1839</v>
      </c>
      <c r="D55" s="43">
        <f t="shared" si="7"/>
        <v>1</v>
      </c>
      <c r="F55" s="424"/>
      <c r="G55" s="286" t="s">
        <v>4</v>
      </c>
      <c r="H55" s="287" t="s">
        <v>501</v>
      </c>
      <c r="I55" s="288">
        <v>0</v>
      </c>
      <c r="J55" s="288"/>
      <c r="K55" s="288">
        <v>1</v>
      </c>
      <c r="L55" s="427"/>
      <c r="M55" s="286" t="s">
        <v>4</v>
      </c>
      <c r="N55" s="290" t="s">
        <v>510</v>
      </c>
      <c r="P55" s="246"/>
    </row>
    <row r="56" spans="1:16" ht="12.75" customHeight="1" thickBot="1" x14ac:dyDescent="0.3">
      <c r="A56" s="381"/>
      <c r="B56" s="25" t="s">
        <v>5</v>
      </c>
      <c r="C56" s="40" t="str">
        <f t="shared" si="8"/>
        <v xml:space="preserve">  Gurály L.A. 1740 </v>
      </c>
      <c r="D56" s="43">
        <f t="shared" si="7"/>
        <v>1</v>
      </c>
      <c r="F56" s="424"/>
      <c r="G56" s="286" t="s">
        <v>5</v>
      </c>
      <c r="H56" s="287" t="s">
        <v>502</v>
      </c>
      <c r="I56" s="288">
        <v>0</v>
      </c>
      <c r="J56" s="288"/>
      <c r="K56" s="288">
        <v>1</v>
      </c>
      <c r="L56" s="427"/>
      <c r="M56" s="286" t="s">
        <v>5</v>
      </c>
      <c r="N56" s="290" t="s">
        <v>511</v>
      </c>
      <c r="P56" s="246"/>
    </row>
    <row r="57" spans="1:16" ht="13.5" customHeight="1" thickBot="1" x14ac:dyDescent="0.3">
      <c r="A57" s="381"/>
      <c r="B57" s="25" t="s">
        <v>6</v>
      </c>
      <c r="C57" s="40" t="str">
        <f t="shared" si="8"/>
        <v>  Viszokai I.  1638  </v>
      </c>
      <c r="D57" s="43">
        <f t="shared" si="7"/>
        <v>1</v>
      </c>
      <c r="F57" s="424"/>
      <c r="G57" s="286" t="s">
        <v>6</v>
      </c>
      <c r="H57" s="287" t="s">
        <v>503</v>
      </c>
      <c r="I57" s="288">
        <v>0</v>
      </c>
      <c r="J57" s="288"/>
      <c r="K57" s="288">
        <v>1</v>
      </c>
      <c r="L57" s="427"/>
      <c r="M57" s="286" t="s">
        <v>6</v>
      </c>
      <c r="N57" s="290" t="s">
        <v>512</v>
      </c>
      <c r="P57" s="246"/>
    </row>
    <row r="58" spans="1:16" ht="13.5" customHeight="1" thickBot="1" x14ac:dyDescent="0.3">
      <c r="A58" s="381"/>
      <c r="B58" s="25" t="s">
        <v>7</v>
      </c>
      <c r="C58" s="40" t="str">
        <f t="shared" si="8"/>
        <v> Vannai L.   1457</v>
      </c>
      <c r="D58" s="43">
        <f t="shared" si="7"/>
        <v>0.5</v>
      </c>
      <c r="F58" s="424"/>
      <c r="G58" s="286" t="s">
        <v>7</v>
      </c>
      <c r="H58" s="287" t="s">
        <v>504</v>
      </c>
      <c r="I58" s="288">
        <v>0.5</v>
      </c>
      <c r="J58" s="288"/>
      <c r="K58" s="288">
        <v>0.5</v>
      </c>
      <c r="L58" s="427"/>
      <c r="M58" s="286" t="s">
        <v>7</v>
      </c>
      <c r="N58" s="290" t="s">
        <v>513</v>
      </c>
      <c r="P58" s="246"/>
    </row>
    <row r="59" spans="1:16" ht="13.5" customHeight="1" thickBot="1" x14ac:dyDescent="0.3">
      <c r="A59" s="381"/>
      <c r="B59" s="25" t="s">
        <v>79</v>
      </c>
      <c r="C59" s="40" t="str">
        <f t="shared" si="8"/>
        <v xml:space="preserve"> Pethő D.    1484 </v>
      </c>
      <c r="D59" s="43">
        <f t="shared" si="7"/>
        <v>0</v>
      </c>
      <c r="F59" s="424"/>
      <c r="G59" s="286" t="s">
        <v>79</v>
      </c>
      <c r="H59" s="287" t="s">
        <v>505</v>
      </c>
      <c r="I59" s="288">
        <v>1</v>
      </c>
      <c r="J59" s="288"/>
      <c r="K59" s="288">
        <v>0</v>
      </c>
      <c r="L59" s="427"/>
      <c r="M59" s="286" t="s">
        <v>79</v>
      </c>
      <c r="N59" s="290" t="s">
        <v>514</v>
      </c>
      <c r="P59" s="246"/>
    </row>
    <row r="60" spans="1:16" ht="16.5" customHeight="1" thickBot="1" x14ac:dyDescent="0.3">
      <c r="A60" s="381"/>
      <c r="B60" s="25" t="s">
        <v>80</v>
      </c>
      <c r="C60" s="40" t="str">
        <f t="shared" si="8"/>
        <v xml:space="preserve"> Oláh M. J.</v>
      </c>
      <c r="D60" s="43">
        <f t="shared" si="7"/>
        <v>0</v>
      </c>
      <c r="F60" s="424"/>
      <c r="G60" s="286" t="s">
        <v>80</v>
      </c>
      <c r="H60" s="287" t="s">
        <v>506</v>
      </c>
      <c r="I60" s="288">
        <v>1</v>
      </c>
      <c r="J60" s="288"/>
      <c r="K60" s="288">
        <v>0</v>
      </c>
      <c r="L60" s="427"/>
      <c r="M60" s="286" t="s">
        <v>80</v>
      </c>
      <c r="N60" s="290" t="s">
        <v>515</v>
      </c>
      <c r="P60" s="246"/>
    </row>
    <row r="61" spans="1:16" ht="16.5" customHeight="1" thickBot="1" x14ac:dyDescent="0.3">
      <c r="A61" s="381"/>
      <c r="B61" s="25" t="s">
        <v>81</v>
      </c>
      <c r="C61" s="40" t="str">
        <f t="shared" si="8"/>
        <v xml:space="preserve"> Morvai R.</v>
      </c>
      <c r="D61" s="43">
        <f t="shared" si="7"/>
        <v>1</v>
      </c>
      <c r="F61" s="424"/>
      <c r="G61" s="286" t="s">
        <v>81</v>
      </c>
      <c r="H61" s="287" t="s">
        <v>340</v>
      </c>
      <c r="I61" s="288">
        <v>0</v>
      </c>
      <c r="J61" s="288"/>
      <c r="K61" s="288">
        <v>1</v>
      </c>
      <c r="L61" s="427"/>
      <c r="M61" s="286" t="s">
        <v>81</v>
      </c>
      <c r="N61" s="290" t="s">
        <v>516</v>
      </c>
      <c r="P61" s="246"/>
    </row>
    <row r="62" spans="1:16" ht="13.5" customHeight="1" thickBot="1" x14ac:dyDescent="0.3">
      <c r="A62" s="391"/>
      <c r="B62" s="25" t="s">
        <v>82</v>
      </c>
      <c r="C62" s="40" t="str">
        <f t="shared" si="8"/>
        <v xml:space="preserve"> Szabó P.</v>
      </c>
      <c r="D62" s="43">
        <f t="shared" si="7"/>
        <v>1</v>
      </c>
      <c r="F62" s="425"/>
      <c r="G62" s="291" t="s">
        <v>82</v>
      </c>
      <c r="H62" s="292" t="s">
        <v>507</v>
      </c>
      <c r="I62" s="293">
        <v>0</v>
      </c>
      <c r="J62" s="293"/>
      <c r="K62" s="293">
        <v>1</v>
      </c>
      <c r="L62" s="428"/>
      <c r="M62" s="291" t="s">
        <v>82</v>
      </c>
      <c r="N62" s="294" t="s">
        <v>517</v>
      </c>
      <c r="P62" s="246"/>
    </row>
    <row r="63" spans="1:16" ht="13.5" customHeight="1" thickTop="1" thickBot="1" x14ac:dyDescent="0.3">
      <c r="C63" s="32"/>
      <c r="D63" s="43">
        <f>IF($F$7=4,I18,IF($L$7=4,K18,IF($F$22=4,I33,IF($L$22=4,K33,IF($F$37=4,I48,IF($L$37=4,K48,IF($F$52=4,I63,IF($L$52=4,K63,IF($F$67=4,I78,IF($L$67=4,K78,IF($F$82=4,I93,IF($L$82=4,K93,IF($F$97=4,I108,IF($L$97=4,K108,IF($F$112=4,I123,IF($L$112=4,K123,IF($F$127=4,I138,IF($L$127=4,K138,IF($F$142=4,I153,IF($L$142=4,K153))))))))))))))))))))</f>
        <v>7.5</v>
      </c>
      <c r="F63" s="295"/>
      <c r="G63" s="296"/>
      <c r="H63" s="297"/>
      <c r="I63" s="298">
        <f>SUM(I53:I62)</f>
        <v>2.5</v>
      </c>
      <c r="J63" s="299"/>
      <c r="K63" s="298">
        <f>SUM(K53:K62)</f>
        <v>7.5</v>
      </c>
      <c r="L63" s="295"/>
      <c r="M63" s="296"/>
      <c r="N63" s="297"/>
      <c r="P63" s="246"/>
    </row>
    <row r="64" spans="1:16" ht="13.5" customHeight="1" thickBot="1" x14ac:dyDescent="0.25">
      <c r="C64" s="32"/>
      <c r="H64" s="37"/>
      <c r="I64" s="300"/>
      <c r="J64" s="300"/>
      <c r="K64" s="301"/>
      <c r="N64" s="37"/>
      <c r="P64" s="246"/>
    </row>
    <row r="65" spans="1:16" ht="16.5" thickTop="1" thickBot="1" x14ac:dyDescent="0.25">
      <c r="C65" s="32"/>
      <c r="F65" s="280"/>
      <c r="G65" s="280"/>
      <c r="H65" s="280"/>
      <c r="I65" s="420" t="s">
        <v>8</v>
      </c>
      <c r="J65" s="420"/>
      <c r="K65" s="420"/>
      <c r="L65" s="280"/>
      <c r="M65" s="280"/>
      <c r="N65" s="280"/>
      <c r="P65" s="246"/>
    </row>
    <row r="66" spans="1:16" ht="20.25" thickTop="1" thickBot="1" x14ac:dyDescent="0.35">
      <c r="A66" s="383" t="s">
        <v>0</v>
      </c>
      <c r="B66" s="384"/>
      <c r="C66" s="23" t="str">
        <f>'Input adatok'!C67</f>
        <v>Fetivíz SE</v>
      </c>
      <c r="F66" s="421" t="s">
        <v>0</v>
      </c>
      <c r="G66" s="422"/>
      <c r="H66" s="283" t="str">
        <f>IF($F$67=1,C6,IF($F$67=2,C21,IF($F$67=3,C36,IF($F$67=4,C51,IF($F$67=5,C66,IF($F$67=6,C81,IF($F$67=7,C96,IF($F$67=8,C111,IF($F$67=9,C126,IF($F$67=10,C141,IF($F$67=11,C156,IF($F$67=12,C171,IF($F$67=13,C186,IF($F$67=14,C201,IF($F$67=15,C216,IF($F$67=16,C231,IF($F$67=17,C246,IF($F$67=18,C261,IF($F$67=19,C276,IF($F$67=20,C291))))))))))))))))))))</f>
        <v>Refi SC</v>
      </c>
      <c r="I66" s="419" t="str">
        <f>$I$1</f>
        <v>4. forduló</v>
      </c>
      <c r="J66" s="419"/>
      <c r="K66" s="419"/>
      <c r="L66" s="421" t="s">
        <v>0</v>
      </c>
      <c r="M66" s="422"/>
      <c r="N66" s="283" t="str">
        <f>IF($L$67=1,C6,IF($L$67=2,C21,IF($L$67=3,C36,IF($L$67=4,C51,IF($L$67=5,C66,IF($L$67=6,C81,IF($L$67=7,72,IF($L$67=8,$C111,IF($L$67=9,C126,IF($L$67=10,C141,IF($L$67=11,C156,IF($L$67=12,C171,IF($L$67=13,C186,IF($L$67=14,C201,IF($L$67=15,C216,IF($L$67=16,C231,IF($L$67=17,C246,IF($L$67=18,C261,IF($L$67=19,C276,IF($L$67=20,C291))))))))))))))))))))</f>
        <v>Fehérgyarmat SE</v>
      </c>
      <c r="P66" s="246"/>
    </row>
    <row r="67" spans="1:16" ht="12.75" customHeight="1" thickBot="1" x14ac:dyDescent="0.25">
      <c r="A67" s="380">
        <v>5</v>
      </c>
      <c r="B67" s="1"/>
      <c r="C67" s="26" t="str">
        <f>'Input adatok'!M68</f>
        <v>Játékos Neve:</v>
      </c>
      <c r="F67" s="423">
        <v>2</v>
      </c>
      <c r="G67" s="284"/>
      <c r="H67" s="285" t="str">
        <f>IF($F$67=1,C7,IF($F$67=2,C22,IF($F$67=3,C37,IF($F$67=4,C52,IF($F$67=5,C67,IF($F$67=6,C82,IF($F$67=7,C97,IF($F$67=8,C112,IF($F$67=9,C127,IF($F$67=10,C142,IF($F$67=11,C157,IF($F$67=12,C172,IF($F$67=13,C187,IF($F$67=14,C202,IF($F$67=15,C217,IF($F$67=16,C232,IF($F$67=17,C247,IF($F$67=18,C262,IF($F$67=19,C277,IF($F$67=20,C292))))))))))))))))))))</f>
        <v>Játékos Neve:</v>
      </c>
      <c r="I67" s="419"/>
      <c r="J67" s="419"/>
      <c r="K67" s="419"/>
      <c r="L67" s="426">
        <v>3</v>
      </c>
      <c r="M67" s="284"/>
      <c r="N67" s="285" t="str">
        <f>IF($L$67=1,C7,IF($L$67=2,C22,IF($L$67=3,C37,IF($L$67=4,C52,IF($L$67=5,C67,IF($L$67=6,C82,IF($L$67=7,72,IF($L$67=8,$C112,IF($L$67=9,C127,IF($L$67=10,C142,IF($L$67=11,C157,IF($L$67=12,C172,IF($L$67=13,C187,IF($L$67=14,C202,IF($L$67=15,C217,IF($L$67=16,C232,IF($L$67=17,C247,IF($L$67=18,C262,IF($L$67=19,C277,IF($L$67=20,C292))))))))))))))))))))</f>
        <v>Játékos Neve:</v>
      </c>
      <c r="P67" s="246"/>
    </row>
    <row r="68" spans="1:16" ht="13.5" customHeight="1" thickBot="1" x14ac:dyDescent="0.35">
      <c r="A68" s="381"/>
      <c r="B68" s="25" t="s">
        <v>2</v>
      </c>
      <c r="C68" s="40" t="str">
        <f>IF($F$7=5,H8,IF($L$7=5,N8,IF($F$22=5,H23,IF($L$22=5,N23,IF($F$37=5,H38,IF($L$37=5,N38,IF($F$52=5,H53,IF($L$52=5,N53,IF($F$67=5,H68,IF($L$67=5,N68,IF($F$82=5,H83,IF($L$82=5,N83,IF($F$97=5,H98,IF($L$97=5,N98,IF($F$112=5,H113,IF($L$112=5,N113,IF($F$127=5,H128,IF($L$127=5,N128,IF($F$142=5,H143,IF($L$142=5,N143))))))))))))))))))))</f>
        <v xml:space="preserve"> Szulics Imre</v>
      </c>
      <c r="D68" s="41">
        <f t="shared" ref="D68:D77" si="9">IF($F$7=5,I8,IF($L$7=5,K8,IF($F$22=5,I23,IF($L$22=5,K23,IF($F$37=5,I38,IF($L$37=5,K38,IF($F$52=5,I53,IF($L$52=5,K53,IF($F$67=5,I68,IF($L$67=5,K68,IF($F$82=5,I83,IF($L$82=5,K83,IF($F$97=5,I98,IF($L$97=5,K98,IF($F$112=5,I113,IF($L$112=5,K113,IF($F$127=5,I128,IF($L$127=5,K128,IF($F$142=5,I143,IF($L$142=5,K143))))))))))))))))))))</f>
        <v>0</v>
      </c>
      <c r="F68" s="424"/>
      <c r="G68" s="286" t="s">
        <v>2</v>
      </c>
      <c r="H68" s="287" t="s">
        <v>410</v>
      </c>
      <c r="I68" s="288">
        <v>1</v>
      </c>
      <c r="J68" s="288"/>
      <c r="K68" s="288">
        <v>0</v>
      </c>
      <c r="L68" s="427"/>
      <c r="M68" s="286" t="s">
        <v>2</v>
      </c>
      <c r="N68" s="289" t="s">
        <v>453</v>
      </c>
      <c r="P68" s="246"/>
    </row>
    <row r="69" spans="1:16" ht="18.75" customHeight="1" thickBot="1" x14ac:dyDescent="0.35">
      <c r="A69" s="381"/>
      <c r="B69" s="25" t="s">
        <v>3</v>
      </c>
      <c r="C69" s="40" t="str">
        <f t="shared" ref="C69:C77" si="10">IF($F$7=5,H9,IF($L$7=5,N9,IF($F$22=5,H24,IF($L$22=5,N24,IF($F$37=5,H39,IF($L$37=5,N39,IF($F$52=5,H54,IF($L$52=5,N54,IF($F$67=5,H69,IF($L$67=5,N69,IF($F$82=5,H84,IF($L$82=5,N84,IF($F$97=5,H99,IF($L$97=5,N99,IF($F$112=5,H114,IF($L$112=5,N114,IF($F$127=5,H129,IF($L$127=5,N129,IF($F$142=5,H144,IF($L$142=5,N144))))))))))))))))))))</f>
        <v>Szilágyi Sándor</v>
      </c>
      <c r="D69" s="41">
        <f t="shared" si="9"/>
        <v>0.5</v>
      </c>
      <c r="F69" s="424"/>
      <c r="G69" s="286" t="s">
        <v>3</v>
      </c>
      <c r="H69" s="287" t="s">
        <v>518</v>
      </c>
      <c r="I69" s="288">
        <v>0.5</v>
      </c>
      <c r="J69" s="288"/>
      <c r="K69" s="288">
        <v>0.5</v>
      </c>
      <c r="L69" s="427"/>
      <c r="M69" s="286" t="s">
        <v>3</v>
      </c>
      <c r="N69" s="290" t="s">
        <v>293</v>
      </c>
      <c r="P69" s="246"/>
    </row>
    <row r="70" spans="1:16" ht="13.5" customHeight="1" thickBot="1" x14ac:dyDescent="0.35">
      <c r="A70" s="381"/>
      <c r="B70" s="25" t="s">
        <v>4</v>
      </c>
      <c r="C70" s="40" t="str">
        <f t="shared" si="10"/>
        <v xml:space="preserve">Molnár Mihály </v>
      </c>
      <c r="D70" s="41">
        <f t="shared" si="9"/>
        <v>0.5</v>
      </c>
      <c r="F70" s="424"/>
      <c r="G70" s="286" t="s">
        <v>4</v>
      </c>
      <c r="H70" s="287" t="s">
        <v>519</v>
      </c>
      <c r="I70" s="288">
        <v>1</v>
      </c>
      <c r="J70" s="288"/>
      <c r="K70" s="288">
        <v>0</v>
      </c>
      <c r="L70" s="427"/>
      <c r="M70" s="286" t="s">
        <v>4</v>
      </c>
      <c r="N70" s="290" t="s">
        <v>456</v>
      </c>
      <c r="P70" s="246"/>
    </row>
    <row r="71" spans="1:16" ht="13.5" customHeight="1" thickBot="1" x14ac:dyDescent="0.35">
      <c r="A71" s="381"/>
      <c r="B71" s="25" t="s">
        <v>5</v>
      </c>
      <c r="C71" s="40" t="str">
        <f t="shared" si="10"/>
        <v>Hargitai Attila</v>
      </c>
      <c r="D71" s="41">
        <f t="shared" si="9"/>
        <v>0.5</v>
      </c>
      <c r="F71" s="424"/>
      <c r="G71" s="286" t="s">
        <v>5</v>
      </c>
      <c r="H71" s="287" t="s">
        <v>413</v>
      </c>
      <c r="I71" s="288">
        <v>1</v>
      </c>
      <c r="J71" s="288"/>
      <c r="K71" s="288">
        <v>0</v>
      </c>
      <c r="L71" s="427"/>
      <c r="M71" s="286" t="s">
        <v>5</v>
      </c>
      <c r="N71" s="290" t="s">
        <v>295</v>
      </c>
      <c r="P71" s="246"/>
    </row>
    <row r="72" spans="1:16" ht="13.5" customHeight="1" thickBot="1" x14ac:dyDescent="0.35">
      <c r="A72" s="381"/>
      <c r="B72" s="25" t="s">
        <v>6</v>
      </c>
      <c r="C72" s="40" t="str">
        <f t="shared" si="10"/>
        <v>Horváth László</v>
      </c>
      <c r="D72" s="41">
        <f t="shared" si="9"/>
        <v>0.5</v>
      </c>
      <c r="F72" s="424"/>
      <c r="G72" s="286" t="s">
        <v>6</v>
      </c>
      <c r="H72" s="287" t="s">
        <v>414</v>
      </c>
      <c r="I72" s="288">
        <v>0</v>
      </c>
      <c r="J72" s="288"/>
      <c r="K72" s="288">
        <v>1</v>
      </c>
      <c r="L72" s="427"/>
      <c r="M72" s="286" t="s">
        <v>6</v>
      </c>
      <c r="N72" s="290" t="s">
        <v>457</v>
      </c>
      <c r="P72" s="246"/>
    </row>
    <row r="73" spans="1:16" ht="13.5" customHeight="1" thickBot="1" x14ac:dyDescent="0.35">
      <c r="A73" s="381"/>
      <c r="B73" s="25" t="s">
        <v>7</v>
      </c>
      <c r="C73" s="40" t="str">
        <f t="shared" si="10"/>
        <v>Scheppel László</v>
      </c>
      <c r="D73" s="41">
        <f t="shared" si="9"/>
        <v>0.5</v>
      </c>
      <c r="F73" s="424"/>
      <c r="G73" s="286" t="s">
        <v>7</v>
      </c>
      <c r="H73" s="287" t="s">
        <v>520</v>
      </c>
      <c r="I73" s="288">
        <v>0.5</v>
      </c>
      <c r="J73" s="288"/>
      <c r="K73" s="288">
        <v>0.5</v>
      </c>
      <c r="L73" s="427"/>
      <c r="M73" s="286" t="s">
        <v>7</v>
      </c>
      <c r="N73" s="290" t="s">
        <v>525</v>
      </c>
      <c r="P73" s="246"/>
    </row>
    <row r="74" spans="1:16" ht="13.5" customHeight="1" thickBot="1" x14ac:dyDescent="0.35">
      <c r="A74" s="381"/>
      <c r="B74" s="25" t="s">
        <v>79</v>
      </c>
      <c r="C74" s="40" t="str">
        <f t="shared" si="10"/>
        <v>Dudás László</v>
      </c>
      <c r="D74" s="41">
        <f t="shared" si="9"/>
        <v>1</v>
      </c>
      <c r="F74" s="424"/>
      <c r="G74" s="286" t="s">
        <v>79</v>
      </c>
      <c r="H74" s="287" t="s">
        <v>521</v>
      </c>
      <c r="I74" s="288">
        <v>1</v>
      </c>
      <c r="J74" s="288"/>
      <c r="K74" s="288">
        <v>0</v>
      </c>
      <c r="L74" s="427"/>
      <c r="M74" s="286" t="s">
        <v>79</v>
      </c>
      <c r="N74" s="290" t="s">
        <v>526</v>
      </c>
      <c r="P74" s="246"/>
    </row>
    <row r="75" spans="1:16" ht="13.5" customHeight="1" thickBot="1" x14ac:dyDescent="0.35">
      <c r="A75" s="381"/>
      <c r="B75" s="25" t="s">
        <v>80</v>
      </c>
      <c r="C75" s="40" t="str">
        <f t="shared" si="10"/>
        <v>Mérnyi Béla</v>
      </c>
      <c r="D75" s="41">
        <f t="shared" si="9"/>
        <v>1</v>
      </c>
      <c r="F75" s="424"/>
      <c r="G75" s="286" t="s">
        <v>80</v>
      </c>
      <c r="H75" s="287" t="s">
        <v>522</v>
      </c>
      <c r="I75" s="288">
        <v>1</v>
      </c>
      <c r="J75" s="288"/>
      <c r="K75" s="288">
        <v>0</v>
      </c>
      <c r="L75" s="427"/>
      <c r="M75" s="286" t="s">
        <v>80</v>
      </c>
      <c r="N75" s="290" t="s">
        <v>527</v>
      </c>
      <c r="P75" s="246"/>
    </row>
    <row r="76" spans="1:16" ht="13.5" customHeight="1" thickBot="1" x14ac:dyDescent="0.35">
      <c r="A76" s="381"/>
      <c r="B76" s="25" t="s">
        <v>81</v>
      </c>
      <c r="C76" s="40" t="str">
        <f t="shared" si="10"/>
        <v>Mészáros János</v>
      </c>
      <c r="D76" s="41">
        <f t="shared" si="9"/>
        <v>0</v>
      </c>
      <c r="F76" s="424"/>
      <c r="G76" s="286" t="s">
        <v>81</v>
      </c>
      <c r="H76" s="287" t="s">
        <v>523</v>
      </c>
      <c r="I76" s="288">
        <v>1</v>
      </c>
      <c r="J76" s="288"/>
      <c r="K76" s="288">
        <v>0</v>
      </c>
      <c r="L76" s="427"/>
      <c r="M76" s="286" t="s">
        <v>81</v>
      </c>
      <c r="N76" s="290" t="s">
        <v>459</v>
      </c>
      <c r="P76" s="246"/>
    </row>
    <row r="77" spans="1:16" ht="13.5" customHeight="1" thickBot="1" x14ac:dyDescent="0.35">
      <c r="A77" s="391"/>
      <c r="B77" s="25" t="s">
        <v>82</v>
      </c>
      <c r="C77" s="40" t="str">
        <f t="shared" si="10"/>
        <v>Vaskó Dániel</v>
      </c>
      <c r="D77" s="41">
        <f t="shared" si="9"/>
        <v>1</v>
      </c>
      <c r="F77" s="425"/>
      <c r="G77" s="291" t="s">
        <v>82</v>
      </c>
      <c r="H77" s="292" t="s">
        <v>524</v>
      </c>
      <c r="I77" s="293">
        <v>1</v>
      </c>
      <c r="J77" s="293"/>
      <c r="K77" s="293">
        <v>0</v>
      </c>
      <c r="L77" s="428"/>
      <c r="M77" s="291" t="s">
        <v>82</v>
      </c>
      <c r="N77" s="294" t="s">
        <v>331</v>
      </c>
      <c r="P77" s="246"/>
    </row>
    <row r="78" spans="1:16" ht="13.5" customHeight="1" thickTop="1" thickBot="1" x14ac:dyDescent="0.35">
      <c r="C78" s="32"/>
      <c r="D78" s="41">
        <f>IF($F$7=5,I18,IF($L$7=5,K18,IF($F$22=5,I33,IF($L$22=5,K33,IF($F$37=5,I48,IF($L$37=5,K48,IF($F$52=5,I63,IF($L$52=5,K63,IF($F$67=5,I78,IF($L$67=5,K78,IF($F$82=5,I93,IF($L$82=5,K93,IF($F$97=5,I108,IF($L$97=5,K108,IF($F$112=5,I123,IF($L$112=5,K123,IF($F$127=5,I138,IF($L$127=5,K138,IF($F$142=5,I153,IF($L$142=5,K153))))))))))))))))))))</f>
        <v>5.5</v>
      </c>
      <c r="F78" s="295"/>
      <c r="G78" s="296"/>
      <c r="H78" s="297"/>
      <c r="I78" s="298">
        <f>SUM(I68:I77)</f>
        <v>8</v>
      </c>
      <c r="J78" s="299"/>
      <c r="K78" s="298">
        <f>SUM(K68:K77)</f>
        <v>2</v>
      </c>
      <c r="L78" s="295"/>
      <c r="M78" s="296"/>
      <c r="N78" s="297"/>
      <c r="P78" s="246"/>
    </row>
    <row r="79" spans="1:16" ht="13.5" customHeight="1" x14ac:dyDescent="0.2">
      <c r="C79" s="32"/>
      <c r="H79" s="37"/>
      <c r="I79" s="300"/>
      <c r="J79" s="300"/>
      <c r="K79" s="301"/>
      <c r="N79" s="37"/>
    </row>
    <row r="80" spans="1:16" ht="16.5" hidden="1" thickTop="1" thickBot="1" x14ac:dyDescent="0.25">
      <c r="C80" s="32"/>
      <c r="F80" s="280"/>
      <c r="G80" s="280"/>
      <c r="H80" s="280"/>
      <c r="I80" s="420" t="s">
        <v>8</v>
      </c>
      <c r="J80" s="420"/>
      <c r="K80" s="420"/>
      <c r="L80" s="280"/>
      <c r="M80" s="280"/>
      <c r="N80" s="280"/>
    </row>
    <row r="81" spans="1:14" ht="20.25" hidden="1" thickTop="1" thickBot="1" x14ac:dyDescent="0.35">
      <c r="A81" s="383" t="s">
        <v>0</v>
      </c>
      <c r="B81" s="384"/>
      <c r="C81" s="26" t="str">
        <f>'Input adatok'!C83</f>
        <v>Piremon SE</v>
      </c>
      <c r="F81" s="421" t="s">
        <v>0</v>
      </c>
      <c r="G81" s="422"/>
      <c r="H81" s="283" t="b">
        <f>IF($F$82=1,C6,IF($F$82=2,C21,IF($F$82=3,C36,IF($F$82=4,C51,IF($F$82=5,C66,IF($F$82=6,C81,IF($F$82=7,C96,IF($F$82=8,C111,IF($F$82=9,C126,IF($F$82=10,C141,IF($F$82=11,C156,IF($F$82=12,C171,IF($F$82=13,C186,IF($F$82=14,C201,IF($F$82=15,C216,IF($F$82=16,C231,IF($F$82=17,C246,IF($F$82=18,C261,IF($F$82=19,C276,IF($F$82=20,C291))))))))))))))))))))</f>
        <v>0</v>
      </c>
      <c r="I81" s="419" t="str">
        <f>$I$1</f>
        <v>4. forduló</v>
      </c>
      <c r="J81" s="419"/>
      <c r="K81" s="419"/>
      <c r="L81" s="421" t="s">
        <v>0</v>
      </c>
      <c r="M81" s="422"/>
      <c r="N81" s="283" t="b">
        <f>IF($L$82=1,C6,IF($L$82=2,C21,IF($L$82=3,C36,IF($L$82=4,C51,IF($L$82=5,C66,IF($L$82=6,C81,IF($L$82=7,C96,IF($L$82=8,C111,IF($L$82=9,C126,IF($L$82=10,C141,IF($L$82=11,C156,IF($L$82=12,C171,IF($L$82=13,C186,IF($L$82=14,C201,IF($L$82=15,C216,IF($L$82=16,C231,IF($L$82=17,C246,IF($L$82=18,C261,IF($L$82=19,C276,IF($L$82=20,C291))))))))))))))))))))</f>
        <v>0</v>
      </c>
    </row>
    <row r="82" spans="1:14" ht="13.5" hidden="1" customHeight="1" thickBot="1" x14ac:dyDescent="0.25">
      <c r="A82" s="380">
        <v>6</v>
      </c>
      <c r="B82" s="24"/>
      <c r="C82" s="26" t="str">
        <f>'Input adatok'!M84</f>
        <v>Játékos Neve:</v>
      </c>
      <c r="F82" s="423"/>
      <c r="G82" s="284"/>
      <c r="H82" s="285" t="b">
        <f>IF($F$82=1,C7,IF($F$82=2,C22,IF($F$82=3,C37,IF($F$82=4,C52,IF($F$82=5,C67,IF($F$82=6,C82,IF($F$82=7,C97,IF($F$82=8,C112,IF($F$82=9,C127,IF($F$82=10,C142,IF($F$82=11,C157,IF($F$82=12,C172,IF($F$82=13,C187,IF($F$82=14,C202,IF($F$82=15,C217,IF($F$82=16,C232,IF($F$82=17,C247,IF($F$82=18,C262,IF($F$82=19,C277,IF($F$82=20,C292))))))))))))))))))))</f>
        <v>0</v>
      </c>
      <c r="I82" s="419"/>
      <c r="J82" s="419"/>
      <c r="K82" s="419"/>
      <c r="L82" s="426"/>
      <c r="M82" s="284"/>
      <c r="N82" s="285" t="b">
        <f>IF($L$82=1,C7,IF($L$82=2,C22,IF($L$82=3,C37,IF($L$82=4,C52,IF($L$82=5,C67,IF($L$82=6,C82,IF($L$82=7,C97,IF($L$82=8,C112,IF($L$82=9,C127,IF($L$82=10,C142,IF($L$82=11,C157,IF($L$82=12,C172,IF($L$82=13,C187,IF($L$82=14,C202,IF($L$82=15,C217,IF($L$82=16,C232,IF($L$82=17,C247,IF($L$82=18,C262,IF($L$82=19,C277,IF($L$82=20,C292))))))))))))))))))))</f>
        <v>0</v>
      </c>
    </row>
    <row r="83" spans="1:14" ht="13.5" hidden="1" customHeight="1" thickBot="1" x14ac:dyDescent="0.35">
      <c r="A83" s="381"/>
      <c r="B83" s="25" t="s">
        <v>2</v>
      </c>
      <c r="C83" s="40" t="str">
        <f>IF($F$7=6,H8,IF($L$7=6,N8,IF($F$22=6,H23,IF($L$22=6,N23,IF($F$37=6,H38,IF($L$37=6,N38,IF($F$52=6,H53,IF($L$52=6,N53,IF($F$67=6,H68,IF($L$67=6,N68,IF($F$82=6,H83,IF($L$82=6,N83,IF($F$97=6,H98,IF($L$97=6,N98,IF($F$112=6,H113,IF($L$112=6,N113,IF($F$127=6,H128,IF($L$127=6,N128,IF($F$142=6,H143,IF($L$142=6,N143))))))))))))))))))))</f>
        <v>Trembácz László</v>
      </c>
      <c r="D83" s="41">
        <f t="shared" ref="D83:D92" si="11">IF($F$7=6,I8,IF($L$7=6,K8,IF($F$22=6,I23,IF($L$22=6,K23,IF($F$37=6,I38,IF($L$37=6,K38,IF($F$52=6,I53,IF($L$52=6,K53,IF($F$67=6,I68,IF($L$67=6,K68,IF($F$82=6,I83,IF($L$82=6,K83,IF($F$97=6,I98,IF($L$97=6,K98,IF($F$112=6,I113,IF($L$112=6,K113,IF($F$127=6,I128,IF($L$127=6,K128,IF($F$142=6,I143,IF($L$142=6,K143))))))))))))))))))))</f>
        <v>1</v>
      </c>
      <c r="F83" s="424"/>
      <c r="G83" s="286" t="s">
        <v>2</v>
      </c>
      <c r="H83" s="287"/>
      <c r="I83" s="288"/>
      <c r="J83" s="288"/>
      <c r="K83" s="288"/>
      <c r="L83" s="427"/>
      <c r="M83" s="286" t="s">
        <v>2</v>
      </c>
      <c r="N83" s="289"/>
    </row>
    <row r="84" spans="1:14" ht="13.5" hidden="1" customHeight="1" thickBot="1" x14ac:dyDescent="0.35">
      <c r="A84" s="381"/>
      <c r="B84" s="25" t="s">
        <v>3</v>
      </c>
      <c r="C84" s="40" t="str">
        <f t="shared" ref="C84:C92" si="12">IF($F$7=6,H9,IF($L$7=6,N9,IF($F$22=6,H24,IF($L$22=6,N24,IF($F$37=6,H39,IF($L$37=6,N39,IF($F$52=6,H54,IF($L$52=6,N54,IF($F$67=6,H69,IF($L$67=6,N69,IF($F$82=6,H84,IF($L$82=6,N84,IF($F$97=6,H99,IF($L$97=6,N99,IF($F$112=6,H114,IF($L$112=6,N114,IF($F$127=6,H129,IF($L$127=6,N129,IF($F$142=6,H144,IF($L$142=6,N144))))))))))))))))))))</f>
        <v>Barnóth Róbert</v>
      </c>
      <c r="D84" s="41">
        <f t="shared" si="11"/>
        <v>1</v>
      </c>
      <c r="F84" s="424"/>
      <c r="G84" s="286" t="s">
        <v>3</v>
      </c>
      <c r="H84" s="287"/>
      <c r="I84" s="288"/>
      <c r="J84" s="288"/>
      <c r="K84" s="288"/>
      <c r="L84" s="427"/>
      <c r="M84" s="286" t="s">
        <v>3</v>
      </c>
      <c r="N84" s="290"/>
    </row>
    <row r="85" spans="1:14" ht="13.5" hidden="1" customHeight="1" thickBot="1" x14ac:dyDescent="0.35">
      <c r="A85" s="381"/>
      <c r="B85" s="25" t="s">
        <v>4</v>
      </c>
      <c r="C85" s="40" t="str">
        <f t="shared" si="12"/>
        <v>Palicz László</v>
      </c>
      <c r="D85" s="41">
        <f t="shared" si="11"/>
        <v>1</v>
      </c>
      <c r="F85" s="424"/>
      <c r="G85" s="286" t="s">
        <v>4</v>
      </c>
      <c r="H85" s="287"/>
      <c r="I85" s="288"/>
      <c r="J85" s="288"/>
      <c r="K85" s="288"/>
      <c r="L85" s="427"/>
      <c r="M85" s="286" t="s">
        <v>4</v>
      </c>
      <c r="N85" s="290"/>
    </row>
    <row r="86" spans="1:14" ht="13.5" hidden="1" customHeight="1" thickBot="1" x14ac:dyDescent="0.35">
      <c r="A86" s="381"/>
      <c r="B86" s="25" t="s">
        <v>5</v>
      </c>
      <c r="C86" s="40" t="str">
        <f t="shared" si="12"/>
        <v>Tordai Ákos</v>
      </c>
      <c r="D86" s="41">
        <f t="shared" si="11"/>
        <v>0.5</v>
      </c>
      <c r="F86" s="424"/>
      <c r="G86" s="286" t="s">
        <v>5</v>
      </c>
      <c r="H86" s="287"/>
      <c r="I86" s="288"/>
      <c r="J86" s="288"/>
      <c r="K86" s="288"/>
      <c r="L86" s="427"/>
      <c r="M86" s="286" t="s">
        <v>5</v>
      </c>
      <c r="N86" s="290"/>
    </row>
    <row r="87" spans="1:14" ht="13.5" hidden="1" customHeight="1" thickBot="1" x14ac:dyDescent="0.35">
      <c r="A87" s="381"/>
      <c r="B87" s="25" t="s">
        <v>6</v>
      </c>
      <c r="C87" s="40" t="str">
        <f t="shared" si="12"/>
        <v>Rádai Zoltán</v>
      </c>
      <c r="D87" s="41">
        <f t="shared" si="11"/>
        <v>1</v>
      </c>
      <c r="F87" s="424"/>
      <c r="G87" s="286" t="s">
        <v>6</v>
      </c>
      <c r="H87" s="287"/>
      <c r="I87" s="288"/>
      <c r="J87" s="288"/>
      <c r="K87" s="288"/>
      <c r="L87" s="427"/>
      <c r="M87" s="286" t="s">
        <v>6</v>
      </c>
      <c r="N87" s="290"/>
    </row>
    <row r="88" spans="1:14" ht="13.5" hidden="1" customHeight="1" thickBot="1" x14ac:dyDescent="0.35">
      <c r="A88" s="381"/>
      <c r="B88" s="25" t="s">
        <v>7</v>
      </c>
      <c r="C88" s="40" t="str">
        <f t="shared" si="12"/>
        <v>Tumó Bence</v>
      </c>
      <c r="D88" s="41">
        <f t="shared" si="11"/>
        <v>1</v>
      </c>
      <c r="F88" s="424"/>
      <c r="G88" s="286" t="s">
        <v>7</v>
      </c>
      <c r="H88" s="287"/>
      <c r="I88" s="288"/>
      <c r="J88" s="288"/>
      <c r="K88" s="288"/>
      <c r="L88" s="427"/>
      <c r="M88" s="286" t="s">
        <v>7</v>
      </c>
      <c r="N88" s="290"/>
    </row>
    <row r="89" spans="1:14" ht="13.5" hidden="1" customHeight="1" thickBot="1" x14ac:dyDescent="0.35">
      <c r="A89" s="381"/>
      <c r="B89" s="25" t="s">
        <v>79</v>
      </c>
      <c r="C89" s="40" t="str">
        <f t="shared" si="12"/>
        <v>Gócza Ádám</v>
      </c>
      <c r="D89" s="41">
        <f t="shared" si="11"/>
        <v>1</v>
      </c>
      <c r="F89" s="424"/>
      <c r="G89" s="286" t="s">
        <v>79</v>
      </c>
      <c r="H89" s="287"/>
      <c r="I89" s="288"/>
      <c r="J89" s="288"/>
      <c r="K89" s="288"/>
      <c r="L89" s="427"/>
      <c r="M89" s="286" t="s">
        <v>79</v>
      </c>
      <c r="N89" s="290"/>
    </row>
    <row r="90" spans="1:14" ht="13.5" hidden="1" customHeight="1" thickBot="1" x14ac:dyDescent="0.35">
      <c r="A90" s="381"/>
      <c r="B90" s="25" t="s">
        <v>80</v>
      </c>
      <c r="C90" s="40" t="str">
        <f t="shared" si="12"/>
        <v>Barnóth Anita</v>
      </c>
      <c r="D90" s="41">
        <f t="shared" si="11"/>
        <v>0.5</v>
      </c>
      <c r="F90" s="424"/>
      <c r="G90" s="286" t="s">
        <v>80</v>
      </c>
      <c r="H90" s="287"/>
      <c r="I90" s="288"/>
      <c r="J90" s="288"/>
      <c r="K90" s="288"/>
      <c r="L90" s="427"/>
      <c r="M90" s="286" t="s">
        <v>80</v>
      </c>
      <c r="N90" s="290"/>
    </row>
    <row r="91" spans="1:14" ht="19.5" hidden="1" customHeight="1" thickBot="1" x14ac:dyDescent="0.35">
      <c r="A91" s="381"/>
      <c r="B91" s="25" t="s">
        <v>81</v>
      </c>
      <c r="C91" s="40" t="str">
        <f t="shared" si="12"/>
        <v>Tóth Tibor</v>
      </c>
      <c r="D91" s="41">
        <f t="shared" si="11"/>
        <v>1</v>
      </c>
      <c r="F91" s="424"/>
      <c r="G91" s="286" t="s">
        <v>81</v>
      </c>
      <c r="H91" s="287"/>
      <c r="I91" s="288"/>
      <c r="J91" s="288"/>
      <c r="K91" s="288"/>
      <c r="L91" s="427"/>
      <c r="M91" s="286" t="s">
        <v>81</v>
      </c>
      <c r="N91" s="290"/>
    </row>
    <row r="92" spans="1:14" ht="19.5" hidden="1" customHeight="1" thickBot="1" x14ac:dyDescent="0.35">
      <c r="A92" s="391"/>
      <c r="B92" s="25" t="s">
        <v>82</v>
      </c>
      <c r="C92" s="40" t="str">
        <f t="shared" si="12"/>
        <v>Palkovics Balázs</v>
      </c>
      <c r="D92" s="41">
        <f t="shared" si="11"/>
        <v>1</v>
      </c>
      <c r="F92" s="425"/>
      <c r="G92" s="291" t="s">
        <v>82</v>
      </c>
      <c r="H92" s="292"/>
      <c r="I92" s="293"/>
      <c r="J92" s="293"/>
      <c r="K92" s="293"/>
      <c r="L92" s="428"/>
      <c r="M92" s="291" t="s">
        <v>82</v>
      </c>
      <c r="N92" s="294"/>
    </row>
    <row r="93" spans="1:14" ht="20.25" hidden="1" customHeight="1" thickTop="1" thickBot="1" x14ac:dyDescent="0.35">
      <c r="C93" s="32"/>
      <c r="D93" s="41">
        <f>IF($F$7=6,I18,IF($L$7=6,K18,IF($F$22=6,I33,IF($L$22=6,K33,IF($F$37=6,I48,IF($L$37=6,K48,IF($F$52=6,I63,IF($L$52=6,K63,IF($F$67=6,I78,IF($L$67=6,K78,IF($F$82=6,I93,IF($L$82=6,K93,IF($F$97=6,I108,IF($L$97=6,K108,IF($F$112=6,I123,IF($L$112=6,K123,IF($F$127=6,I138,IF($L$127=6,K138,IF($F$142=6,I153,IF($L$142=6,K153))))))))))))))))))))</f>
        <v>9</v>
      </c>
      <c r="F93" s="295"/>
      <c r="G93" s="296"/>
      <c r="H93" s="297"/>
      <c r="I93" s="298">
        <f>SUM(I83:I92)</f>
        <v>0</v>
      </c>
      <c r="J93" s="299"/>
      <c r="K93" s="298">
        <f>SUM(K83:K92)</f>
        <v>0</v>
      </c>
      <c r="L93" s="295"/>
      <c r="M93" s="296"/>
      <c r="N93" s="297"/>
    </row>
    <row r="94" spans="1:14" x14ac:dyDescent="0.2">
      <c r="C94" s="32"/>
      <c r="H94" s="37"/>
      <c r="I94" s="3"/>
      <c r="J94" s="3"/>
      <c r="N94" s="37"/>
    </row>
    <row r="95" spans="1:14" ht="13.5" hidden="1" customHeight="1" thickBot="1" x14ac:dyDescent="0.25">
      <c r="C95" s="32"/>
      <c r="H95" s="37"/>
      <c r="I95" s="410" t="s">
        <v>8</v>
      </c>
      <c r="J95" s="411"/>
      <c r="K95" s="412"/>
      <c r="N95" s="37"/>
    </row>
    <row r="96" spans="1:14" ht="13.5" hidden="1" customHeight="1" thickBot="1" x14ac:dyDescent="0.3">
      <c r="A96" s="383" t="s">
        <v>0</v>
      </c>
      <c r="B96" s="409"/>
      <c r="C96" s="23" t="str">
        <f>'Input adatok'!C99</f>
        <v>Balkány SE</v>
      </c>
      <c r="F96" s="383" t="s">
        <v>0</v>
      </c>
      <c r="G96" s="384"/>
      <c r="H96" s="92" t="b">
        <f>IF($F$97=1,#REF!,IF($F$97=2,C21,IF($F$97=3,C36,IF($F$97=4,C51,IF($F$97=5,C66,IF($F$97=6,C81,IF($F$97=7,C96,IF($F$97=8,C111,IF($F$97=9,C126,IF($F$97=10,C141,IF($F$97=11,C156,IF($F$97=12,C171,IF($F$97=13,C186,IF($F$97=14,C201,IF($F$97=15,C216,IF($F$97=16,C231,IF($F$97=17,C246,IF($F$97=18,C261,IF($F$97=19,C276,IF($F$97=20,C291))))))))))))))))))))</f>
        <v>0</v>
      </c>
      <c r="I96" s="413" t="str">
        <f>$I$1</f>
        <v>4. forduló</v>
      </c>
      <c r="J96" s="414"/>
      <c r="K96" s="415"/>
      <c r="L96" s="383" t="s">
        <v>0</v>
      </c>
      <c r="M96" s="384"/>
      <c r="N96" s="93" t="b">
        <f>IF($L$97=1,#REF!,IF($L$97=2,C21,IF($L$97=3,C36,IF($L$97=4,C51,IF($L$97=5,C66,IF($L$97=6,C81,IF($L$97=7,C96,IF($L$97=8,C111,IF($L$97=9,C126,IF($L$97=10,C141,IF($L$97=11,C156,IF($L$97=12,C171,IF($L$97=13,C186,IF($L$97=14,C201,IF($L$97=15,C216,IF($L$97=16,C231,IF($L$97=17,C246,IF($L$97=18,C261,IF($L$97=19,C276,IF($L$97=20,C291))))))))))))))))))))</f>
        <v>0</v>
      </c>
    </row>
    <row r="97" spans="1:14" ht="13.5" hidden="1" customHeight="1" thickBot="1" x14ac:dyDescent="0.25">
      <c r="A97" s="380">
        <v>7</v>
      </c>
      <c r="B97" s="24"/>
      <c r="C97" s="23" t="str">
        <f>'Input adatok'!M100</f>
        <v>Játékos Neve:</v>
      </c>
      <c r="F97" s="380"/>
      <c r="G97" s="211"/>
      <c r="H97" s="92" t="b">
        <f>IF($F$97=1,C7,IF($F$97=2,C22,IF($F$97=3,C37,IF($F$97=4,C52,IF($F$97=5,C67,IF($F$97=6,C82,IF($F$97=7,C97,IF($F$97=8,C112,IF($F$97=9,C127,IF($F$97=10,C142,IF($F$97=11,C157,IF($F$97=12,C172,IF($F$97=13,C187,IF($F$97=14,C202,IF($F$97=15,C217,IF($F$97=16,C232,IF($F$97=17,C247,IF($F$97=18,C262,IF($F$97=19,C277,IF($F$97=20,C292))))))))))))))))))))</f>
        <v>0</v>
      </c>
      <c r="I97" s="416"/>
      <c r="J97" s="417"/>
      <c r="K97" s="418"/>
      <c r="L97" s="380"/>
      <c r="M97" s="211"/>
      <c r="N97" s="93" t="b">
        <f>IF($L$97=1,C7,IF($L$97=2,C22,IF($L$97=3,C37,IF($L$97=4,C52,IF($L$97=5,C67,IF($L$97=6,C82,IF($L$97=7,C97,IF($L$97=8,C112,IF($L$97=9,C127,IF($L$97=10,C142,IF($L$97=11,C157,IF($L$97=12,C172,IF($L$97=13,C187,IF($L$97=14,C202,IF($L$97=15,C217,IF($L$97=16,C232,IF($L$97=17,C247,IF($L$97=18,C262,IF($L$97=19,C277,IF($L$97=20,C292))))))))))))))))))))</f>
        <v>0</v>
      </c>
    </row>
    <row r="98" spans="1:14" ht="13.5" hidden="1" customHeight="1" thickBot="1" x14ac:dyDescent="0.25">
      <c r="A98" s="381"/>
      <c r="B98" s="25" t="s">
        <v>2</v>
      </c>
      <c r="C98" s="40" t="str">
        <f>IF($F$7=7,H8,IF($L$7=7,N8,IF($F$22=7,H23,IF($L$22=7,N23,IF($F$37=7,H38,IF($L$37=7,N38,IF($F$52=7,H53,IF($L$52=7,N53,IF($F$67=7,H68,IF($L$67=7,N68,IF($F$82=7,H83,IF($L$82=7,N83,IF($F$97=7,H98,IF($L$97=7,N98,IF($F$112=7,H113,IF($L$112=7,N113,IF($F$127=7,H128,IF($L$127=7,N128,IF($F$142=7,H143,IF($L$142=7,N143))))))))))))))))))))</f>
        <v xml:space="preserve"> Dr Paszerbovics Sándor</v>
      </c>
      <c r="D98" s="40">
        <f>IF($F$7=7,I8,IF($L$7=7,K8,IF($F$22=7,I23,IF($L$22=7,K23,IF($F$37=7,I38,IF($L$37=7,K38,IF($F$52=7,I53,IF($L$52=7,K53,IF($F$67=7,I68,IF($L$67=7,K68,IF($F$82=7,I83,IF($L$82=7,K83,IF($F$97=7,I98,IF($L$97=7,K98,IF($F$112=7,I113,IF($L$112=7,K113,IF($F$127=7,I128,IF($L$127=7,K128,IF($F$142=7,I143,IF($L$142=7,K143))))))))))))))))))))</f>
        <v>0</v>
      </c>
      <c r="F98" s="381"/>
      <c r="G98" s="212" t="s">
        <v>2</v>
      </c>
      <c r="H98" s="36" t="b">
        <f>IF($F$97=1,C8,IF($F$97=2,C23,IF($F$97=3,C38,IF($F$97=4,C53,IF($F$97=5,C68,IF($F$97=6,C83,IF($F$97=7,C98,IF($F$97=8,C113,IF($F$97=9,C128,IF($F$97=10,C143,IF($F$97=11,C158,IF($F$97=12,C173,IF($F$97=13,C188,IF($F$97=14,C203,IF($F$97=15,C218,IF($F$97=16,C233,IF($F$97=17,C248,IF($F$97=18,C263,IF($F$97=19,C278,IF($F$97=20,C293))))))))))))))))))))</f>
        <v>0</v>
      </c>
      <c r="I98" s="4"/>
      <c r="J98" s="5"/>
      <c r="K98" s="6"/>
      <c r="L98" s="381"/>
      <c r="M98" s="212" t="s">
        <v>2</v>
      </c>
      <c r="N98" s="38" t="b">
        <f>IF($L$97=1,C8,IF($L$97=2,C23,IF($L$97=3,C38,IF($L$97=4,C53,IF($L$97=5,C68,IF($L$97=6,C83,IF($L$97=7,C98,IF($L$97=8,C113,IF($L$97=9,C128,IF($L$97=10,C143,IF($L$97=11,C158,IF($L$97=12,C173,IF($L$97=13,C188,IF($L$97=14,C203,IF($L$97=15,C218,IF($L$97=16,C233,IF($L$97=17,C248,IF($L$97=18,C263,IF($L$97=19,C278,IF($L$97=20,C293))))))))))))))))))))</f>
        <v>0</v>
      </c>
    </row>
    <row r="99" spans="1:14" ht="13.5" hidden="1" customHeight="1" thickBot="1" x14ac:dyDescent="0.25">
      <c r="A99" s="381"/>
      <c r="B99" s="25" t="s">
        <v>3</v>
      </c>
      <c r="C99" s="40" t="str">
        <f t="shared" ref="C99:C107" si="13">IF($F$7=7,H9,IF($L$7=7,N9,IF($F$22=7,H24,IF($L$22=7,N24,IF($F$37=7,H39,IF($L$37=7,N39,IF($F$52=7,H54,IF($L$52=7,N54,IF($F$67=7,H69,IF($L$67=7,N69,IF($F$82=7,H84,IF($L$82=7,N84,IF($F$97=7,H99,IF($L$97=7,N99,IF($F$112=7,H114,IF($L$112=7,N114,IF($F$127=7,H129,IF($L$127=7,N129,IF($F$142=7,H144,IF($L$142=7,N144))))))))))))))))))))</f>
        <v xml:space="preserve"> Hegedüs Roland</v>
      </c>
      <c r="D99" s="40">
        <f>IF($F$7=7,I9,IF($L$7=7,K9,IF($F$22=7,I24,IF($L$22=7,K24,IF($F$37=7,I39,IF($L$37=7,K39,IF($F$52=7,I54,IF($L$52=7,K54,IF($F$67=7,I69,IF($L$67=7,K69,IF($F$82=7,I84,IF($L$82=7,K84,IF($F$97=7,I99,IF($L$97=7,K99,IF($F$112=7,I114,IF($L$112=7,K114,IF($F$127=7,I129,IF($L$127=7,K129,IF($F$142=7,I144,IF($L$142=7,K144))))))))))))))))))))</f>
        <v>0</v>
      </c>
      <c r="F99" s="381"/>
      <c r="G99" s="212" t="s">
        <v>3</v>
      </c>
      <c r="H99" s="36" t="b">
        <f t="shared" ref="H99:H107" si="14">IF($F$97=1,C9,IF($F$97=2,C24,IF($F$97=3,C39,IF($F$97=4,C54,IF($F$97=5,C69,IF($F$97=6,C84,IF($F$97=7,C99,IF($F$97=8,C114,IF($F$97=9,C129,IF($F$97=10,C144,IF($F$97=11,C159,IF($F$97=12,C174,IF($F$97=13,C189,IF($F$97=14,C204,IF($F$97=15,C219,IF($F$97=16,C234,IF($F$97=17,C249,IF($F$97=18,C264,IF($F$97=19,C279,IF($F$97=20,C294))))))))))))))))))))</f>
        <v>0</v>
      </c>
      <c r="I99" s="7"/>
      <c r="J99" s="8"/>
      <c r="K99" s="9"/>
      <c r="L99" s="381"/>
      <c r="M99" s="212" t="s">
        <v>3</v>
      </c>
      <c r="N99" s="38" t="b">
        <f t="shared" ref="N99:N107" si="15">IF($L$97=1,C9,IF($L$97=2,C24,IF($L$97=3,C39,IF($L$97=4,C54,IF($L$97=5,C69,IF($L$97=6,C84,IF($L$97=7,C99,IF($L$97=8,C114,IF($L$97=9,C129,IF($L$97=10,C144,IF($L$97=11,C159,IF($L$97=12,C174,IF($L$97=13,C189,IF($L$97=14,C204,IF($L$97=15,C219,IF($L$97=16,C234,IF($L$97=17,C249,IF($L$97=18,C264,IF($L$97=19,C279,IF($L$97=20,C294))))))))))))))))))))</f>
        <v>0</v>
      </c>
    </row>
    <row r="100" spans="1:14" ht="13.5" hidden="1" customHeight="1" thickBot="1" x14ac:dyDescent="0.25">
      <c r="A100" s="381"/>
      <c r="B100" s="25" t="s">
        <v>4</v>
      </c>
      <c r="C100" s="40" t="str">
        <f t="shared" si="13"/>
        <v xml:space="preserve"> Orgován György</v>
      </c>
      <c r="D100" s="40">
        <f>IF($F$7=7,I10,IF($L$7=7,K10,IF($F$22=7,I25,IF($L$22=7,K25,IF($F$37=7,I40,IF($L$37=7,K40,IF($F$52=7,I55,IF($L$52=7,K55,IF($F$67=7,I70,IF($L$67=7,K70,IF($F$82=7,I85,IF($L$82=7,K85,IF($F$97=7,I100,IF($L$97=7,K100,IF($F$112=7,I115,IF($L$112=7,K115,IF($F$127=7,I130,IF($L$127=7,K130,IF($F$142=7,I145,IF($L$142=7,K145))))))))))))))))))))</f>
        <v>0</v>
      </c>
      <c r="F100" s="381"/>
      <c r="G100" s="212" t="s">
        <v>4</v>
      </c>
      <c r="H100" s="36" t="b">
        <f t="shared" si="14"/>
        <v>0</v>
      </c>
      <c r="I100" s="7"/>
      <c r="J100" s="8"/>
      <c r="K100" s="9"/>
      <c r="L100" s="381"/>
      <c r="M100" s="212" t="s">
        <v>4</v>
      </c>
      <c r="N100" s="38" t="b">
        <f t="shared" si="15"/>
        <v>0</v>
      </c>
    </row>
    <row r="101" spans="1:14" ht="13.5" hidden="1" customHeight="1" thickBot="1" x14ac:dyDescent="0.25">
      <c r="A101" s="381"/>
      <c r="B101" s="25" t="s">
        <v>5</v>
      </c>
      <c r="C101" s="40" t="str">
        <f t="shared" si="13"/>
        <v xml:space="preserve"> Varró Miklós</v>
      </c>
      <c r="D101" s="40">
        <f>IF($F$7=7,I11,IF($L$7=7,K11,IF($F$22=7,I26,IF($L$22=7,K26,IF($F$37=7,I41,IF($L$37=7,K41,IF($F$52=7,I56,IF($L$52=7,K56,IF($F$67=7,I71,IF($L$67=7,K71,IF($F$82=7,I86,IF($L$82=7,K86,IF($F$97=7,I101,IF($L$97=7,K101,IF($F$112=7,I116,IF($L$112=7,K116,IF($F$127=7,I131,IF($L$127=7,K131,IF($F$142=7,I146,IF($L$142=7,K146))))))))))))))))))))</f>
        <v>1</v>
      </c>
      <c r="F101" s="381"/>
      <c r="G101" s="212" t="s">
        <v>5</v>
      </c>
      <c r="H101" s="36" t="b">
        <f t="shared" si="14"/>
        <v>0</v>
      </c>
      <c r="I101" s="7"/>
      <c r="J101" s="8"/>
      <c r="K101" s="9"/>
      <c r="L101" s="381"/>
      <c r="M101" s="212" t="s">
        <v>5</v>
      </c>
      <c r="N101" s="38" t="b">
        <f t="shared" si="15"/>
        <v>0</v>
      </c>
    </row>
    <row r="102" spans="1:14" ht="13.5" hidden="1" customHeight="1" thickBot="1" x14ac:dyDescent="0.25">
      <c r="A102" s="381"/>
      <c r="B102" s="25" t="s">
        <v>6</v>
      </c>
      <c r="C102" s="40" t="str">
        <f t="shared" si="13"/>
        <v xml:space="preserve"> Répási György</v>
      </c>
      <c r="D102" s="40">
        <f t="shared" ref="D102:D107" si="16">IF($F$7=7,I12,IF($L$7=7,K12,IF($F$22=7,I27,IF($L$22=7,K27,IF($F$37=7,I42,IF($L$37=7,K42,IF($F$52=7,I57,IF($L$52=7,K57,IF($F$67=7,I72,IF($L$67=7,K72,IF($F$82=7,I87,IF($L$82=7,K87,IF($F$97=7,I102,IF($L$97=7,K102,IF($F$112=7,I121,IF($L$112=7,K121,IF($F$127=7,I136,IF($L$127=7,K136,IF($F$142=7,I151,IF($L$142=7,K151))))))))))))))))))))</f>
        <v>1</v>
      </c>
      <c r="F102" s="381"/>
      <c r="G102" s="212" t="s">
        <v>6</v>
      </c>
      <c r="H102" s="36" t="b">
        <f t="shared" si="14"/>
        <v>0</v>
      </c>
      <c r="I102" s="7"/>
      <c r="J102" s="8"/>
      <c r="K102" s="9"/>
      <c r="L102" s="381"/>
      <c r="M102" s="212" t="s">
        <v>6</v>
      </c>
      <c r="N102" s="38" t="b">
        <f t="shared" si="15"/>
        <v>0</v>
      </c>
    </row>
    <row r="103" spans="1:14" ht="13.5" hidden="1" customHeight="1" thickBot="1" x14ac:dyDescent="0.25">
      <c r="A103" s="381"/>
      <c r="B103" s="25" t="s">
        <v>7</v>
      </c>
      <c r="C103" s="40" t="str">
        <f t="shared" si="13"/>
        <v xml:space="preserve"> Koncz Csaba </v>
      </c>
      <c r="D103" s="40">
        <f t="shared" si="16"/>
        <v>0</v>
      </c>
      <c r="F103" s="381"/>
      <c r="G103" s="212" t="s">
        <v>7</v>
      </c>
      <c r="H103" s="36" t="b">
        <f t="shared" si="14"/>
        <v>0</v>
      </c>
      <c r="I103" s="7"/>
      <c r="J103" s="8"/>
      <c r="K103" s="9"/>
      <c r="L103" s="381"/>
      <c r="M103" s="212" t="s">
        <v>7</v>
      </c>
      <c r="N103" s="38" t="b">
        <f t="shared" si="15"/>
        <v>0</v>
      </c>
    </row>
    <row r="104" spans="1:14" ht="13.5" hidden="1" thickBot="1" x14ac:dyDescent="0.25">
      <c r="A104" s="381"/>
      <c r="B104" s="25" t="s">
        <v>79</v>
      </c>
      <c r="C104" s="40" t="str">
        <f t="shared" si="13"/>
        <v xml:space="preserve"> Zalánfi István </v>
      </c>
      <c r="D104" s="40">
        <f t="shared" si="16"/>
        <v>1</v>
      </c>
      <c r="F104" s="381"/>
      <c r="G104" s="212" t="s">
        <v>79</v>
      </c>
      <c r="H104" s="36" t="b">
        <f t="shared" si="14"/>
        <v>0</v>
      </c>
      <c r="I104" s="7"/>
      <c r="J104" s="8"/>
      <c r="K104" s="9"/>
      <c r="L104" s="381"/>
      <c r="M104" s="212" t="s">
        <v>79</v>
      </c>
      <c r="N104" s="38" t="b">
        <f t="shared" si="15"/>
        <v>0</v>
      </c>
    </row>
    <row r="105" spans="1:14" ht="13.5" hidden="1" thickBot="1" x14ac:dyDescent="0.25">
      <c r="A105" s="381"/>
      <c r="B105" s="25" t="s">
        <v>80</v>
      </c>
      <c r="C105" s="40" t="str">
        <f t="shared" si="13"/>
        <v>Sr Koncz Zsolt</v>
      </c>
      <c r="D105" s="40">
        <f t="shared" si="16"/>
        <v>1</v>
      </c>
      <c r="F105" s="381"/>
      <c r="G105" s="212" t="s">
        <v>80</v>
      </c>
      <c r="H105" s="36" t="b">
        <f t="shared" si="14"/>
        <v>0</v>
      </c>
      <c r="I105" s="7"/>
      <c r="J105" s="8"/>
      <c r="K105" s="9"/>
      <c r="L105" s="381"/>
      <c r="M105" s="212" t="s">
        <v>80</v>
      </c>
      <c r="N105" s="38" t="b">
        <f t="shared" si="15"/>
        <v>0</v>
      </c>
    </row>
    <row r="106" spans="1:14" ht="13.5" hidden="1" customHeight="1" thickBot="1" x14ac:dyDescent="0.25">
      <c r="A106" s="381"/>
      <c r="B106" s="25" t="s">
        <v>81</v>
      </c>
      <c r="C106" s="40" t="str">
        <f t="shared" si="13"/>
        <v>Szokolov Albert</v>
      </c>
      <c r="D106" s="40">
        <f t="shared" si="16"/>
        <v>1</v>
      </c>
      <c r="F106" s="381"/>
      <c r="G106" s="212" t="s">
        <v>81</v>
      </c>
      <c r="H106" s="36" t="b">
        <f t="shared" si="14"/>
        <v>0</v>
      </c>
      <c r="I106" s="7"/>
      <c r="J106" s="8"/>
      <c r="K106" s="9"/>
      <c r="L106" s="381"/>
      <c r="M106" s="212" t="s">
        <v>81</v>
      </c>
      <c r="N106" s="38" t="b">
        <f t="shared" si="15"/>
        <v>0</v>
      </c>
    </row>
    <row r="107" spans="1:14" ht="13.5" hidden="1" customHeight="1" thickBot="1" x14ac:dyDescent="0.25">
      <c r="A107" s="391"/>
      <c r="B107" s="25" t="s">
        <v>82</v>
      </c>
      <c r="C107" s="40" t="str">
        <f t="shared" si="13"/>
        <v xml:space="preserve"> Katona Tamás</v>
      </c>
      <c r="D107" s="40">
        <f t="shared" si="16"/>
        <v>0</v>
      </c>
      <c r="F107" s="382"/>
      <c r="G107" s="213" t="s">
        <v>82</v>
      </c>
      <c r="H107" s="36" t="b">
        <f t="shared" si="14"/>
        <v>0</v>
      </c>
      <c r="I107" s="7"/>
      <c r="J107" s="8"/>
      <c r="K107" s="9"/>
      <c r="L107" s="382"/>
      <c r="M107" s="213" t="s">
        <v>82</v>
      </c>
      <c r="N107" s="38" t="b">
        <f t="shared" si="15"/>
        <v>0</v>
      </c>
    </row>
    <row r="108" spans="1:14" ht="13.5" hidden="1" customHeight="1" thickBot="1" x14ac:dyDescent="0.35">
      <c r="C108" s="32"/>
      <c r="D108" s="41">
        <f>IF($F$7=7,I18,IF($L$7=7,K18,IF($F$22=7,I33,IF($L$22=7,K33,IF($F$37=7,I48,IF($L$37=7,K48,IF($F$52=7,I63,IF($L$52=7,K63,IF($F$67=7,I78,IF($L$67=7,K78,IF($F$82=7,I93,IF($L$82=7,K93,IF($F$97=7,I108,IF($L$97=7,K108,IF($F$112=7,I123,IF($L$112=7,K123,IF($F$127=7,I138,IF($L$127=7,K138,IF($F$142=7,I153,IF($L$142=7,K153))))))))))))))))))))</f>
        <v>5</v>
      </c>
      <c r="H108" s="37"/>
      <c r="I108" s="11">
        <f>SUM(I98:I107)</f>
        <v>0</v>
      </c>
      <c r="J108" s="10"/>
      <c r="K108" s="12">
        <f>SUM(K98:K107)</f>
        <v>0</v>
      </c>
      <c r="N108" s="37"/>
    </row>
    <row r="109" spans="1:14" ht="13.5" hidden="1" customHeight="1" thickBot="1" x14ac:dyDescent="0.25">
      <c r="C109" s="32"/>
      <c r="H109" s="37"/>
      <c r="N109" s="37"/>
    </row>
    <row r="110" spans="1:14" ht="13.5" hidden="1" customHeight="1" thickBot="1" x14ac:dyDescent="0.25">
      <c r="C110" s="32"/>
      <c r="H110" s="37"/>
      <c r="I110" s="410" t="s">
        <v>8</v>
      </c>
      <c r="J110" s="411"/>
      <c r="K110" s="412"/>
      <c r="N110" s="37"/>
    </row>
    <row r="111" spans="1:14" ht="13.5" hidden="1" customHeight="1" thickBot="1" x14ac:dyDescent="0.3">
      <c r="A111" s="383" t="s">
        <v>0</v>
      </c>
      <c r="B111" s="409"/>
      <c r="C111" s="23" t="str">
        <f>'Input adatok'!C115</f>
        <v>II. Rákóczi SE Vaja</v>
      </c>
      <c r="F111" s="383" t="s">
        <v>0</v>
      </c>
      <c r="G111" s="384"/>
      <c r="H111" s="92" t="b">
        <f>IF($F$112=1,#REF!,IF($F$112=2,C21,IF($F$112=3,C36,IF($F$112=4,C51,IF($F$112=5,C66,IF($F$112=6,C81,IF($F$112=7,C96,IF($F$112=8,C111,IF($F$112=9,C126,IF($F$112=10,C141,IF($F$112=11,C156,IF($F$112=12,C171,IF($F$112=13,C186,IF($F$112=14,C201,IF($F$112=15,C216,IF($F$112=16,C231,IF($F$112=17,C246,IF($F$112=18,C261,IF($F$112=19,C276,IF($F$112=20,C291))))))))))))))))))))</f>
        <v>0</v>
      </c>
      <c r="I111" s="413" t="str">
        <f>$I$1</f>
        <v>4. forduló</v>
      </c>
      <c r="J111" s="414"/>
      <c r="K111" s="415"/>
      <c r="L111" s="383" t="s">
        <v>0</v>
      </c>
      <c r="M111" s="384"/>
      <c r="N111" s="93" t="b">
        <f>IF($L$112=1,#REF!,IF($L$112=2,C21,IF($L$112=3,C36,IF($L$112=4,C51,IF($L$112=5,C66,IF($L$112=6,C81,IF($L$112=7,C96,IF($L$112=8,C111,IF($L$112=9,C126,IF($L$112=10,C141,IF($L$112=11,C156,IF($L$112=12,C171,IF($L$112=13,C186,IF($L$112=14,C201,IF($L$112=15,C216,IF($L$112=16,C231,IF($L$112=17,C246,IF($L$112=18,C261,IF($L$112=19,C276,IF($L$112=20,C291))))))))))))))))))))</f>
        <v>0</v>
      </c>
    </row>
    <row r="112" spans="1:14" ht="13.5" hidden="1" customHeight="1" thickBot="1" x14ac:dyDescent="0.25">
      <c r="A112" s="380">
        <v>8</v>
      </c>
      <c r="B112" s="24"/>
      <c r="C112" s="23" t="str">
        <f>'Input adatok'!M116</f>
        <v>Játékos Neve:</v>
      </c>
      <c r="F112" s="380"/>
      <c r="G112" s="211"/>
      <c r="H112" s="92" t="b">
        <f>IF($F$112=1,C7,IF($F$112=2,C22,IF($F$112=3,C37,IF($F$112=4,C52,IF($F$112=5,C67,IF($F$112=6,C82,IF($F$112=7,C97,IF($F$112=8,C112,IF($F$112=9,C127,IF($F$112=10,C142,IF($F$112=11,C157,IF($F$112=12,C172,IF($F$112=13,C187,IF($F$112=14,C202,IF($F$112=15,C217,IF($F$112=16,C232,IF($F$112=17,C247,IF($F$112=18,C262,IF($F$112=19,C277,IF($F$112=20,C292))))))))))))))))))))</f>
        <v>0</v>
      </c>
      <c r="I112" s="416"/>
      <c r="J112" s="417"/>
      <c r="K112" s="418"/>
      <c r="L112" s="380"/>
      <c r="M112" s="211"/>
      <c r="N112" s="93" t="b">
        <f>IF($L$112=1,C7,IF($L$112=2,C22,IF($L$112=3,C37,IF($L$112=4,C52,IF($L$112=5,C67,IF($L$112=6,C82,IF($L$112=7,C97,IF($L$112=8,C112,IF($L$112=9,C127,IF($L$112=10,C142,IF($L$112=11,C157,IF($L$112=12,C172,IF($L$112=13,C187,IF($L$112=14,C202,IF($L$112=15,C217,IF($L$112=16,C232,IF($L$112=17,C247,IF($L$112=18,C262,IF($L$112=19,C277,IF($L$112=20,C292))))))))))))))))))))</f>
        <v>0</v>
      </c>
    </row>
    <row r="113" spans="1:14" ht="13.5" hidden="1" customHeight="1" thickBot="1" x14ac:dyDescent="0.25">
      <c r="A113" s="381"/>
      <c r="B113" s="25" t="s">
        <v>2</v>
      </c>
      <c r="C113" s="40" t="str">
        <f>IF($F$7=8,H8,IF($L$7=8,N8,IF($F$22=8,H23,IF($L$22=8,N23,IF($F$37=8,H38,IF($L$37=8,N38,IF($F$52=8,H53,IF($L$52=8,N53,IF($F$67=8,H68,IF($L$67=8,N68,IF($F$82=8,H83,IF($L$82=8,N83,IF($F$97=8,H98,IF($L$97=8,N98,IF($F$112=8,H113,IF($L$112=8,N113,IF($F$127=8,H128,IF($L$127=8,N128,IF($F$142=8,H143,IF($L$142=8,N143))))))))))))))))))))</f>
        <v>Sólyom istván</v>
      </c>
      <c r="D113" s="40">
        <f>IF($F$7=8,I8,IF($L$7=8,K8,IF($F$22=8,I23,IF($L$22=8,K23,IF($F$37=8,I38,IF($L$37=8,K38,IF($F$52=8,I53,IF($L$52=8,K53,IF($F$67=8,I68,IF($L$67=8,K68,IF($F$82=8,I83,IF($L$82=8,K83,IF($F$97=8,I98,IF($L$97=8,K98,IF($F$112=8,I113,IF($L$112=8,K113,IF($F$127=8,I128,IF($L$127=8,K128,IF($F$142=8,I143,IF($L$142=8,K143))))))))))))))))))))</f>
        <v>0</v>
      </c>
      <c r="F113" s="381"/>
      <c r="G113" s="212" t="s">
        <v>2</v>
      </c>
      <c r="H113" s="36" t="b">
        <f>IF($F$112=1,C8,IF($F$112=2,C23,IF($F$112=3,C38,IF($F$112=4,C53,IF($F$112=5,C68,IF($F$112=6,C83,IF($F$112=7,C98,IF($F$112=8,C113,IF($F$112=9,C128,IF($F$112=10,C143,IF($F$112=11,C158,IF($F$112=12,C173,IF($F$112=13,C188,IF($F$112=14,C203,IF($F$112=15,C218,IF($F$112=16,C233,IF($F$112=17,C248,IF($F$112=18,C263,IF($F$112=19,C278,IF($F$112=20,C293))))))))))))))))))))</f>
        <v>0</v>
      </c>
      <c r="I113" s="4"/>
      <c r="J113" s="5"/>
      <c r="K113" s="6"/>
      <c r="L113" s="381"/>
      <c r="M113" s="212" t="s">
        <v>2</v>
      </c>
      <c r="N113" s="38" t="b">
        <f>IF($L$112=1,C8,IF($L$112=2,C23,IF($L$112=3,C38,IF($L$112=4,C53,IF($L$112=5,C68,IF($L$112=6,C83,IF($L$112=7,C98,IF($L$112=8,C113,IF($L$112=9,C128,IF($L$112=10,C143,IF($L$112=11,C158,IF($L$112=12,C173,IF($L$112=13,C188,IF($L$112=14,C203,IF($L$112=15,C218,IF($L$112=16,C233,IF($L$112=17,C248,IF($L$112=18,C263,IF($L$112=19,C278,IF($L$112=20,C293))))))))))))))))))))</f>
        <v>0</v>
      </c>
    </row>
    <row r="114" spans="1:14" ht="13.5" hidden="1" customHeight="1" thickBot="1" x14ac:dyDescent="0.25">
      <c r="A114" s="381"/>
      <c r="B114" s="25" t="s">
        <v>3</v>
      </c>
      <c r="C114" s="40" t="str">
        <f t="shared" ref="C114:C122" si="17">IF($F$7=8,H9,IF($L$7=8,N9,IF($F$22=8,H24,IF($L$22=8,N24,IF($F$37=8,H39,IF($L$37=8,N39,IF($F$52=8,H54,IF($L$52=8,N54,IF($F$67=8,H69,IF($L$67=8,N69,IF($F$82=8,H84,IF($L$82=8,N84,IF($F$97=8,H99,IF($L$97=8,N99,IF($F$112=8,H114,IF($L$112=8,N114,IF($F$127=8,H129,IF($L$127=8,N129,IF($F$142=8,H144,IF($L$142=8,N144))))))))))))))))))))</f>
        <v>Ferenczi József</v>
      </c>
      <c r="D114" s="40">
        <f>IF($F$7=8,I9,IF($L$7=8,K9,IF($F$22=8,I24,IF($L$22=8,K24,IF($F$37=8,I39,IF($L$37=8,K39,IF($F$52=8,I54,IF($L$52=8,K54,IF($F$67=8,I69,IF($L$67=8,K69,IF($F$82=8,I84,IF($L$82=8,K84,IF($F$97=8,I99,IF($L$97=8,K99,IF($F$112=8,I114,IF($L$112=8,K114,IF($F$127=8,I129,IF($L$127=8,K129,IF($F$142=8,I144,IF($L$142=8,K144))))))))))))))))))))</f>
        <v>0</v>
      </c>
      <c r="F114" s="381"/>
      <c r="G114" s="212" t="s">
        <v>3</v>
      </c>
      <c r="H114" s="36" t="b">
        <f t="shared" ref="H114:H122" si="18">IF($F$112=1,C9,IF($F$112=2,C24,IF($F$112=3,C39,IF($F$112=4,C54,IF($F$112=5,C69,IF($F$112=6,C84,IF($F$112=7,C99,IF($F$112=8,C114,IF($F$112=9,C129,IF($F$112=10,C144,IF($F$112=11,C159,IF($F$112=12,C174,IF($F$112=13,C189,IF($F$112=14,C204,IF($F$112=15,C219,IF($F$112=16,C234,IF($F$112=17,C249,IF($F$112=18,C264,IF($F$112=19,C279,IF($F$112=20,C294))))))))))))))))))))</f>
        <v>0</v>
      </c>
      <c r="I114" s="7"/>
      <c r="J114" s="8"/>
      <c r="K114" s="9"/>
      <c r="L114" s="381"/>
      <c r="M114" s="212" t="s">
        <v>3</v>
      </c>
      <c r="N114" s="38" t="b">
        <f t="shared" ref="N114:N122" si="19">IF($L$112=1,C9,IF($L$112=2,C24,IF($L$112=3,C39,IF($L$112=4,C54,IF($L$112=5,C69,IF($L$112=6,C84,IF($L$112=7,C99,IF($L$112=8,C114,IF($L$112=9,C129,IF($L$112=10,C144,IF($L$112=11,C159,IF($L$112=12,C174,IF($L$112=13,C189,IF($L$112=14,C204,IF($L$112=15,C219,IF($L$112=16,C234,IF($L$112=17,C249,IF($L$112=18,C264,IF($L$112=19,C279,IF($L$112=20,C294))))))))))))))))))))</f>
        <v>0</v>
      </c>
    </row>
    <row r="115" spans="1:14" ht="13.5" hidden="1" customHeight="1" thickBot="1" x14ac:dyDescent="0.25">
      <c r="A115" s="381"/>
      <c r="B115" s="25" t="s">
        <v>4</v>
      </c>
      <c r="C115" s="40" t="str">
        <f t="shared" si="17"/>
        <v>Sipos Árpád</v>
      </c>
      <c r="D115" s="40">
        <f>IF($F$7=8,I10,IF($L$7=8,K10,IF($F$22=8,I25,IF($L$22=8,K25,IF($F$37=8,I40,IF($L$37=8,K40,IF($F$52=8,I55,IF($L$52=8,K55,IF($F$67=8,I70,IF($L$67=8,K70,IF($F$82=8,I85,IF($L$82=8,K85,IF($F$97=8,I100,IF($L$97=8,K100,IF($F$112=8,I115,IF($L$112=8,K115,IF($F$127=8,I130,IF($L$127=8,K130,IF($F$142=8,I145,IF($L$142=8,K145))))))))))))))))))))</f>
        <v>0</v>
      </c>
      <c r="F115" s="381"/>
      <c r="G115" s="212" t="s">
        <v>4</v>
      </c>
      <c r="H115" s="36" t="b">
        <f t="shared" si="18"/>
        <v>0</v>
      </c>
      <c r="I115" s="7"/>
      <c r="J115" s="8"/>
      <c r="K115" s="9"/>
      <c r="L115" s="381"/>
      <c r="M115" s="212" t="s">
        <v>4</v>
      </c>
      <c r="N115" s="38" t="b">
        <f t="shared" si="19"/>
        <v>0</v>
      </c>
    </row>
    <row r="116" spans="1:14" ht="13.5" hidden="1" customHeight="1" thickBot="1" x14ac:dyDescent="0.25">
      <c r="A116" s="381"/>
      <c r="B116" s="25" t="s">
        <v>5</v>
      </c>
      <c r="C116" s="40" t="str">
        <f t="shared" si="17"/>
        <v xml:space="preserve">Sr. Deme Sándor </v>
      </c>
      <c r="D116" s="40">
        <f>IF($F$7=8,I11,IF($L$7=8,K11,IF($F$22=8,I26,IF($L$22=8,K26,IF($F$37=8,I41,IF($L$37=8,K41,IF($F$52=8,I56,IF($L$52=8,K56,IF($F$67=8,I71,IF($L$67=8,K71,IF($F$82=8,I86,IF($L$82=8,K86,IF($F$97=8,I101,IF($L$97=8,K101,IF($F$112=8,I116,IF($L$112=8,K116,IF($F$127=8,I131,IF($L$127=8,K131,IF($F$142=8,I146,IF($L$142=8,K146))))))))))))))))))))</f>
        <v>0.5</v>
      </c>
      <c r="F116" s="381"/>
      <c r="G116" s="212" t="s">
        <v>5</v>
      </c>
      <c r="H116" s="36" t="b">
        <f t="shared" si="18"/>
        <v>0</v>
      </c>
      <c r="I116" s="7"/>
      <c r="J116" s="8"/>
      <c r="K116" s="9"/>
      <c r="L116" s="381"/>
      <c r="M116" s="212" t="s">
        <v>5</v>
      </c>
      <c r="N116" s="38" t="b">
        <f t="shared" si="19"/>
        <v>0</v>
      </c>
    </row>
    <row r="117" spans="1:14" ht="13.5" hidden="1" customHeight="1" thickBot="1" x14ac:dyDescent="0.25">
      <c r="A117" s="381"/>
      <c r="B117" s="25" t="s">
        <v>6</v>
      </c>
      <c r="C117" s="40" t="str">
        <f t="shared" si="17"/>
        <v>Csástyu Antal</v>
      </c>
      <c r="D117" s="40">
        <f t="shared" ref="D117:D122" si="20">IF($F$7=8,I12,IF($L$7=8,K12,IF($F$22=8,I27,IF($L$22=8,K27,IF($F$37=8,I42,IF($L$37=8,K42,IF($F$52=8,I57,IF($L$52=8,K57,IF($F$67=8,I72,IF($L$67=8,K72,IF($F$82=8,I87,IF($L$82=8,K87,IF($F$97=8,I102,IF($L$97=8,K102,IF($F$112=8,I117,IF($L$112=8,K117,IF($F$127=8,I136,IF($L$127=8,K136,IF($F$142=8,I151,IF($L$142=8,K151))))))))))))))))))))</f>
        <v>0</v>
      </c>
      <c r="F117" s="381"/>
      <c r="G117" s="212" t="s">
        <v>6</v>
      </c>
      <c r="H117" s="36" t="b">
        <f t="shared" si="18"/>
        <v>0</v>
      </c>
      <c r="I117" s="7"/>
      <c r="J117" s="8"/>
      <c r="K117" s="9"/>
      <c r="L117" s="381"/>
      <c r="M117" s="212" t="s">
        <v>6</v>
      </c>
      <c r="N117" s="38" t="b">
        <f t="shared" si="19"/>
        <v>0</v>
      </c>
    </row>
    <row r="118" spans="1:14" ht="13.5" hidden="1" customHeight="1" thickBot="1" x14ac:dyDescent="0.25">
      <c r="A118" s="381"/>
      <c r="B118" s="25" t="s">
        <v>7</v>
      </c>
      <c r="C118" s="40" t="str">
        <f t="shared" si="17"/>
        <v>Kozma György</v>
      </c>
      <c r="D118" s="40">
        <f t="shared" si="20"/>
        <v>0</v>
      </c>
      <c r="F118" s="381"/>
      <c r="G118" s="212" t="s">
        <v>7</v>
      </c>
      <c r="H118" s="36" t="b">
        <f t="shared" si="18"/>
        <v>0</v>
      </c>
      <c r="I118" s="7"/>
      <c r="J118" s="8"/>
      <c r="K118" s="9"/>
      <c r="L118" s="381"/>
      <c r="M118" s="212" t="s">
        <v>7</v>
      </c>
      <c r="N118" s="38" t="b">
        <f t="shared" si="19"/>
        <v>0</v>
      </c>
    </row>
    <row r="119" spans="1:14" ht="13.5" hidden="1" thickBot="1" x14ac:dyDescent="0.25">
      <c r="A119" s="381"/>
      <c r="B119" s="25" t="s">
        <v>79</v>
      </c>
      <c r="C119" s="40" t="str">
        <f t="shared" si="17"/>
        <v>Tóth Tamás</v>
      </c>
      <c r="D119" s="40">
        <f t="shared" si="20"/>
        <v>0</v>
      </c>
      <c r="F119" s="381"/>
      <c r="G119" s="212" t="s">
        <v>79</v>
      </c>
      <c r="H119" s="36" t="b">
        <f t="shared" si="18"/>
        <v>0</v>
      </c>
      <c r="I119" s="7"/>
      <c r="J119" s="8"/>
      <c r="K119" s="9"/>
      <c r="L119" s="381"/>
      <c r="M119" s="212" t="s">
        <v>79</v>
      </c>
      <c r="N119" s="38" t="b">
        <f t="shared" si="19"/>
        <v>0</v>
      </c>
    </row>
    <row r="120" spans="1:14" ht="13.5" hidden="1" thickBot="1" x14ac:dyDescent="0.25">
      <c r="A120" s="381"/>
      <c r="B120" s="25" t="s">
        <v>80</v>
      </c>
      <c r="C120" s="40" t="str">
        <f t="shared" si="17"/>
        <v>Tisza Sándor</v>
      </c>
      <c r="D120" s="40">
        <f t="shared" si="20"/>
        <v>0.5</v>
      </c>
      <c r="F120" s="381"/>
      <c r="G120" s="212" t="s">
        <v>80</v>
      </c>
      <c r="H120" s="36" t="b">
        <f t="shared" si="18"/>
        <v>0</v>
      </c>
      <c r="I120" s="7"/>
      <c r="J120" s="8"/>
      <c r="K120" s="9"/>
      <c r="L120" s="381"/>
      <c r="M120" s="212" t="s">
        <v>80</v>
      </c>
      <c r="N120" s="38" t="b">
        <f t="shared" si="19"/>
        <v>0</v>
      </c>
    </row>
    <row r="121" spans="1:14" ht="13.5" hidden="1" thickBot="1" x14ac:dyDescent="0.25">
      <c r="A121" s="381"/>
      <c r="B121" s="25" t="s">
        <v>81</v>
      </c>
      <c r="C121" s="40" t="str">
        <f t="shared" si="17"/>
        <v>Rozinyák Attila</v>
      </c>
      <c r="D121" s="40">
        <f t="shared" si="20"/>
        <v>0</v>
      </c>
      <c r="F121" s="381"/>
      <c r="G121" s="212" t="s">
        <v>81</v>
      </c>
      <c r="H121" s="36" t="b">
        <f t="shared" si="18"/>
        <v>0</v>
      </c>
      <c r="I121" s="7"/>
      <c r="J121" s="8"/>
      <c r="K121" s="9"/>
      <c r="L121" s="381"/>
      <c r="M121" s="212" t="s">
        <v>81</v>
      </c>
      <c r="N121" s="38" t="b">
        <f t="shared" si="19"/>
        <v>0</v>
      </c>
    </row>
    <row r="122" spans="1:14" ht="13.5" hidden="1" thickBot="1" x14ac:dyDescent="0.25">
      <c r="A122" s="391"/>
      <c r="B122" s="25" t="s">
        <v>82</v>
      </c>
      <c r="C122" s="40" t="str">
        <f t="shared" si="17"/>
        <v>Jr. Deme Sándor</v>
      </c>
      <c r="D122" s="40">
        <f t="shared" si="20"/>
        <v>0</v>
      </c>
      <c r="F122" s="382"/>
      <c r="G122" s="213" t="s">
        <v>82</v>
      </c>
      <c r="H122" s="36" t="b">
        <f t="shared" si="18"/>
        <v>0</v>
      </c>
      <c r="I122" s="7"/>
      <c r="J122" s="8"/>
      <c r="K122" s="9"/>
      <c r="L122" s="382"/>
      <c r="M122" s="213" t="s">
        <v>82</v>
      </c>
      <c r="N122" s="38" t="b">
        <f t="shared" si="19"/>
        <v>0</v>
      </c>
    </row>
    <row r="123" spans="1:14" ht="19.5" hidden="1" thickBot="1" x14ac:dyDescent="0.35">
      <c r="D123" s="41">
        <f>IF($F$7=8,I18,IF($L$7=8,K18,IF($F$22=8,I33,IF($L$22=8,K33,IF($F$37=8,I48,IF($L$37=8,K48,IF($F$52=8,I63,IF($L$52=8,K63,IF($F$67=8,I78,IF($L$67=8,K78,IF($F$82=8,I93,IF($L$82=8,K93,IF($F$97=8,I108,IF($L$97=8,K108,IF($F$112=8,I123,IF($L$112=8,K123,IF($F$127=8,I138,IF($L$127=8,K138,IF($F$142=8,I153,IF($L$142=8,K153))))))))))))))))))))</f>
        <v>1</v>
      </c>
      <c r="H123" s="37"/>
      <c r="I123" s="11">
        <f>SUM(I113:I122)</f>
        <v>0</v>
      </c>
      <c r="J123" s="10"/>
      <c r="K123" s="12">
        <f>SUM(K113:K122)</f>
        <v>0</v>
      </c>
      <c r="N123" s="37"/>
    </row>
    <row r="124" spans="1:14" ht="13.5" hidden="1" thickBot="1" x14ac:dyDescent="0.25">
      <c r="H124" s="37"/>
      <c r="N124" s="37"/>
    </row>
    <row r="125" spans="1:14" ht="13.5" hidden="1" thickBot="1" x14ac:dyDescent="0.25">
      <c r="H125" s="37"/>
      <c r="I125" s="410" t="s">
        <v>8</v>
      </c>
      <c r="J125" s="411"/>
      <c r="K125" s="412"/>
      <c r="N125" s="37"/>
    </row>
    <row r="126" spans="1:14" ht="16.5" hidden="1" thickBot="1" x14ac:dyDescent="0.3">
      <c r="A126" s="383" t="s">
        <v>0</v>
      </c>
      <c r="B126" s="409"/>
      <c r="C126" s="23" t="str">
        <f>'Input adatok'!C131</f>
        <v>Nyh. Sakkiskola SE</v>
      </c>
      <c r="F126" s="383" t="s">
        <v>0</v>
      </c>
      <c r="G126" s="384"/>
      <c r="H126" s="92" t="b">
        <f>IF($F$127=1,#REF!,IF($F$127=2,C21,IF($F$127=3,C36,IF($F$127=4,C51,IF($F$127=5,C66,IF($F$127=6,C81,IF($F$127=7,C96,IF($F$127=8,C111,IF($F$127=9,C126,IF($F$127=10,C141,IF($F$127=11,C156,IF($F$127=12,C171,IF($F$127=13,C186,IF($F$127=14,C201,IF($F$127=15,C216,IF($F$127=16,C231,IF($F$127=17,C246,IF($F$127=18,C261,IF($F$127=19,C276,IF($F$127=20,C291))))))))))))))))))))</f>
        <v>0</v>
      </c>
      <c r="I126" s="413" t="str">
        <f>$I$1</f>
        <v>4. forduló</v>
      </c>
      <c r="J126" s="414"/>
      <c r="K126" s="415"/>
      <c r="L126" s="383" t="s">
        <v>0</v>
      </c>
      <c r="M126" s="384"/>
      <c r="N126" s="93" t="b">
        <f>IF($L$127=1,#REF!,IF($L$127=2,C21,IF($L$127=3,C36,IF($L$127=4,C51,IF($L$127=5,C66,IF($L$127=6,C81,IF($L$127=7,C96,IF($L$127=8,C111,IF($L$127=9,C126,IF($L$127=10,C141,IF($L$127=11,C156,IF($L$127=12,C171,IF($L$127=13,C186,IF($L$127=14,C201,IF($L$127=15,C216,IF($L$127=16,C231,IF($L$127=17,C246,IF($L$127=18,C261,IF($L$127=19,C276,IF($L$127=20,C291))))))))))))))))))))</f>
        <v>0</v>
      </c>
    </row>
    <row r="127" spans="1:14" ht="13.5" hidden="1" customHeight="1" thickBot="1" x14ac:dyDescent="0.25">
      <c r="A127" s="380">
        <v>9</v>
      </c>
      <c r="B127" s="24"/>
      <c r="C127" s="23" t="str">
        <f>'Input adatok'!M132</f>
        <v>Játékos Neve:</v>
      </c>
      <c r="F127" s="380"/>
      <c r="G127" s="211"/>
      <c r="H127" s="92" t="b">
        <f>IF($F$127=1,C7,IF($F$127=2,C22,IF($F$127=3,C37,IF($F$127=4,C52,IF($F$127=5,C67,IF($F$127=6,C82,IF($F$127=7,C97,IF($F$127=8,C112,IF($F$127=9,C127,IF($F$127=10,C142,IF($F$127=11,C157,IF($F$127=12,C172,IF($F$127=13,C187,IF($F$127=14,C202,IF($F$127=15,C217,IF($F$127=16,C232,IF($F$127=17,C247,IF($F$127=18,C262,IF($F$127=19,C277,IF($F$127=20,C292))))))))))))))))))))</f>
        <v>0</v>
      </c>
      <c r="I127" s="416"/>
      <c r="J127" s="417"/>
      <c r="K127" s="418"/>
      <c r="L127" s="380"/>
      <c r="M127" s="211"/>
      <c r="N127" s="93" t="b">
        <f>IF($L$127=1,C7,IF($L$127=2,C22,IF($L$127=3,C37,IF($L$127=4,C52,IF($L$127=5,C67,IF($L$127=6,C82,IF($L$127=7,C97,IF($L$127=8,C112,IF($L$127=9,C127,IF($L$127=10,C142,IF($L$127=11,C157,IF($L$127=12,C172,IF($L$127=13,C187,IF($L$127=14,C202,IF($L$127=15,C217,IF($L$127=16,C232,IF($L$127=17,C247,IF($L$127=18,C262,IF($L$127=19,C277,IF($L$127=20,C292))))))))))))))))))))</f>
        <v>0</v>
      </c>
    </row>
    <row r="128" spans="1:14" ht="13.5" hidden="1" customHeight="1" thickBot="1" x14ac:dyDescent="0.25">
      <c r="A128" s="381"/>
      <c r="B128" s="25" t="s">
        <v>2</v>
      </c>
      <c r="C128" s="40" t="str">
        <f>IF($F$7=9,H8,IF($L$7=9,N8,IF($F$22=9,H23,IF($L$22=9,N23,IF($F$37=9,H38,IF($L$37=9,N38,IF($F$52=9,H53,IF($L$52=9,N53,IF($F$67=9,H68,IF($L$67=9,N68,IF($F$82=9,H83,IF($L$82=9,N83,IF($F$97=9,H98,IF($L$97=9,N98,IF($F$112=9,H113,IF($L$112=9,N113,IF($F$127=9,H128,IF($L$127=9,N128,IF($F$142=9,H143,IF($L$142=9,N143))))))))))))))))))))</f>
        <v>Gunyecz Zoltán</v>
      </c>
      <c r="D128" s="40">
        <f>IF($F$7=9,I8,IF($L$7=9,K8,IF($F$22=9,I23,IF($L$22=9,K23,IF($F$37=9,I38,IF($L$37=9,K38,IF($F$52=9,I53,IF($L$52=9,K53,IF($F$67=9,I68,IF($L$67=9,K68,IF($F$82=9,I83,IF($L$82=9,K83,IF($F$97=9,I98,IF($L$97=9,K98,IF($F$112=9,I113,IF($L$112=9,K113,IF($F$127=9,I128,IF($L$127=9,K128,IF($F$142=9,I143,IF($L$142=9,K143))))))))))))))))))))</f>
        <v>1</v>
      </c>
      <c r="F128" s="381"/>
      <c r="G128" s="212" t="s">
        <v>2</v>
      </c>
      <c r="H128" s="36" t="b">
        <f>IF($F$127=1,C8,IF($F$127=2,C23,IF($F$127=3,C38,IF($F$127=4,C53,IF($F$127=5,C68,IF($F$127=6,C83,IF($F$127=7,C98,IF($F$127=8,C113,IF($F$127=9,C128,IF($F$127=10,C143,IF($F$127=11,C158,IF($F$127=12,C173,IF($F$127=13,C188,IF($F$127=14,C203,IF($F$127=15,C218,IF($F$127=16,C233,IF($F$127=17,C248,IF($F$127=18,C263,IF($F$127=19,C278,IF($F$127=20,C293))))))))))))))))))))</f>
        <v>0</v>
      </c>
      <c r="I128" s="4"/>
      <c r="J128" s="5"/>
      <c r="K128" s="6"/>
      <c r="L128" s="381"/>
      <c r="M128" s="212" t="s">
        <v>2</v>
      </c>
      <c r="N128" s="38" t="b">
        <f>IF($L$127=1,C8,IF($L$127=2,C23,IF($L$127=3,C38,IF($L$127=4,C53,IF($L$127=5,C68,IF($L$127=6,C83,IF($L$127=7,C98,IF($L$127=8,C113,IF($L$127=9,C128,IF($L$127=10,C143,IF($L$127=11,C158,IF($L$127=12,C173,IF($L$127=13,C188,IF($L$127=14,C203,IF($L$127=15,C218,IF($L$127=16,C233,IF($L$127=17,C248,IF($L$127=18,C263,IF($L$127=19,C278,IF($L$127=20,C293))))))))))))))))))))</f>
        <v>0</v>
      </c>
    </row>
    <row r="129" spans="1:14" ht="13.5" hidden="1" customHeight="1" thickBot="1" x14ac:dyDescent="0.25">
      <c r="A129" s="381"/>
      <c r="B129" s="25" t="s">
        <v>3</v>
      </c>
      <c r="C129" s="40" t="str">
        <f t="shared" ref="C129:C137" si="21">IF($F$7=9,H9,IF($L$7=9,N9,IF($F$22=9,H24,IF($L$22=9,N24,IF($F$37=9,H39,IF($L$37=9,N39,IF($F$52=9,H54,IF($L$52=9,N54,IF($F$67=9,H69,IF($L$67=9,N69,IF($F$82=9,H84,IF($L$82=9,N84,IF($F$97=9,H99,IF($L$97=9,N99,IF($F$112=9,H114,IF($L$112=9,N114,IF($F$127=9,H129,IF($L$127=9,N129,IF($F$142=9,H144,IF($L$142=9,N144))))))))))))))))))))</f>
        <v>Darai Tihamér</v>
      </c>
      <c r="D129" s="40">
        <f>IF($F$7=9,I9,IF($L$7=9,K9,IF($F$22=9,I24,IF($L$22=9,K24,IF($F$37=9,I39,IF($L$37=9,K39,IF($F$52=9,I54,IF($L$52=9,K54,IF($F$67=9,I69,IF($L$67=9,K69,IF($F$82=9,I84,IF($L$82=9,K84,IF($F$97=9,I99,IF($L$97=9,K99,IF($F$112=9,I114,IF($L$112=9,K114,IF($F$127=9,I129,IF($L$127=9,K129,IF($F$142=9,I144,IF($L$142=9,K144))))))))))))))))))))</f>
        <v>0.5</v>
      </c>
      <c r="F129" s="381"/>
      <c r="G129" s="212" t="s">
        <v>3</v>
      </c>
      <c r="H129" s="36" t="b">
        <f t="shared" ref="H129:H137" si="22">IF($F$127=1,C9,IF($F$127=2,C24,IF($F$127=3,C39,IF($F$127=4,C54,IF($F$127=5,C69,IF($F$127=6,C84,IF($F$127=7,C99,IF($F$127=8,C114,IF($F$127=9,C129,IF($F$127=10,C144,IF($F$127=11,C159,IF($F$127=12,C174,IF($F$127=13,C189,IF($F$127=14,C204,IF($F$127=15,C219,IF($F$127=16,C234,IF($F$127=17,C249,IF($F$127=18,C264,IF($F$127=19,C279,IF($F$127=20,C294))))))))))))))))))))</f>
        <v>0</v>
      </c>
      <c r="I129" s="7"/>
      <c r="J129" s="8"/>
      <c r="K129" s="9"/>
      <c r="L129" s="381"/>
      <c r="M129" s="212" t="s">
        <v>3</v>
      </c>
      <c r="N129" s="38" t="b">
        <f t="shared" ref="N129:N137" si="23">IF($L$127=1,C9,IF($L$127=2,C24,IF($L$127=3,C39,IF($L$127=4,C54,IF($L$127=5,C69,IF($L$127=6,C84,IF($L$127=7,C99,IF($L$127=8,C114,IF($L$127=9,C129,IF($L$127=10,C144,IF($L$127=11,C159,IF($L$127=12,C174,IF($L$127=13,C189,IF($L$127=14,C204,IF($L$127=15,C219,IF($L$127=16,C234,IF($L$127=17,C249,IF($L$127=18,C264,IF($L$127=19,C279,IF($L$127=20,C294))))))))))))))))))))</f>
        <v>0</v>
      </c>
    </row>
    <row r="130" spans="1:14" ht="13.5" hidden="1" customHeight="1" thickBot="1" x14ac:dyDescent="0.25">
      <c r="A130" s="381"/>
      <c r="B130" s="25" t="s">
        <v>4</v>
      </c>
      <c r="C130" s="40" t="str">
        <f t="shared" si="21"/>
        <v>Görbe Szabolcs</v>
      </c>
      <c r="D130" s="40">
        <f>IF($F$7=9,I10,IF($L$7=9,K10,IF($F$22=9,I25,IF($L$22=9,K25,IF($F$37=9,I40,IF($L$37=9,K40,IF($F$52=9,I55,IF($L$52=9,K55,IF($F$67=9,I70,IF($L$67=9,K70,IF($F$82=9,I85,IF($L$82=9,K85,IF($F$97=9,I100,IF($L$97=9,K100,IF($F$112=9,I115,IF($L$112=9,K115,IF($F$127=9,I130,IF($L$127=9,K130,IF($F$142=9,I145,IF($L$142=9,K145))))))))))))))))))))</f>
        <v>0.5</v>
      </c>
      <c r="F130" s="381"/>
      <c r="G130" s="212" t="s">
        <v>4</v>
      </c>
      <c r="H130" s="36" t="b">
        <f t="shared" si="22"/>
        <v>0</v>
      </c>
      <c r="I130" s="7"/>
      <c r="J130" s="8"/>
      <c r="K130" s="9"/>
      <c r="L130" s="381"/>
      <c r="M130" s="212" t="s">
        <v>4</v>
      </c>
      <c r="N130" s="38" t="b">
        <f t="shared" si="23"/>
        <v>0</v>
      </c>
    </row>
    <row r="131" spans="1:14" ht="13.5" hidden="1" customHeight="1" thickBot="1" x14ac:dyDescent="0.25">
      <c r="A131" s="381"/>
      <c r="B131" s="25" t="s">
        <v>5</v>
      </c>
      <c r="C131" s="40" t="str">
        <f t="shared" si="21"/>
        <v xml:space="preserve"> Tóth Tibor</v>
      </c>
      <c r="D131" s="40">
        <f>IF($F$7=9,I11,IF($L$7=9,K11,IF($F$22=9,I26,IF($L$22=9,K26,IF($F$37=9,I41,IF($L$37=9,K41,IF($F$52=9,I56,IF($L$52=9,K56,IF($F$67=9,I71,IF($L$67=9,K71,IF($F$82=9,I86,IF($L$82=9,K86,IF($F$97=9,I101,IF($L$97=9,K101,IF($F$112=9,I116,IF($L$112=9,K116,IF($F$127=9,I131,IF($L$127=9,K131,IF($F$142=9,I146,IF($L$142=9,K146))))))))))))))))))))</f>
        <v>0.5</v>
      </c>
      <c r="F131" s="381"/>
      <c r="G131" s="212" t="s">
        <v>5</v>
      </c>
      <c r="H131" s="36" t="b">
        <f t="shared" si="22"/>
        <v>0</v>
      </c>
      <c r="I131" s="7"/>
      <c r="J131" s="8"/>
      <c r="K131" s="9"/>
      <c r="L131" s="381"/>
      <c r="M131" s="212" t="s">
        <v>5</v>
      </c>
      <c r="N131" s="38" t="b">
        <f t="shared" si="23"/>
        <v>0</v>
      </c>
    </row>
    <row r="132" spans="1:14" ht="13.5" hidden="1" customHeight="1" thickBot="1" x14ac:dyDescent="0.25">
      <c r="A132" s="381"/>
      <c r="B132" s="25" t="s">
        <v>6</v>
      </c>
      <c r="C132" s="40" t="str">
        <f t="shared" si="21"/>
        <v>Diczkó Zsombor</v>
      </c>
      <c r="D132" s="40">
        <f t="shared" ref="D132:D137" si="24">IF($F$7=9,I12,IF($L$7=9,K12,IF($F$22=9,I27,IF($L$22=9,K27,IF($F$37=9,I42,IF($L$37=9,K42,IF($F$52=9,I57,IF($L$52=9,K57,IF($F$67=9,I72,IF($L$67=9,K72,IF($F$82=9,I87,IF($L$82=9,K87,IF($F$97=9,I102,IF($L$97=9,K102,IF($F$112=9,I117,IF($L$112=9,K117,IF($F$127=9,I132,IF($L$127=9,K132,IF($F$142=9,I151,IF($L$142=9,K151))))))))))))))))))))</f>
        <v>0.5</v>
      </c>
      <c r="F132" s="381"/>
      <c r="G132" s="212" t="s">
        <v>6</v>
      </c>
      <c r="H132" s="36" t="b">
        <f t="shared" si="22"/>
        <v>0</v>
      </c>
      <c r="I132" s="7"/>
      <c r="J132" s="8"/>
      <c r="K132" s="9"/>
      <c r="L132" s="381"/>
      <c r="M132" s="212" t="s">
        <v>6</v>
      </c>
      <c r="N132" s="38" t="b">
        <f t="shared" si="23"/>
        <v>0</v>
      </c>
    </row>
    <row r="133" spans="1:14" ht="13.5" hidden="1" customHeight="1" thickBot="1" x14ac:dyDescent="0.25">
      <c r="A133" s="381"/>
      <c r="B133" s="25" t="s">
        <v>7</v>
      </c>
      <c r="C133" s="40" t="str">
        <f t="shared" si="21"/>
        <v xml:space="preserve"> Papp László</v>
      </c>
      <c r="D133" s="40">
        <f t="shared" si="24"/>
        <v>0.5</v>
      </c>
      <c r="F133" s="381"/>
      <c r="G133" s="212" t="s">
        <v>7</v>
      </c>
      <c r="H133" s="36" t="b">
        <f t="shared" si="22"/>
        <v>0</v>
      </c>
      <c r="I133" s="7"/>
      <c r="J133" s="8"/>
      <c r="K133" s="9"/>
      <c r="L133" s="381"/>
      <c r="M133" s="212" t="s">
        <v>7</v>
      </c>
      <c r="N133" s="38" t="b">
        <f t="shared" si="23"/>
        <v>0</v>
      </c>
    </row>
    <row r="134" spans="1:14" ht="13.5" hidden="1" thickBot="1" x14ac:dyDescent="0.25">
      <c r="A134" s="381"/>
      <c r="B134" s="25" t="s">
        <v>79</v>
      </c>
      <c r="C134" s="40" t="str">
        <f t="shared" si="21"/>
        <v>Ugyan Dániel</v>
      </c>
      <c r="D134" s="40">
        <f t="shared" si="24"/>
        <v>0</v>
      </c>
      <c r="F134" s="381"/>
      <c r="G134" s="212" t="s">
        <v>79</v>
      </c>
      <c r="H134" s="36" t="b">
        <f t="shared" si="22"/>
        <v>0</v>
      </c>
      <c r="I134" s="7"/>
      <c r="J134" s="8"/>
      <c r="K134" s="9"/>
      <c r="L134" s="381"/>
      <c r="M134" s="212" t="s">
        <v>79</v>
      </c>
      <c r="N134" s="38" t="b">
        <f t="shared" si="23"/>
        <v>0</v>
      </c>
    </row>
    <row r="135" spans="1:14" ht="13.5" hidden="1" thickBot="1" x14ac:dyDescent="0.25">
      <c r="A135" s="381"/>
      <c r="B135" s="25" t="s">
        <v>80</v>
      </c>
      <c r="C135" s="40" t="str">
        <f t="shared" si="21"/>
        <v xml:space="preserve"> Szuchánszki Gergely</v>
      </c>
      <c r="D135" s="40">
        <f t="shared" si="24"/>
        <v>0</v>
      </c>
      <c r="F135" s="381"/>
      <c r="G135" s="212" t="s">
        <v>80</v>
      </c>
      <c r="H135" s="36" t="b">
        <f t="shared" si="22"/>
        <v>0</v>
      </c>
      <c r="I135" s="7"/>
      <c r="J135" s="8"/>
      <c r="K135" s="9"/>
      <c r="L135" s="381"/>
      <c r="M135" s="212" t="s">
        <v>80</v>
      </c>
      <c r="N135" s="38" t="b">
        <f t="shared" si="23"/>
        <v>0</v>
      </c>
    </row>
    <row r="136" spans="1:14" ht="13.5" hidden="1" thickBot="1" x14ac:dyDescent="0.25">
      <c r="A136" s="381"/>
      <c r="B136" s="25" t="s">
        <v>81</v>
      </c>
      <c r="C136" s="40" t="str">
        <f t="shared" si="21"/>
        <v>Fábián András</v>
      </c>
      <c r="D136" s="40">
        <f t="shared" si="24"/>
        <v>1</v>
      </c>
      <c r="F136" s="381"/>
      <c r="G136" s="212" t="s">
        <v>81</v>
      </c>
      <c r="H136" s="36" t="b">
        <f t="shared" si="22"/>
        <v>0</v>
      </c>
      <c r="I136" s="7"/>
      <c r="J136" s="8"/>
      <c r="K136" s="9"/>
      <c r="L136" s="381"/>
      <c r="M136" s="212" t="s">
        <v>81</v>
      </c>
      <c r="N136" s="38" t="b">
        <f t="shared" si="23"/>
        <v>0</v>
      </c>
    </row>
    <row r="137" spans="1:14" ht="13.5" hidden="1" thickBot="1" x14ac:dyDescent="0.25">
      <c r="A137" s="391"/>
      <c r="B137" s="25" t="s">
        <v>82</v>
      </c>
      <c r="C137" s="40" t="str">
        <f t="shared" si="21"/>
        <v xml:space="preserve"> Blahota Marcell</v>
      </c>
      <c r="D137" s="40">
        <f t="shared" si="24"/>
        <v>0</v>
      </c>
      <c r="F137" s="382"/>
      <c r="G137" s="213" t="s">
        <v>82</v>
      </c>
      <c r="H137" s="36" t="b">
        <f t="shared" si="22"/>
        <v>0</v>
      </c>
      <c r="I137" s="7"/>
      <c r="J137" s="8"/>
      <c r="K137" s="9"/>
      <c r="L137" s="382"/>
      <c r="M137" s="213" t="s">
        <v>82</v>
      </c>
      <c r="N137" s="38" t="b">
        <f t="shared" si="23"/>
        <v>0</v>
      </c>
    </row>
    <row r="138" spans="1:14" ht="19.5" hidden="1" thickBot="1" x14ac:dyDescent="0.35">
      <c r="D138" s="41">
        <f>IF($F$7=9,I18,IF($L$7=9,K18,IF($F$22=9,I33,IF($L$22=9,K33,IF($F$37=9,I48,IF($L$37=9,K48,IF($F$52=9,I63,IF($L$52=9,K63,IF($F$67=9,I78,IF($L$67=9,K78,IF($F$82=9,I93,IF($L$82=9,K93,IF($F$97=9,I108,IF($L$97=9,K108,IF($F$112=9,I123,IF($L$112=9,K123,IF($F$127=9,I138,IF($L$127=9,K138,IF($F$142=9,I153,IF($L$142=9,K153))))))))))))))))))))</f>
        <v>4.5</v>
      </c>
      <c r="H138" s="37"/>
      <c r="I138" s="11">
        <f>SUM(I128:I137)</f>
        <v>0</v>
      </c>
      <c r="J138" s="10"/>
      <c r="K138" s="12">
        <f>SUM(K128:K137)</f>
        <v>0</v>
      </c>
      <c r="N138" s="37"/>
    </row>
    <row r="139" spans="1:14" ht="13.5" hidden="1" thickBot="1" x14ac:dyDescent="0.25">
      <c r="H139" s="37"/>
      <c r="N139" s="37"/>
    </row>
    <row r="140" spans="1:14" ht="13.5" hidden="1" thickBot="1" x14ac:dyDescent="0.25">
      <c r="H140" s="37"/>
      <c r="I140" s="410" t="s">
        <v>8</v>
      </c>
      <c r="J140" s="411"/>
      <c r="K140" s="412"/>
      <c r="N140" s="37"/>
    </row>
    <row r="141" spans="1:14" ht="16.5" hidden="1" thickBot="1" x14ac:dyDescent="0.3">
      <c r="A141" s="383" t="s">
        <v>0</v>
      </c>
      <c r="B141" s="409"/>
      <c r="C141" s="23" t="str">
        <f>'Input adatok'!C147</f>
        <v>Nagyhalászi SE</v>
      </c>
      <c r="F141" s="383" t="s">
        <v>0</v>
      </c>
      <c r="G141" s="384"/>
      <c r="H141" s="92" t="b">
        <f>IF($F$142=1,#REF!,IF($F$142=2,C21,IF($F$142=3,C36,IF($F$142=4,C51,IF($F$142=5,C66,IF($F$142=6,C81,IF($F$142=7,C96,IF($F$142=8,C111,IF($F$142=9,C126,IF($F$142=10,C141,IF($F$142=11,C156,IF($F$142=12,C171,IF($F$142=13,C186,IF($F$142=14,C201,IF($F$142=15,C216,IF($F$142=16,C231,IF($F$142=17,C246,IF($F$142=18,C261,IF($F$142=19,C276,IF($F$142=20,C291))))))))))))))))))))</f>
        <v>0</v>
      </c>
      <c r="I141" s="413" t="str">
        <f>$I$1</f>
        <v>4. forduló</v>
      </c>
      <c r="J141" s="414"/>
      <c r="K141" s="415"/>
      <c r="L141" s="383" t="s">
        <v>0</v>
      </c>
      <c r="M141" s="384"/>
      <c r="N141" s="93" t="b">
        <f>IF($L$142=1,#REF!,IF($L$142=2,C21,IF($L$142=3,C36,IF($L$142=4,C51,IF($L$142=5,C66,IF($L$142=6,C81,IF($L$142=7,C96,IF($L$142=8,C111,IF($L$142=9,C126,IF($L$142=10,C141,IF($L$142=11,C156,IF($L$142=12,C171,IF($L$142=13,C186,IF($L$142=14,C201,IF($L$142=15,C216,IF($L$142=16,C231,IF($L$142=17,C246,IF($L$142=18,C261,IF($L$142=19,C276,IF($L$142=20,C291))))))))))))))))))))</f>
        <v>0</v>
      </c>
    </row>
    <row r="142" spans="1:14" ht="13.5" hidden="1" customHeight="1" thickBot="1" x14ac:dyDescent="0.25">
      <c r="A142" s="380">
        <v>10</v>
      </c>
      <c r="B142" s="24"/>
      <c r="C142" s="23" t="str">
        <f>'Input adatok'!M148</f>
        <v>Játékos Neve:</v>
      </c>
      <c r="F142" s="380"/>
      <c r="G142" s="211"/>
      <c r="H142" s="92" t="b">
        <f>IF($F$142=1,C7,IF($F$142=2,C22,IF($F$142=3,C37,IF($F$142=4,C52,IF($F$142=5,C67,IF($F$142=6,C82,IF($F$142=7,C97,IF($F$142=8,C112,IF($F$142=9,C127,IF($F$142=10,C142,IF($F$142=11,C157,IF($F$142=12,C172,IF($F$142=13,C187,IF($F$142=14,C202,IF($F$142=15,C217,IF($F$142=16,C232,IF($F$142=17,C247,IF($F$142=18,C262,IF($F$142=19,C277,IF($F$142=20,C292))))))))))))))))))))</f>
        <v>0</v>
      </c>
      <c r="I142" s="416"/>
      <c r="J142" s="417"/>
      <c r="K142" s="418"/>
      <c r="L142" s="380"/>
      <c r="M142" s="211"/>
      <c r="N142" s="93" t="b">
        <f>IF($L$142=1,C7,IF($L$142=2,C22,IF($L$142=3,C37,IF($L$142=4,C52,IF($L$142=5,C67,IF($L$142=6,C82,IF($L$142=7,C97,IF($L$142=8,C112,IF($L$142=9,C127,IF($L$142=10,C142,IF($L$142=11,C157,IF($L$142=12,C172,IF($L$142=13,C187,IF($L$142=14,C202,IF($L$142=15,C217,IF($L$142=16,C232,IF($L$142=17,C247,IF($L$142=18,C262,IF($L$142=19,C277,IF($L$142=20,C292))))))))))))))))))))</f>
        <v>0</v>
      </c>
    </row>
    <row r="143" spans="1:14" ht="13.5" hidden="1" customHeight="1" thickBot="1" x14ac:dyDescent="0.25">
      <c r="A143" s="381"/>
      <c r="B143" s="25" t="s">
        <v>2</v>
      </c>
      <c r="C143" s="40" t="str">
        <f>IF($F$7=10,H8,IF($L$7=10,N8,IF($F$22=10,H23,IF($L$22=10,N23,IF($F$37=10,H38,IF($L$37=10,N38,IF($F$52=10,H53,IF($L$52=10,N53,IF($F$67=10,H68,IF($L$67=10,N68,IF($F$82=10,H83,IF($L$82=10,N83,IF($F$97=10,H98,IF($L$97=10,N98,IF($F$112=10,H113,IF($L$112=10,N113,IF($F$127=10,H128,IF($L$127=10,N128,IF($F$142=10,H143,IF($L$142=10,N143))))))))))))))))))))</f>
        <v>Kovalcsik Zoltán</v>
      </c>
      <c r="D143" s="40">
        <f>IF($F$7=10,I8,IF($L$7=10,K8,IF($F$22=10,I23,IF($L$22=10,K23,IF($F$37=10,I38,IF($L$37=10,K38,IF($F$52=10,I53,IF($L$52=10,K53,IF($F$67=10,I68,IF($L$67=10,K68,IF($F$82=10,I83,IF($L$82=10,K83,IF($F$97=10,I98,IF($L$97=10,K98,IF($F$112=10,I113,IF($L$112=10,K113,IF($F$127=10,I128,IF($L$127=10,K128,IF($F$142=10,I143,IF($L$142=10,K143))))))))))))))))))))</f>
        <v>1</v>
      </c>
      <c r="F143" s="381"/>
      <c r="G143" s="212" t="s">
        <v>2</v>
      </c>
      <c r="H143" s="36" t="b">
        <f>IF($F$142=1,C8,IF($F$142=2,C23,IF($F$142=3,C38,IF($F$142=4,C53,IF($F$142=5,C68,IF($F$142=6,C83,IF($F$142=7,C98,IF($F$142=8,C113,IF($F$142=9,C128,IF($F$142=10,C143,IF($F$142=11,C158,IF($F$142=12,C173,IF($F$142=13,C188,IF($F$142=14,C203,IF($F$142=15,C218,IF($F$142=16,C233,IF($F$142=17,C248,IF($F$142=18,C263,IF($F$142=19,C278,IF($F$142=20,C293))))))))))))))))))))</f>
        <v>0</v>
      </c>
      <c r="I143" s="4"/>
      <c r="J143" s="5"/>
      <c r="K143" s="6"/>
      <c r="L143" s="381"/>
      <c r="M143" s="212" t="s">
        <v>2</v>
      </c>
      <c r="N143" s="38" t="b">
        <f>IF($L$142=1,C8,IF($L$142=2,C23,IF($L$142=3,C38,IF($L$142=4,C53,IF($L$142=5,C68,IF($L$142=6,C83,IF($L$142=7,C98,IF($L$142=8,C113,IF($L$142=9,C128,IF($L$142=10,C143,IF($L$142=11,C158,IF($L$142=12,C173,IF($L$142=13,C188,IF($L$142=14,C203,IF($L$142=15,C218,IF($L$142=16,C233,IF($L$142=17,C248,IF($L$142=18,C263,IF($L$142=19,C278,IF($L$142=20,C293))))))))))))))))))))</f>
        <v>0</v>
      </c>
    </row>
    <row r="144" spans="1:14" ht="13.5" hidden="1" customHeight="1" thickBot="1" x14ac:dyDescent="0.25">
      <c r="A144" s="381"/>
      <c r="B144" s="25" t="s">
        <v>3</v>
      </c>
      <c r="C144" s="40" t="str">
        <f t="shared" ref="C144:C152" si="25">IF($F$7=10,H9,IF($L$7=10,N9,IF($F$22=10,H24,IF($L$22=10,N24,IF($F$37=10,H39,IF($L$37=10,N39,IF($F$52=10,H54,IF($L$52=10,N54,IF($F$67=10,H69,IF($L$67=10,N69,IF($F$82=10,H84,IF($L$82=10,N84,IF($F$97=10,H99,IF($L$97=10,N99,IF($F$112=10,H114,IF($L$112=10,N114,IF($F$127=10,H129,IF($L$127=10,N129,IF($F$142=10,H144,IF($L$142=10,N144))))))))))))))))))))</f>
        <v>Vitai Tamás</v>
      </c>
      <c r="D144" s="40">
        <f>IF($F$7=10,I9,IF($L$7=10,K9,IF($F$22=10,I24,IF($L$22=10,K24,IF($F$37=10,I39,IF($L$37=10,K39,IF($F$52=10,I54,IF($L$52=10,K54,IF($F$67=10,I69,IF($L$67=10,K69,IF($F$82=10,I84,IF($L$82=10,K84,IF($F$97=10,I99,IF($L$97=10,K99,IF($F$112=10,I114,IF($L$112=10,K114,IF($F$127=10,I129,IF($L$127=10,K129,IF($F$142=10,I144,IF($L$142=10,K144))))))))))))))))))))</f>
        <v>1</v>
      </c>
      <c r="F144" s="381"/>
      <c r="G144" s="212" t="s">
        <v>3</v>
      </c>
      <c r="H144" s="36" t="b">
        <f t="shared" ref="H144:H152" si="26">IF($F$142=1,C9,IF($F$142=2,C24,IF($F$142=3,C39,IF($F$142=4,C54,IF($F$142=5,C69,IF($F$142=6,C84,IF($F$142=7,C99,IF($F$142=8,C114,IF($F$142=9,C129,IF($F$142=10,C144,IF($F$142=11,C159,IF($F$142=12,C174,IF($F$142=13,C189,IF($F$142=14,C204,IF($F$142=15,C219,IF($F$142=16,C234,IF($F$142=17,C249,IF($F$142=18,C264,IF($F$142=19,C279,IF($F$142=20,C294))))))))))))))))))))</f>
        <v>0</v>
      </c>
      <c r="I144" s="7"/>
      <c r="J144" s="8"/>
      <c r="K144" s="9"/>
      <c r="L144" s="381"/>
      <c r="M144" s="212" t="s">
        <v>3</v>
      </c>
      <c r="N144" s="38" t="b">
        <f t="shared" ref="N144:N152" si="27">IF($L$142=1,C9,IF($L$142=2,C24,IF($L$142=3,C39,IF($L$142=4,C54,IF($L$142=5,C69,IF($L$142=6,C84,IF($L$142=7,C99,IF($L$142=8,C114,IF($L$142=9,C129,IF($L$142=10,C144,IF($L$142=11,C159,IF($L$142=12,C174,IF($L$142=13,C189,IF($L$142=14,C204,IF($L$142=15,C219,IF($L$142=16,C234,IF($L$142=17,C249,IF($L$142=18,C264,IF($L$142=19,C279,IF($L$142=20,C294))))))))))))))))))))</f>
        <v>0</v>
      </c>
    </row>
    <row r="145" spans="1:14" ht="13.5" hidden="1" customHeight="1" thickBot="1" x14ac:dyDescent="0.25">
      <c r="A145" s="381"/>
      <c r="B145" s="25" t="s">
        <v>4</v>
      </c>
      <c r="C145" s="40" t="str">
        <f t="shared" si="25"/>
        <v>Boros Zoltán</v>
      </c>
      <c r="D145" s="40">
        <f>IF($F$7=10,I10,IF($L$7=10,K10,IF($F$22=10,I25,IF($L$22=10,K25,IF($F$37=10,I40,IF($L$37=10,K40,IF($F$52=10,I55,IF($L$52=10,K55,IF($F$67=10,I70,IF($L$67=10,K70,IF($F$82=10,I85,IF($L$82=10,K85,IF($F$97=10,I100,IF($L$97=10,K100,IF($F$112=10,I115,IF($L$112=10,K115,IF($F$127=10,I130,IF($L$127=10,K130,IF($F$142=10,I145,IF($L$142=10,K145))))))))))))))))))))</f>
        <v>1</v>
      </c>
      <c r="F145" s="381"/>
      <c r="G145" s="212" t="s">
        <v>4</v>
      </c>
      <c r="H145" s="36" t="b">
        <f t="shared" si="26"/>
        <v>0</v>
      </c>
      <c r="I145" s="7"/>
      <c r="J145" s="8"/>
      <c r="K145" s="9"/>
      <c r="L145" s="381"/>
      <c r="M145" s="212" t="s">
        <v>4</v>
      </c>
      <c r="N145" s="38" t="b">
        <f t="shared" si="27"/>
        <v>0</v>
      </c>
    </row>
    <row r="146" spans="1:14" ht="13.5" hidden="1" customHeight="1" thickBot="1" x14ac:dyDescent="0.25">
      <c r="A146" s="381"/>
      <c r="B146" s="25" t="s">
        <v>5</v>
      </c>
      <c r="C146" s="40" t="str">
        <f t="shared" si="25"/>
        <v>Béres István</v>
      </c>
      <c r="D146" s="40">
        <f>IF($F$7=10,I11,IF($L$7=10,K11,IF($F$22=10,I26,IF($L$22=10,K26,IF($F$37=10,I41,IF($L$37=10,K41,IF($F$52=10,I56,IF($L$52=10,K56,IF($F$67=10,I71,IF($L$67=10,K71,IF($F$82=10,I86,IF($L$82=10,K86,IF($F$97=10,I101,IF($L$97=10,K101,IF($F$112=10,I116,IF($L$112=10,K116,IF($F$127=10,I131,IF($L$127=10,K131,IF($F$142=10,I146,IF($L$142=10,K146))))))))))))))))))))</f>
        <v>0</v>
      </c>
      <c r="F146" s="381"/>
      <c r="G146" s="212" t="s">
        <v>5</v>
      </c>
      <c r="H146" s="36" t="b">
        <f t="shared" si="26"/>
        <v>0</v>
      </c>
      <c r="I146" s="7"/>
      <c r="J146" s="8"/>
      <c r="K146" s="9"/>
      <c r="L146" s="381"/>
      <c r="M146" s="212" t="s">
        <v>5</v>
      </c>
      <c r="N146" s="38" t="b">
        <f t="shared" si="27"/>
        <v>0</v>
      </c>
    </row>
    <row r="147" spans="1:14" ht="13.5" hidden="1" customHeight="1" thickBot="1" x14ac:dyDescent="0.25">
      <c r="A147" s="381"/>
      <c r="B147" s="25" t="s">
        <v>6</v>
      </c>
      <c r="C147" s="40" t="str">
        <f t="shared" si="25"/>
        <v>Badari Máté</v>
      </c>
      <c r="D147" s="40">
        <f t="shared" ref="D147:D152" si="28">IF($F$7=10,I12,IF($L$7=10,K12,IF($F$22=10,I27,IF($L$22=10,K27,IF($F$37=10,I42,IF($L$37=10,K42,IF($F$52=10,I57,IF($L$52=10,K57,IF($F$67=10,I72,IF($L$67=10,K72,IF($F$82=10,I87,IF($L$82=10,K87,IF($F$97=10,I102,IF($L$97=10,K102,IF($F$112=10,I117,IF($L$112=10,K117,IF($F$127=10,I132,IF($L$127=10,K132,IF($F$142=10,I147,IF($L$142=10,K147))))))))))))))))))))</f>
        <v>0</v>
      </c>
      <c r="F147" s="381"/>
      <c r="G147" s="212" t="s">
        <v>6</v>
      </c>
      <c r="H147" s="36" t="b">
        <f t="shared" si="26"/>
        <v>0</v>
      </c>
      <c r="I147" s="7"/>
      <c r="J147" s="8"/>
      <c r="K147" s="9"/>
      <c r="L147" s="381"/>
      <c r="M147" s="212" t="s">
        <v>6</v>
      </c>
      <c r="N147" s="38" t="b">
        <f t="shared" si="27"/>
        <v>0</v>
      </c>
    </row>
    <row r="148" spans="1:14" ht="13.5" hidden="1" customHeight="1" thickBot="1" x14ac:dyDescent="0.25">
      <c r="A148" s="381"/>
      <c r="B148" s="25" t="s">
        <v>7</v>
      </c>
      <c r="C148" s="40" t="str">
        <f t="shared" si="25"/>
        <v>Kiss Rebeka</v>
      </c>
      <c r="D148" s="40">
        <f t="shared" si="28"/>
        <v>1</v>
      </c>
      <c r="F148" s="381"/>
      <c r="G148" s="212" t="s">
        <v>7</v>
      </c>
      <c r="H148" s="36" t="b">
        <f t="shared" si="26"/>
        <v>0</v>
      </c>
      <c r="I148" s="7"/>
      <c r="J148" s="8"/>
      <c r="K148" s="9"/>
      <c r="L148" s="381"/>
      <c r="M148" s="212" t="s">
        <v>7</v>
      </c>
      <c r="N148" s="38" t="b">
        <f t="shared" si="27"/>
        <v>0</v>
      </c>
    </row>
    <row r="149" spans="1:14" ht="13.5" hidden="1" thickBot="1" x14ac:dyDescent="0.25">
      <c r="A149" s="381"/>
      <c r="B149" s="25" t="s">
        <v>79</v>
      </c>
      <c r="C149" s="40" t="str">
        <f t="shared" si="25"/>
        <v xml:space="preserve">Kovács Emese </v>
      </c>
      <c r="D149" s="40">
        <f t="shared" si="28"/>
        <v>0</v>
      </c>
      <c r="F149" s="381"/>
      <c r="G149" s="212" t="s">
        <v>79</v>
      </c>
      <c r="H149" s="36" t="b">
        <f t="shared" si="26"/>
        <v>0</v>
      </c>
      <c r="I149" s="7"/>
      <c r="J149" s="8"/>
      <c r="K149" s="9"/>
      <c r="L149" s="381"/>
      <c r="M149" s="212" t="s">
        <v>79</v>
      </c>
      <c r="N149" s="38" t="b">
        <f t="shared" si="27"/>
        <v>0</v>
      </c>
    </row>
    <row r="150" spans="1:14" ht="13.5" hidden="1" thickBot="1" x14ac:dyDescent="0.25">
      <c r="A150" s="381"/>
      <c r="B150" s="25" t="s">
        <v>80</v>
      </c>
      <c r="C150" s="40" t="str">
        <f t="shared" si="25"/>
        <v xml:space="preserve">Végh Dorottya </v>
      </c>
      <c r="D150" s="40">
        <f t="shared" si="28"/>
        <v>0</v>
      </c>
      <c r="F150" s="381"/>
      <c r="G150" s="212" t="s">
        <v>80</v>
      </c>
      <c r="H150" s="36" t="b">
        <f t="shared" si="26"/>
        <v>0</v>
      </c>
      <c r="I150" s="7"/>
      <c r="J150" s="8"/>
      <c r="K150" s="9"/>
      <c r="L150" s="381"/>
      <c r="M150" s="212" t="s">
        <v>80</v>
      </c>
      <c r="N150" s="38" t="b">
        <f t="shared" si="27"/>
        <v>0</v>
      </c>
    </row>
    <row r="151" spans="1:14" ht="13.5" hidden="1" thickBot="1" x14ac:dyDescent="0.25">
      <c r="A151" s="381"/>
      <c r="B151" s="25" t="s">
        <v>81</v>
      </c>
      <c r="C151" s="40" t="str">
        <f t="shared" si="25"/>
        <v>Dajka Vivien</v>
      </c>
      <c r="D151" s="40">
        <f t="shared" si="28"/>
        <v>0</v>
      </c>
      <c r="F151" s="381"/>
      <c r="G151" s="212" t="s">
        <v>81</v>
      </c>
      <c r="H151" s="36" t="b">
        <f t="shared" si="26"/>
        <v>0</v>
      </c>
      <c r="I151" s="7"/>
      <c r="J151" s="8"/>
      <c r="K151" s="9"/>
      <c r="L151" s="381"/>
      <c r="M151" s="212" t="s">
        <v>81</v>
      </c>
      <c r="N151" s="38" t="b">
        <f t="shared" si="27"/>
        <v>0</v>
      </c>
    </row>
    <row r="152" spans="1:14" ht="13.5" hidden="1" thickBot="1" x14ac:dyDescent="0.25">
      <c r="A152" s="391"/>
      <c r="B152" s="25" t="s">
        <v>82</v>
      </c>
      <c r="C152" s="40" t="str">
        <f t="shared" si="25"/>
        <v xml:space="preserve">Oláh Petra </v>
      </c>
      <c r="D152" s="40">
        <f t="shared" si="28"/>
        <v>1</v>
      </c>
      <c r="F152" s="382"/>
      <c r="G152" s="213" t="s">
        <v>82</v>
      </c>
      <c r="H152" s="36" t="b">
        <f t="shared" si="26"/>
        <v>0</v>
      </c>
      <c r="I152" s="7"/>
      <c r="J152" s="8"/>
      <c r="K152" s="9"/>
      <c r="L152" s="382"/>
      <c r="M152" s="213" t="s">
        <v>82</v>
      </c>
      <c r="N152" s="38" t="b">
        <f t="shared" si="27"/>
        <v>0</v>
      </c>
    </row>
    <row r="153" spans="1:14" ht="19.5" hidden="1" thickBot="1" x14ac:dyDescent="0.35">
      <c r="C153" s="39"/>
      <c r="D153" s="41">
        <f>IF($F$7=10,I18,IF($L$7=10,K18,IF($F$22=10,I33,IF($L$22=10,K33,IF($F$37=10,I48,IF($L$37=10,K48,IF($F$52=10,I63,IF($L$52=10,K63,IF($F$67=10,I78,IF($L$67=10,K78,IF($F$82=10,I93,IF($L$82=10,K93,IF($F$97=10,I108,IF($L$97=10,K108,IF($F$112=10,I123,IF($L$112=10,K123,IF($F$127=10,I138,IF($L$127=10,K138,IF($F$142=10,I153,IF($L$142=10,K153))))))))))))))))))))</f>
        <v>5</v>
      </c>
      <c r="I153" s="12">
        <f>SUM(I143:I152)</f>
        <v>0</v>
      </c>
      <c r="J153" s="12"/>
      <c r="K153" s="12">
        <f>SUM(K143:K152)</f>
        <v>0</v>
      </c>
    </row>
    <row r="154" spans="1:14" x14ac:dyDescent="0.2">
      <c r="C154" s="39"/>
    </row>
    <row r="155" spans="1:14" ht="13.5" thickBot="1" x14ac:dyDescent="0.25">
      <c r="C155" s="39"/>
    </row>
    <row r="156" spans="1:14" ht="16.5" thickBot="1" x14ac:dyDescent="0.3">
      <c r="A156" s="383" t="s">
        <v>0</v>
      </c>
      <c r="B156" s="384"/>
      <c r="C156" s="23">
        <f>'Input adatok'!C163</f>
        <v>0</v>
      </c>
    </row>
    <row r="157" spans="1:14" ht="13.5" customHeight="1" thickBot="1" x14ac:dyDescent="0.25">
      <c r="A157" s="380">
        <v>11</v>
      </c>
      <c r="B157" s="24"/>
      <c r="C157" s="27" t="str">
        <f>'Input adatok'!M164</f>
        <v>Játékos Neve:</v>
      </c>
    </row>
    <row r="158" spans="1:14" ht="13.5" customHeight="1" thickBot="1" x14ac:dyDescent="0.35">
      <c r="A158" s="381"/>
      <c r="B158" s="25" t="s">
        <v>2</v>
      </c>
      <c r="C158" s="40" t="b">
        <f>IF($F$7=11,H8,IF($L$7=11,N8,IF($F$22=11,H23,IF($L$22=11,N23,IF($F$37=11,H38,IF($L$37=11,N38,IF($F$52=11,H53,IF($L$52=11,N53,IF($F$67=11,H68,IF($L$67=11,N68,IF($F$82=11,H83,IF($L$82=11,N83,IF($F$97=11,H98,IF($L$97=11,N98,IF($F$112=11,H113,IF($L$112=11,N113,IF($F$127=11,H128,IF($L$127=11,N128,IF($F$142=11,H143,IF($L$142=11,N143))))))))))))))))))))</f>
        <v>0</v>
      </c>
      <c r="D158" s="41" t="b">
        <f t="shared" ref="D158:D167" si="29">IF($F$7=11,I8,IF($L$7=11,K8,IF($F$22=11,I23,IF($L$22=11,K23,IF($F$37=11,I38,IF($L$37=11,K38,IF($F$52=11,I53,IF($L$52=11,K53,IF($F$67=11,I68,IF($L$67=11,K68,IF($F$82=11,I83,IF($L$82=11,K83,IF($F$97=11,I98,IF($L$97=11,K98,IF($F$112=11,I113,IF($L$112=11,K113,IF($F$127=11,I128,IF($L$127=11,K128,IF($F$142=11,I143,IF($L$142=11,K143))))))))))))))))))))</f>
        <v>0</v>
      </c>
    </row>
    <row r="159" spans="1:14" ht="13.5" customHeight="1" thickBot="1" x14ac:dyDescent="0.35">
      <c r="A159" s="381"/>
      <c r="B159" s="25" t="s">
        <v>3</v>
      </c>
      <c r="C159" s="40" t="b">
        <f t="shared" ref="C159:C167" si="30">IF($F$7=11,H9,IF($L$7=11,N9,IF($F$22=11,H24,IF($L$22=11,N24,IF($F$37=11,H39,IF($L$37=11,N39,IF($F$52=11,H54,IF($L$52=11,N54,IF($F$67=11,H69,IF($L$67=11,N69,IF($F$82=11,H84,IF($L$82=11,N84,IF($F$97=11,H99,IF($L$97=11,N99,IF($F$112=11,H114,IF($L$112=11,N114,IF($F$127=11,H129,IF($L$127=11,N129,IF($F$142=11,H144,IF($L$142=11,N144))))))))))))))))))))</f>
        <v>0</v>
      </c>
      <c r="D159" s="41" t="b">
        <f t="shared" si="29"/>
        <v>0</v>
      </c>
    </row>
    <row r="160" spans="1:14" ht="13.5" customHeight="1" thickBot="1" x14ac:dyDescent="0.35">
      <c r="A160" s="381"/>
      <c r="B160" s="25" t="s">
        <v>4</v>
      </c>
      <c r="C160" s="40" t="b">
        <f t="shared" si="30"/>
        <v>0</v>
      </c>
      <c r="D160" s="41" t="b">
        <f t="shared" si="29"/>
        <v>0</v>
      </c>
    </row>
    <row r="161" spans="1:4" ht="13.5" customHeight="1" thickBot="1" x14ac:dyDescent="0.35">
      <c r="A161" s="381"/>
      <c r="B161" s="25" t="s">
        <v>5</v>
      </c>
      <c r="C161" s="40" t="b">
        <f t="shared" si="30"/>
        <v>0</v>
      </c>
      <c r="D161" s="41" t="b">
        <f t="shared" si="29"/>
        <v>0</v>
      </c>
    </row>
    <row r="162" spans="1:4" ht="13.5" customHeight="1" thickBot="1" x14ac:dyDescent="0.35">
      <c r="A162" s="381"/>
      <c r="B162" s="25" t="s">
        <v>6</v>
      </c>
      <c r="C162" s="40" t="b">
        <f t="shared" si="30"/>
        <v>0</v>
      </c>
      <c r="D162" s="41" t="b">
        <f t="shared" si="29"/>
        <v>0</v>
      </c>
    </row>
    <row r="163" spans="1:4" ht="13.5" customHeight="1" thickBot="1" x14ac:dyDescent="0.35">
      <c r="A163" s="381"/>
      <c r="B163" s="25" t="s">
        <v>7</v>
      </c>
      <c r="C163" s="40" t="b">
        <f t="shared" si="30"/>
        <v>0</v>
      </c>
      <c r="D163" s="41" t="b">
        <f t="shared" si="29"/>
        <v>0</v>
      </c>
    </row>
    <row r="164" spans="1:4" ht="13.5" customHeight="1" thickBot="1" x14ac:dyDescent="0.35">
      <c r="A164" s="381"/>
      <c r="B164" s="25" t="s">
        <v>79</v>
      </c>
      <c r="C164" s="40" t="b">
        <f t="shared" si="30"/>
        <v>0</v>
      </c>
      <c r="D164" s="41" t="b">
        <f t="shared" si="29"/>
        <v>0</v>
      </c>
    </row>
    <row r="165" spans="1:4" ht="13.5" customHeight="1" thickBot="1" x14ac:dyDescent="0.35">
      <c r="A165" s="381"/>
      <c r="B165" s="25" t="s">
        <v>80</v>
      </c>
      <c r="C165" s="40" t="b">
        <f t="shared" si="30"/>
        <v>0</v>
      </c>
      <c r="D165" s="41" t="b">
        <f t="shared" si="29"/>
        <v>0</v>
      </c>
    </row>
    <row r="166" spans="1:4" ht="13.5" customHeight="1" thickBot="1" x14ac:dyDescent="0.35">
      <c r="A166" s="381"/>
      <c r="B166" s="25" t="s">
        <v>81</v>
      </c>
      <c r="C166" s="40" t="b">
        <f t="shared" si="30"/>
        <v>0</v>
      </c>
      <c r="D166" s="41" t="b">
        <f t="shared" si="29"/>
        <v>0</v>
      </c>
    </row>
    <row r="167" spans="1:4" ht="13.5" customHeight="1" thickBot="1" x14ac:dyDescent="0.35">
      <c r="A167" s="391"/>
      <c r="B167" s="25" t="s">
        <v>82</v>
      </c>
      <c r="C167" s="40" t="b">
        <f t="shared" si="30"/>
        <v>0</v>
      </c>
      <c r="D167" s="41" t="b">
        <f t="shared" si="29"/>
        <v>0</v>
      </c>
    </row>
    <row r="168" spans="1:4" ht="19.5" thickBot="1" x14ac:dyDescent="0.35">
      <c r="C168" s="39"/>
      <c r="D168" s="41" t="b">
        <f>IF($F$7=11,I18,IF($L$7=11,K18,IF($F$22=11,I33,IF($L$22=11,K33,IF($F$37=11,I48,IF($L$37=11,K48,IF($F$52=11,I63,IF($L$52=11,K63,IF($F$67=11,I78,IF($L$67=11,K78,IF($F$82=11,I93,IF($L$82=11,K93,IF($F$97=11,I108,IF($L$97=11,K108,IF($F$112=11,I123,IF($L$112=11,K123,IF($F$127=11,I138,IF($L$127=11,K138,IF($F$142=11,I153,IF($L$142=11,K153))))))))))))))))))))</f>
        <v>0</v>
      </c>
    </row>
    <row r="169" spans="1:4" x14ac:dyDescent="0.2">
      <c r="C169" s="39"/>
    </row>
    <row r="170" spans="1:4" ht="13.5" thickBot="1" x14ac:dyDescent="0.25">
      <c r="C170" s="39"/>
    </row>
    <row r="171" spans="1:4" ht="16.5" thickBot="1" x14ac:dyDescent="0.3">
      <c r="A171" s="383" t="s">
        <v>0</v>
      </c>
      <c r="B171" s="409"/>
      <c r="C171" s="23">
        <f>'Input adatok'!C179</f>
        <v>0</v>
      </c>
    </row>
    <row r="172" spans="1:4" ht="13.5" customHeight="1" thickBot="1" x14ac:dyDescent="0.25">
      <c r="A172" s="380">
        <v>12</v>
      </c>
      <c r="B172" s="24"/>
      <c r="C172" s="27" t="str">
        <f>'Input adatok'!M180</f>
        <v>Játékos Neve:</v>
      </c>
    </row>
    <row r="173" spans="1:4" ht="13.5" customHeight="1" thickBot="1" x14ac:dyDescent="0.35">
      <c r="A173" s="381"/>
      <c r="B173" s="25" t="s">
        <v>2</v>
      </c>
      <c r="C173" s="40" t="b">
        <f>IF($F$7=12,H8,IF($L$7=12,N8,IF($F$22=12,H23,IF($L$22=12,N23,IF($F$37=12,H38,IF($L$37=12,N38,IF($F$52=12,H53,IF($L$52=12,N53,IF($F$67=12,H68,IF($L$67=12,N68,IF($F$82=12,H83,IF($L$82=12,N83,IF($F$97=12,H98,IF($L$97=12,N98,IF($F$112=12,H113,IF($L$112=12,N113,IF($F$127=12,H128,IF($L$127=12,N128,IF($F$142=12,H143,IF($L$142=12,N143))))))))))))))))))))</f>
        <v>0</v>
      </c>
      <c r="D173" s="41" t="b">
        <f t="shared" ref="D173:D182" si="31">IF($F$7=12,I8,IF($L$7=12,K8,IF($F$22=12,I23,IF($L$22=12,K23,IF($F$37=12,I38,IF($L$37=12,K38,IF($F$52=12,I53,IF($L$52=12,K53,IF($F$67=12,I68,IF($L$67=12,K68,IF($F$82=12,I83,IF($L$82=12,K83,IF($F$97=12,I98,IF($L$97=12,K98,IF($F$112=12,I113,IF($L$112=12,K113,IF($F$127=12,I128,IF($L$127=12,K128,IF($F$142=12,I143,IF($L$142=12,K143))))))))))))))))))))</f>
        <v>0</v>
      </c>
    </row>
    <row r="174" spans="1:4" ht="13.5" customHeight="1" thickBot="1" x14ac:dyDescent="0.35">
      <c r="A174" s="381"/>
      <c r="B174" s="25" t="s">
        <v>3</v>
      </c>
      <c r="C174" s="40" t="b">
        <f t="shared" ref="C174:C182" si="32">IF($F$7=12,H9,IF($L$7=12,N9,IF($F$22=12,H24,IF($L$22=12,N24,IF($F$37=12,H39,IF($L$37=12,N39,IF($F$52=12,H54,IF($L$52=12,N54,IF($F$67=12,H69,IF($L$67=12,N69,IF($F$82=12,H84,IF($L$82=12,N84,IF($F$97=12,H99,IF($L$97=12,N99,IF($F$112=12,H114,IF($L$112=12,N114,IF($F$127=12,H129,IF($L$127=12,N129,IF($F$142=12,H144,IF($L$142=12,N144))))))))))))))))))))</f>
        <v>0</v>
      </c>
      <c r="D174" s="41" t="b">
        <f t="shared" si="31"/>
        <v>0</v>
      </c>
    </row>
    <row r="175" spans="1:4" ht="13.5" customHeight="1" thickBot="1" x14ac:dyDescent="0.35">
      <c r="A175" s="381"/>
      <c r="B175" s="25" t="s">
        <v>4</v>
      </c>
      <c r="C175" s="40" t="b">
        <f t="shared" si="32"/>
        <v>0</v>
      </c>
      <c r="D175" s="41" t="b">
        <f t="shared" si="31"/>
        <v>0</v>
      </c>
    </row>
    <row r="176" spans="1:4" ht="13.5" customHeight="1" thickBot="1" x14ac:dyDescent="0.35">
      <c r="A176" s="381"/>
      <c r="B176" s="25" t="s">
        <v>5</v>
      </c>
      <c r="C176" s="40" t="b">
        <f t="shared" si="32"/>
        <v>0</v>
      </c>
      <c r="D176" s="41" t="b">
        <f t="shared" si="31"/>
        <v>0</v>
      </c>
    </row>
    <row r="177" spans="1:4" ht="13.5" customHeight="1" thickBot="1" x14ac:dyDescent="0.35">
      <c r="A177" s="381"/>
      <c r="B177" s="25" t="s">
        <v>6</v>
      </c>
      <c r="C177" s="40" t="b">
        <f t="shared" si="32"/>
        <v>0</v>
      </c>
      <c r="D177" s="41" t="b">
        <f t="shared" si="31"/>
        <v>0</v>
      </c>
    </row>
    <row r="178" spans="1:4" ht="13.5" customHeight="1" thickBot="1" x14ac:dyDescent="0.35">
      <c r="A178" s="381"/>
      <c r="B178" s="25" t="s">
        <v>7</v>
      </c>
      <c r="C178" s="40" t="b">
        <f t="shared" si="32"/>
        <v>0</v>
      </c>
      <c r="D178" s="41" t="b">
        <f t="shared" si="31"/>
        <v>0</v>
      </c>
    </row>
    <row r="179" spans="1:4" ht="13.5" customHeight="1" thickBot="1" x14ac:dyDescent="0.35">
      <c r="A179" s="381"/>
      <c r="B179" s="25" t="s">
        <v>79</v>
      </c>
      <c r="C179" s="40" t="b">
        <f t="shared" si="32"/>
        <v>0</v>
      </c>
      <c r="D179" s="41" t="b">
        <f t="shared" si="31"/>
        <v>0</v>
      </c>
    </row>
    <row r="180" spans="1:4" ht="13.5" customHeight="1" thickBot="1" x14ac:dyDescent="0.35">
      <c r="A180" s="381"/>
      <c r="B180" s="25" t="s">
        <v>80</v>
      </c>
      <c r="C180" s="40" t="b">
        <f t="shared" si="32"/>
        <v>0</v>
      </c>
      <c r="D180" s="41" t="b">
        <f t="shared" si="31"/>
        <v>0</v>
      </c>
    </row>
    <row r="181" spans="1:4" ht="13.5" customHeight="1" thickBot="1" x14ac:dyDescent="0.35">
      <c r="A181" s="381"/>
      <c r="B181" s="25" t="s">
        <v>81</v>
      </c>
      <c r="C181" s="40" t="b">
        <f t="shared" si="32"/>
        <v>0</v>
      </c>
      <c r="D181" s="41" t="b">
        <f t="shared" si="31"/>
        <v>0</v>
      </c>
    </row>
    <row r="182" spans="1:4" ht="13.5" customHeight="1" thickBot="1" x14ac:dyDescent="0.35">
      <c r="A182" s="391"/>
      <c r="B182" s="25" t="s">
        <v>82</v>
      </c>
      <c r="C182" s="40" t="b">
        <f t="shared" si="32"/>
        <v>0</v>
      </c>
      <c r="D182" s="41" t="b">
        <f t="shared" si="31"/>
        <v>0</v>
      </c>
    </row>
    <row r="183" spans="1:4" ht="19.5" thickBot="1" x14ac:dyDescent="0.35">
      <c r="C183" s="39"/>
      <c r="D183" s="41" t="b">
        <f>IF($F$7=12,I18,IF($L$7=12,K18,IF($F$22=12,I33,IF($L$22=12,K33,IF($F$37=12,I48,IF($L$37=12,K48,IF($F$52=12,I63,IF($L$52=12,K63,IF($F$67=12,I78,IF($L$67=12,K78,IF($F$82=12,I93,IF($L$82=12,K93,IF($F$97=12,I108,IF($L$97=12,K108,IF($F$112=12,I123,IF($L$112=12,K123,IF($F$127=12,I138,IF($L$127=12,K138,IF($F$142=12,I153,IF($L$142=12,K153))))))))))))))))))))</f>
        <v>0</v>
      </c>
    </row>
    <row r="184" spans="1:4" x14ac:dyDescent="0.2">
      <c r="C184" s="39"/>
    </row>
    <row r="185" spans="1:4" ht="13.5" thickBot="1" x14ac:dyDescent="0.25">
      <c r="C185" s="39"/>
    </row>
    <row r="186" spans="1:4" ht="16.5" thickBot="1" x14ac:dyDescent="0.3">
      <c r="A186" s="383" t="s">
        <v>0</v>
      </c>
      <c r="B186" s="409"/>
      <c r="C186" s="23" t="str">
        <f>'Input adatok'!M195</f>
        <v>13cs</v>
      </c>
    </row>
    <row r="187" spans="1:4" ht="13.5" customHeight="1" thickBot="1" x14ac:dyDescent="0.25">
      <c r="A187" s="380">
        <v>13</v>
      </c>
      <c r="B187" s="24"/>
      <c r="C187" s="27" t="str">
        <f>'Input adatok'!M196</f>
        <v>Játékos Neve:</v>
      </c>
    </row>
    <row r="188" spans="1:4" ht="13.5" customHeight="1" thickBot="1" x14ac:dyDescent="0.25">
      <c r="A188" s="381"/>
      <c r="B188" s="25" t="s">
        <v>2</v>
      </c>
      <c r="C188" s="27" t="str">
        <f>'Input adatok'!M197</f>
        <v>13_1</v>
      </c>
      <c r="D188" s="40" t="b">
        <f>IF($F$7=13,I8,IF($L$7=13,K8,IF($F$22=13,I23,IF($L$22=13,K23,IF($F$37=13,I38,IF($L$37=13,K38,IF($F$52=13,I53,IF($L$52=13,K53,IF($F$67=13,I68,IF($L$67=13,K68,IF($F$82=13,I83,IF($L$82=13,K83,IF($F$97=13,I98,IF($L$97=13,K98,IF($F$112=13,I113,IF($L$112=13,K113,IF($F$127=13,I128,IF($L$127=13,K128,IF($F$142=13,I143,IF($L$142=13,K143))))))))))))))))))))</f>
        <v>0</v>
      </c>
    </row>
    <row r="189" spans="1:4" ht="13.5" customHeight="1" thickBot="1" x14ac:dyDescent="0.25">
      <c r="A189" s="381"/>
      <c r="B189" s="25" t="s">
        <v>3</v>
      </c>
      <c r="C189" s="27" t="str">
        <f>'Input adatok'!M198</f>
        <v>13_2</v>
      </c>
      <c r="D189" s="40" t="b">
        <f>IF($F$7=13,I9,IF($L$7=13,K9,IF($F$22=13,I24,IF($L$22=13,K24,IF($F$37=13,I39,IF($L$37=13,K39,IF($F$52=13,I54,IF($L$52=13,K54,IF($F$67=13,I69,IF($L$67=13,K69,IF($F$82=13,I84,IF($L$82=13,K84,IF($F$97=13,I99,IF($L$97=13,K99,IF($F$112=13,I114,IF($L$112=13,K114,IF($F$127=13,I129,IF($L$127=13,K129,IF($F$142=13,I144,IF($L$142=13,K144))))))))))))))))))))</f>
        <v>0</v>
      </c>
    </row>
    <row r="190" spans="1:4" ht="13.5" customHeight="1" thickBot="1" x14ac:dyDescent="0.25">
      <c r="A190" s="381"/>
      <c r="B190" s="25" t="s">
        <v>4</v>
      </c>
      <c r="C190" s="27" t="str">
        <f>'Input adatok'!M199</f>
        <v>13_3</v>
      </c>
      <c r="D190" s="40" t="b">
        <f>IF($F$7=13,I10,IF($L$7=13,K10,IF($F$22=13,I25,IF($L$22=13,K25,IF($F$37=13,I40,IF($L$37=13,K40,IF($F$52=13,I55,IF($L$52=13,K55,IF($F$67=13,I70,IF($L$67=13,K70,IF($F$82=13,I85,IF($L$82=13,K85,IF($F$97=13,I100,IF($L$97=13,K100,IF($F$112=13,I115,IF($L$112=13,K115,IF($F$127=13,I130,IF($L$127=13,K130,IF($F$142=13,I145,IF($L$142=13,K145))))))))))))))))))))</f>
        <v>0</v>
      </c>
    </row>
    <row r="191" spans="1:4" ht="13.5" customHeight="1" thickBot="1" x14ac:dyDescent="0.25">
      <c r="A191" s="381"/>
      <c r="B191" s="25" t="s">
        <v>5</v>
      </c>
      <c r="C191" s="27" t="str">
        <f>'Input adatok'!M200</f>
        <v>13_4</v>
      </c>
      <c r="D191" s="40" t="b">
        <f>IF($F$7=13,I11,IF($L$7=13,K11,IF($F$22=13,I26,IF($L$22=13,K26,IF($F$37=13,I41,IF($L$37=13,K41,IF($F$52=13,I56,IF($L$52=13,K56,IF($F$67=13,I71,IF($L$67=13,K71,IF($F$82=13,I86,IF($L$82=13,K86,IF($F$97=13,I101,IF($L$97=13,K101,IF($F$112=13,I116,IF($L$112=13,K116,IF($F$127=13,I131,IF($L$127=13,K131,IF($F$142=13,I146,IF($L$142=13,K146))))))))))))))))))))</f>
        <v>0</v>
      </c>
    </row>
    <row r="192" spans="1:4" ht="13.5" customHeight="1" thickBot="1" x14ac:dyDescent="0.25">
      <c r="A192" s="381"/>
      <c r="B192" s="25" t="s">
        <v>6</v>
      </c>
      <c r="C192" s="27" t="str">
        <f>'Input adatok'!M201</f>
        <v>13_5</v>
      </c>
      <c r="D192" s="40" t="b">
        <f t="shared" ref="D192:D197" si="33">IF($F$7=13,I12,IF($L$7=13,K12,IF($F$22=13,I27,IF($L$22=13,K27,IF($F$37=13,I42,IF($L$37=13,K42,IF($F$52=13,I57,IF($L$52=13,K57,IF($F$67=13,I72,IF($L$67=13,K72,IF($F$82=13,I87,IF($L$82=13,K87,IF($F$97=13,I102,IF($L$97=13,K102,IF($F$112=13,I117,IF($L$112=13,K117,IF($F$127=13,I132,IF($L$127=13,K132,IF($F$142=13,I147,IF($L$142=13,K147))))))))))))))))))))</f>
        <v>0</v>
      </c>
    </row>
    <row r="193" spans="1:4" ht="13.5" customHeight="1" thickBot="1" x14ac:dyDescent="0.25">
      <c r="A193" s="381"/>
      <c r="B193" s="25" t="s">
        <v>7</v>
      </c>
      <c r="C193" s="27" t="str">
        <f>'Input adatok'!M202</f>
        <v>13_6</v>
      </c>
      <c r="D193" s="40" t="b">
        <f t="shared" si="33"/>
        <v>0</v>
      </c>
    </row>
    <row r="194" spans="1:4" ht="13.5" customHeight="1" thickBot="1" x14ac:dyDescent="0.25">
      <c r="A194" s="381"/>
      <c r="B194" s="25" t="s">
        <v>79</v>
      </c>
      <c r="C194" s="27" t="str">
        <f>'Input adatok'!M203</f>
        <v>13_7</v>
      </c>
      <c r="D194" s="40" t="b">
        <f t="shared" si="33"/>
        <v>0</v>
      </c>
    </row>
    <row r="195" spans="1:4" ht="13.5" customHeight="1" thickBot="1" x14ac:dyDescent="0.25">
      <c r="A195" s="381"/>
      <c r="B195" s="25" t="s">
        <v>80</v>
      </c>
      <c r="C195" s="27" t="str">
        <f>'Input adatok'!M204</f>
        <v>13_8</v>
      </c>
      <c r="D195" s="40" t="b">
        <f t="shared" si="33"/>
        <v>0</v>
      </c>
    </row>
    <row r="196" spans="1:4" ht="13.5" customHeight="1" thickBot="1" x14ac:dyDescent="0.25">
      <c r="A196" s="381"/>
      <c r="B196" s="25" t="s">
        <v>81</v>
      </c>
      <c r="C196" s="27" t="str">
        <f>'Input adatok'!M205</f>
        <v>13_9</v>
      </c>
      <c r="D196" s="40" t="b">
        <f t="shared" si="33"/>
        <v>0</v>
      </c>
    </row>
    <row r="197" spans="1:4" ht="13.5" customHeight="1" thickBot="1" x14ac:dyDescent="0.25">
      <c r="A197" s="391"/>
      <c r="B197" s="25" t="s">
        <v>82</v>
      </c>
      <c r="C197" s="27" t="str">
        <f>'Input adatok'!M206</f>
        <v>13_10</v>
      </c>
      <c r="D197" s="40" t="b">
        <f t="shared" si="33"/>
        <v>0</v>
      </c>
    </row>
    <row r="198" spans="1:4" ht="16.5" thickBot="1" x14ac:dyDescent="0.3">
      <c r="C198" s="39"/>
      <c r="D198" s="43" t="b">
        <f>IF($F$7=13,I18,IF($L$7=13,K18,IF($F$22=13,I33,IF($L$22=13,K33,IF($F$37=13,I48,IF($L$37=13,K48,IF($F$52=13,I63,IF($L$52=13,K63,IF($F$67=13,I78,IF($L$67=13,K78,IF($F$82=13,I93,IF($L$82=13,K93,IF($F$97=13,I108,IF($L$97=13,K108,IF($F$112=13,I123,IF($L$112=13,K123,IF($F$127=13,I138,IF($L$127=13,K138,IF($F$142=13,I153,IF($L$142=13,K153))))))))))))))))))))</f>
        <v>0</v>
      </c>
    </row>
    <row r="199" spans="1:4" x14ac:dyDescent="0.2">
      <c r="C199" s="39"/>
    </row>
    <row r="200" spans="1:4" ht="13.5" thickBot="1" x14ac:dyDescent="0.25">
      <c r="C200" s="39"/>
    </row>
    <row r="201" spans="1:4" ht="16.5" thickBot="1" x14ac:dyDescent="0.3">
      <c r="A201" s="383" t="s">
        <v>0</v>
      </c>
      <c r="B201" s="409"/>
      <c r="C201" s="23" t="str">
        <f>'Input adatok'!M211</f>
        <v>14cs</v>
      </c>
    </row>
    <row r="202" spans="1:4" ht="13.5" customHeight="1" thickBot="1" x14ac:dyDescent="0.25">
      <c r="A202" s="380">
        <v>14</v>
      </c>
      <c r="B202" s="24"/>
      <c r="C202" s="27" t="str">
        <f>'Input adatok'!M212</f>
        <v>Játékos Neve:</v>
      </c>
    </row>
    <row r="203" spans="1:4" ht="13.5" customHeight="1" thickBot="1" x14ac:dyDescent="0.25">
      <c r="A203" s="381"/>
      <c r="B203" s="25" t="s">
        <v>2</v>
      </c>
      <c r="C203" s="27" t="str">
        <f>'Input adatok'!M213</f>
        <v>14_1</v>
      </c>
      <c r="D203" s="40" t="b">
        <f t="shared" ref="D203:D213" si="34">IF($F$7=14,I8,IF($L$7=14,K8,IF($F$22=14,I23,IF($L$22=14,K23,IF($F$37=14,I38,IF($L$37=14,K38,IF($F$52=14,I53,IF($L$52=14,K53,IF($F$67=14,I68,IF($L$67=14,K68,IF($F$82=14,I83,IF($L$82=14,K83,IF($F$97=14,I98,IF($L$97=14,K98,IF($F$112=14,I113,IF($L$112=14,K113,IF($F$127=14,I128,IF($L$127=14,K128,IF($F$142=14,I143,IF($L$142=14,K143))))))))))))))))))))</f>
        <v>0</v>
      </c>
    </row>
    <row r="204" spans="1:4" ht="13.5" customHeight="1" thickBot="1" x14ac:dyDescent="0.25">
      <c r="A204" s="381"/>
      <c r="B204" s="25" t="s">
        <v>3</v>
      </c>
      <c r="C204" s="27" t="str">
        <f>'Input adatok'!M214</f>
        <v>14_2</v>
      </c>
      <c r="D204" s="40" t="b">
        <f t="shared" si="34"/>
        <v>0</v>
      </c>
    </row>
    <row r="205" spans="1:4" ht="13.5" customHeight="1" thickBot="1" x14ac:dyDescent="0.25">
      <c r="A205" s="381"/>
      <c r="B205" s="25" t="s">
        <v>4</v>
      </c>
      <c r="C205" s="27" t="str">
        <f>'Input adatok'!M215</f>
        <v>14_3</v>
      </c>
      <c r="D205" s="40" t="b">
        <f t="shared" si="34"/>
        <v>0</v>
      </c>
    </row>
    <row r="206" spans="1:4" ht="13.5" customHeight="1" thickBot="1" x14ac:dyDescent="0.25">
      <c r="A206" s="381"/>
      <c r="B206" s="25" t="s">
        <v>5</v>
      </c>
      <c r="C206" s="27" t="str">
        <f>'Input adatok'!M216</f>
        <v>14_4</v>
      </c>
      <c r="D206" s="40" t="b">
        <f t="shared" si="34"/>
        <v>0</v>
      </c>
    </row>
    <row r="207" spans="1:4" ht="13.5" customHeight="1" thickBot="1" x14ac:dyDescent="0.25">
      <c r="A207" s="381"/>
      <c r="B207" s="25" t="s">
        <v>6</v>
      </c>
      <c r="C207" s="27" t="str">
        <f>'Input adatok'!M217</f>
        <v>14_5</v>
      </c>
      <c r="D207" s="40" t="b">
        <f t="shared" si="34"/>
        <v>0</v>
      </c>
    </row>
    <row r="208" spans="1:4" ht="13.5" customHeight="1" thickBot="1" x14ac:dyDescent="0.25">
      <c r="A208" s="381"/>
      <c r="B208" s="25" t="s">
        <v>7</v>
      </c>
      <c r="C208" s="27" t="str">
        <f>'Input adatok'!M218</f>
        <v>14_6</v>
      </c>
      <c r="D208" s="40" t="b">
        <f t="shared" si="34"/>
        <v>0</v>
      </c>
    </row>
    <row r="209" spans="1:4" ht="13.5" customHeight="1" thickBot="1" x14ac:dyDescent="0.25">
      <c r="A209" s="381"/>
      <c r="B209" s="25" t="s">
        <v>79</v>
      </c>
      <c r="C209" s="27" t="str">
        <f>'Input adatok'!M219</f>
        <v>14_7</v>
      </c>
      <c r="D209" s="40" t="b">
        <f t="shared" si="34"/>
        <v>0</v>
      </c>
    </row>
    <row r="210" spans="1:4" ht="13.5" customHeight="1" thickBot="1" x14ac:dyDescent="0.25">
      <c r="A210" s="381"/>
      <c r="B210" s="25" t="s">
        <v>80</v>
      </c>
      <c r="C210" s="27" t="str">
        <f>'Input adatok'!M220</f>
        <v>14_8</v>
      </c>
      <c r="D210" s="40" t="b">
        <f t="shared" si="34"/>
        <v>0</v>
      </c>
    </row>
    <row r="211" spans="1:4" ht="13.5" customHeight="1" thickBot="1" x14ac:dyDescent="0.25">
      <c r="A211" s="381"/>
      <c r="B211" s="25" t="s">
        <v>81</v>
      </c>
      <c r="C211" s="27" t="str">
        <f>'Input adatok'!M221</f>
        <v>14_9</v>
      </c>
      <c r="D211" s="40" t="b">
        <f t="shared" si="34"/>
        <v>0</v>
      </c>
    </row>
    <row r="212" spans="1:4" ht="13.5" customHeight="1" thickBot="1" x14ac:dyDescent="0.25">
      <c r="A212" s="391"/>
      <c r="B212" s="25" t="s">
        <v>82</v>
      </c>
      <c r="C212" s="27" t="str">
        <f>'Input adatok'!M222</f>
        <v>14_10</v>
      </c>
      <c r="D212" s="40" t="b">
        <f t="shared" si="34"/>
        <v>0</v>
      </c>
    </row>
    <row r="213" spans="1:4" ht="16.5" thickBot="1" x14ac:dyDescent="0.3">
      <c r="C213" s="39"/>
      <c r="D213" s="43" t="b">
        <f t="shared" si="34"/>
        <v>0</v>
      </c>
    </row>
    <row r="214" spans="1:4" x14ac:dyDescent="0.2">
      <c r="C214" s="39"/>
    </row>
    <row r="215" spans="1:4" ht="13.5" thickBot="1" x14ac:dyDescent="0.25">
      <c r="C215" s="39"/>
    </row>
    <row r="216" spans="1:4" ht="16.5" thickBot="1" x14ac:dyDescent="0.3">
      <c r="A216" s="383" t="s">
        <v>0</v>
      </c>
      <c r="B216" s="384"/>
      <c r="C216" s="23" t="str">
        <f>'Input adatok'!M227</f>
        <v>15cs</v>
      </c>
    </row>
    <row r="217" spans="1:4" ht="13.5" customHeight="1" thickBot="1" x14ac:dyDescent="0.25">
      <c r="A217" s="380">
        <v>15</v>
      </c>
      <c r="B217" s="1"/>
      <c r="C217" s="27" t="str">
        <f>'Input adatok'!M228</f>
        <v>Játékos Neve:</v>
      </c>
    </row>
    <row r="218" spans="1:4" ht="13.5" customHeight="1" thickBot="1" x14ac:dyDescent="0.25">
      <c r="A218" s="381"/>
      <c r="B218" s="25" t="s">
        <v>2</v>
      </c>
      <c r="C218" s="27" t="str">
        <f>'Input adatok'!M229</f>
        <v>15_1</v>
      </c>
      <c r="D218" s="40" t="b">
        <f t="shared" ref="D218:D228" si="35">IF($F$7=15,$I$8,IF($L$7=15,$K$8,IF($F$22=15,$I$23,IF($L$22=15,$K$23,IF($F$37=15,$I$38,IF($L$37=15,$K$38,IF($F$52=15,$I$53,IF($L$52=15,$K$53,IF($F$67=15,$I$68,IF($L$67=15,K68,IF($F$82=15,I83,IF($L$82=15,K83,IF($F$97=15,I98,IF($L$97=15,K98,IF($F$112=15,I113,IF($L$112=15,K113,IF($F$127=15,I128,IF($L$127=15,K128,IF($F$142=15,I143,IF($L$142=15,K143))))))))))))))))))))</f>
        <v>0</v>
      </c>
    </row>
    <row r="219" spans="1:4" ht="13.5" customHeight="1" thickBot="1" x14ac:dyDescent="0.25">
      <c r="A219" s="381"/>
      <c r="B219" s="25" t="s">
        <v>3</v>
      </c>
      <c r="C219" s="27" t="str">
        <f>'Input adatok'!M230</f>
        <v>15_2</v>
      </c>
      <c r="D219" s="40" t="b">
        <f t="shared" si="35"/>
        <v>0</v>
      </c>
    </row>
    <row r="220" spans="1:4" ht="13.5" customHeight="1" thickBot="1" x14ac:dyDescent="0.25">
      <c r="A220" s="381"/>
      <c r="B220" s="25" t="s">
        <v>4</v>
      </c>
      <c r="C220" s="27" t="str">
        <f>'Input adatok'!M231</f>
        <v>15_3</v>
      </c>
      <c r="D220" s="40" t="b">
        <f t="shared" si="35"/>
        <v>0</v>
      </c>
    </row>
    <row r="221" spans="1:4" ht="13.5" customHeight="1" thickBot="1" x14ac:dyDescent="0.25">
      <c r="A221" s="381"/>
      <c r="B221" s="25" t="s">
        <v>5</v>
      </c>
      <c r="C221" s="27" t="str">
        <f>'Input adatok'!M232</f>
        <v>15_4</v>
      </c>
      <c r="D221" s="40" t="b">
        <f t="shared" si="35"/>
        <v>0</v>
      </c>
    </row>
    <row r="222" spans="1:4" ht="13.5" customHeight="1" thickBot="1" x14ac:dyDescent="0.25">
      <c r="A222" s="381"/>
      <c r="B222" s="25" t="s">
        <v>6</v>
      </c>
      <c r="C222" s="27" t="str">
        <f>'Input adatok'!M233</f>
        <v>15_5</v>
      </c>
      <c r="D222" s="40" t="b">
        <f t="shared" si="35"/>
        <v>0</v>
      </c>
    </row>
    <row r="223" spans="1:4" ht="13.5" customHeight="1" thickBot="1" x14ac:dyDescent="0.25">
      <c r="A223" s="381"/>
      <c r="B223" s="25" t="s">
        <v>7</v>
      </c>
      <c r="C223" s="27" t="str">
        <f>'Input adatok'!M234</f>
        <v>15_6</v>
      </c>
      <c r="D223" s="40" t="b">
        <f t="shared" si="35"/>
        <v>0</v>
      </c>
    </row>
    <row r="224" spans="1:4" ht="13.5" customHeight="1" thickBot="1" x14ac:dyDescent="0.25">
      <c r="A224" s="381"/>
      <c r="B224" s="25" t="s">
        <v>79</v>
      </c>
      <c r="C224" s="27" t="str">
        <f>'Input adatok'!M235</f>
        <v>15_7</v>
      </c>
      <c r="D224" s="40" t="b">
        <f t="shared" si="35"/>
        <v>0</v>
      </c>
    </row>
    <row r="225" spans="1:4" ht="13.5" customHeight="1" thickBot="1" x14ac:dyDescent="0.25">
      <c r="A225" s="381"/>
      <c r="B225" s="25" t="s">
        <v>80</v>
      </c>
      <c r="C225" s="27" t="str">
        <f>'Input adatok'!M236</f>
        <v>15_8</v>
      </c>
      <c r="D225" s="40" t="b">
        <f t="shared" si="35"/>
        <v>0</v>
      </c>
    </row>
    <row r="226" spans="1:4" ht="13.5" customHeight="1" thickBot="1" x14ac:dyDescent="0.25">
      <c r="A226" s="381"/>
      <c r="B226" s="25" t="s">
        <v>81</v>
      </c>
      <c r="C226" s="27" t="str">
        <f>'Input adatok'!M237</f>
        <v>15_9</v>
      </c>
      <c r="D226" s="40" t="b">
        <f t="shared" si="35"/>
        <v>0</v>
      </c>
    </row>
    <row r="227" spans="1:4" ht="13.5" customHeight="1" thickBot="1" x14ac:dyDescent="0.25">
      <c r="A227" s="391"/>
      <c r="B227" s="25" t="s">
        <v>82</v>
      </c>
      <c r="C227" s="27" t="str">
        <f>'Input adatok'!M238</f>
        <v>15_10</v>
      </c>
      <c r="D227" s="40" t="b">
        <f t="shared" si="35"/>
        <v>0</v>
      </c>
    </row>
    <row r="228" spans="1:4" ht="16.5" thickBot="1" x14ac:dyDescent="0.3">
      <c r="C228" s="39"/>
      <c r="D228" s="43" t="b">
        <f t="shared" si="35"/>
        <v>0</v>
      </c>
    </row>
    <row r="229" spans="1:4" x14ac:dyDescent="0.2">
      <c r="C229" s="39"/>
    </row>
    <row r="230" spans="1:4" ht="13.5" thickBot="1" x14ac:dyDescent="0.25">
      <c r="C230" s="39"/>
    </row>
    <row r="231" spans="1:4" ht="16.5" thickBot="1" x14ac:dyDescent="0.3">
      <c r="A231" s="383" t="s">
        <v>0</v>
      </c>
      <c r="B231" s="384"/>
      <c r="C231" s="23" t="str">
        <f>'Input adatok'!M243</f>
        <v>16cs</v>
      </c>
    </row>
    <row r="232" spans="1:4" ht="13.5" customHeight="1" thickBot="1" x14ac:dyDescent="0.25">
      <c r="A232" s="380">
        <v>16</v>
      </c>
      <c r="B232" s="24"/>
      <c r="C232" s="27" t="str">
        <f>'Input adatok'!M244</f>
        <v>Játékos Neve:</v>
      </c>
    </row>
    <row r="233" spans="1:4" ht="13.5" customHeight="1" thickBot="1" x14ac:dyDescent="0.25">
      <c r="A233" s="381"/>
      <c r="B233" s="25" t="s">
        <v>2</v>
      </c>
      <c r="C233" s="27" t="str">
        <f>'Input adatok'!M245</f>
        <v>16_1</v>
      </c>
      <c r="D233" s="40" t="b">
        <f>IF($F$7=16,I8,IF($L$7=16,K8,IF($F$22=16,I23,IF($L$22=16,K23,IF($F$37=16,I38,IF($L$37=16,K38,IF($F$52=16,I53,IF($L$52=16,K53,IF($F$67=16,I68,IF($L$67=16,K68,IF($F$82=16,I83,IF($L$82=16,K83,IF($F$97=16,I98,IF($L$97=16,K98,IF($F$112=16,I113,IF($L$112=16,K113,IF($F$127=16,I128,IF($L$127=16,K128,IF($F$142=16,I143,IF($L$142=16,K143))))))))))))))))))))</f>
        <v>0</v>
      </c>
    </row>
    <row r="234" spans="1:4" ht="13.5" customHeight="1" thickBot="1" x14ac:dyDescent="0.25">
      <c r="A234" s="381"/>
      <c r="B234" s="25" t="s">
        <v>3</v>
      </c>
      <c r="C234" s="27" t="str">
        <f>'Input adatok'!M246</f>
        <v>16_2</v>
      </c>
      <c r="D234" s="40" t="b">
        <f>IF($F$7=16,I9,IF($L$7=16,K9,IF($F$22=16,I24,IF($L$22=16,K24,IF($F$37=16,I39,IF($L$37=16,K39,IF($F$52=16,I54,IF($L$52=16,K54,IF($F$67=16,I69,IF($L$67=16,K69,IF($F$82=16,I84,IF($L$82=16,K84,IF($F$97=16,I99,IF($L$97=16,K99,IF($F$112=16,I114,IF($L$112=16,K114,IF($F$127=16,I129,IF($L$127=16,K129,IF($F$142=16,I144,IF($L$142=16,K144))))))))))))))))))))</f>
        <v>0</v>
      </c>
    </row>
    <row r="235" spans="1:4" ht="13.5" customHeight="1" thickBot="1" x14ac:dyDescent="0.25">
      <c r="A235" s="381"/>
      <c r="B235" s="25" t="s">
        <v>4</v>
      </c>
      <c r="C235" s="27" t="str">
        <f>'Input adatok'!M247</f>
        <v>16_3</v>
      </c>
      <c r="D235" s="40" t="b">
        <f>IF($F$7=16,I10,IF($L$7=16,K10,IF($F$22=16,I25,IF($L$22=16,K25,IF($F$37=16,I40,IF($L$37=16,K40,IF($F$52=16,I55,IF($L$52=16,K55,IF($F$67=16,I70,IF($L$67=16,K70,IF($F$82=16,I85,IF($L$82=16,K85,IF($F$97=16,I100,IF($L$97=16,K100,IF($F$112=16,I115,IF($L$112=16,K115,IF($F$127=16,I130,IF($L$127=16,K130,IF($F$142=16,I145,IF($L$142=16,K145))))))))))))))))))))</f>
        <v>0</v>
      </c>
    </row>
    <row r="236" spans="1:4" ht="13.5" customHeight="1" thickBot="1" x14ac:dyDescent="0.25">
      <c r="A236" s="381"/>
      <c r="B236" s="25" t="s">
        <v>5</v>
      </c>
      <c r="C236" s="27" t="str">
        <f>'Input adatok'!M248</f>
        <v>16_4</v>
      </c>
      <c r="D236" s="40" t="b">
        <f>IF($F$7=16,I11,IF($L$7=16,K11,IF($F$22=16,I26,IF($L$22=16,K26,IF($F$37=16,I41,IF($L$37=16,K41,IF($F$52=16,I56,IF($L$52=16,K56,IF($F$67=16,I71,IF($L$67=16,K71,IF($F$82=16,I86,IF($L$82=16,K86,IF($F$97=16,I101,IF($L$97=16,K101,IF($F$112=16,I116,IF($L$112=16,K116,IF($F$127=16,I131,IF($L$127=16,K131,IF($F$142=16,I146,IF($L$142=16,K146))))))))))))))))))))</f>
        <v>0</v>
      </c>
    </row>
    <row r="237" spans="1:4" ht="13.5" customHeight="1" thickBot="1" x14ac:dyDescent="0.25">
      <c r="A237" s="381"/>
      <c r="B237" s="25" t="s">
        <v>6</v>
      </c>
      <c r="C237" s="27" t="str">
        <f>'Input adatok'!M249</f>
        <v>16_5</v>
      </c>
      <c r="D237" s="40" t="b">
        <f t="shared" ref="D237:D242" si="36">IF($F$7=16,I12,IF($L$7=16,K12,IF($F$22=16,I27,IF($L$22=16,K27,IF($F$37=16,I42,IF($L$37=16,K42,IF($F$52=16,I57,IF($L$52=16,K57,IF($F$67=16,I72,IF($L$67=16,K72,IF($F$82=16,I87,IF($L$82=16,K87,IF($F$97=16,I102,IF($L$97=16,K102,IF($F$112=16,I117,IF($L$112=16,K117,IF($F$127=16,I132,IF($L$127=16,K132,IF($F$142=16,I147,IF($L$142=16,K147))))))))))))))))))))</f>
        <v>0</v>
      </c>
    </row>
    <row r="238" spans="1:4" ht="13.5" customHeight="1" thickBot="1" x14ac:dyDescent="0.25">
      <c r="A238" s="381"/>
      <c r="B238" s="25" t="s">
        <v>7</v>
      </c>
      <c r="C238" s="27" t="str">
        <f>'Input adatok'!M250</f>
        <v>16_6</v>
      </c>
      <c r="D238" s="40" t="b">
        <f t="shared" si="36"/>
        <v>0</v>
      </c>
    </row>
    <row r="239" spans="1:4" ht="13.5" customHeight="1" thickBot="1" x14ac:dyDescent="0.25">
      <c r="A239" s="381"/>
      <c r="B239" s="25" t="s">
        <v>79</v>
      </c>
      <c r="C239" s="27" t="str">
        <f>'Input adatok'!M251</f>
        <v>16_7</v>
      </c>
      <c r="D239" s="40" t="b">
        <f t="shared" si="36"/>
        <v>0</v>
      </c>
    </row>
    <row r="240" spans="1:4" ht="13.5" customHeight="1" thickBot="1" x14ac:dyDescent="0.25">
      <c r="A240" s="381"/>
      <c r="B240" s="25" t="s">
        <v>80</v>
      </c>
      <c r="C240" s="27" t="str">
        <f>'Input adatok'!M252</f>
        <v>16_8</v>
      </c>
      <c r="D240" s="40" t="b">
        <f t="shared" si="36"/>
        <v>0</v>
      </c>
    </row>
    <row r="241" spans="1:4" ht="13.5" customHeight="1" thickBot="1" x14ac:dyDescent="0.25">
      <c r="A241" s="381"/>
      <c r="B241" s="25" t="s">
        <v>81</v>
      </c>
      <c r="C241" s="27" t="str">
        <f>'Input adatok'!M253</f>
        <v>16_9</v>
      </c>
      <c r="D241" s="40" t="b">
        <f t="shared" si="36"/>
        <v>0</v>
      </c>
    </row>
    <row r="242" spans="1:4" ht="13.5" customHeight="1" thickBot="1" x14ac:dyDescent="0.25">
      <c r="A242" s="391"/>
      <c r="B242" s="25" t="s">
        <v>82</v>
      </c>
      <c r="C242" s="27" t="str">
        <f>'Input adatok'!M254</f>
        <v>16_10</v>
      </c>
      <c r="D242" s="40" t="b">
        <f t="shared" si="36"/>
        <v>0</v>
      </c>
    </row>
    <row r="243" spans="1:4" ht="16.5" thickBot="1" x14ac:dyDescent="0.3">
      <c r="C243" s="39"/>
      <c r="D243" s="43" t="b">
        <f>IF($F$7=16,I18,IF($L$7=16,K18,IF($F$22=16,I33,IF($L$22=16,K33,IF($F$37=16,I48,IF($L$37=16,K48,IF($F$52=16,I63,IF($L$52=16,K63,IF($F$67=16,I78,IF($L$67=16,K78,IF($F$82=16,I93,IF($L$82=16,K93,IF($F$97=16,I108,IF($L$97=16,K108,IF($F$112=16,I123,IF($L$112=16,K123,IF($F$127=16,I138,IF($L$127=16,K138,IF($F$142=16,I153,IF($L$142=16,K153))))))))))))))))))))</f>
        <v>0</v>
      </c>
    </row>
    <row r="244" spans="1:4" x14ac:dyDescent="0.2">
      <c r="C244" s="39"/>
    </row>
    <row r="245" spans="1:4" ht="13.5" thickBot="1" x14ac:dyDescent="0.25">
      <c r="C245" s="39"/>
    </row>
    <row r="246" spans="1:4" ht="16.5" thickBot="1" x14ac:dyDescent="0.3">
      <c r="A246" s="383" t="s">
        <v>0</v>
      </c>
      <c r="B246" s="409"/>
      <c r="C246" s="23" t="str">
        <f>'Input adatok'!M259</f>
        <v>17cs</v>
      </c>
    </row>
    <row r="247" spans="1:4" ht="13.5" customHeight="1" thickBot="1" x14ac:dyDescent="0.25">
      <c r="A247" s="380">
        <v>17</v>
      </c>
      <c r="B247" s="24"/>
      <c r="C247" s="27" t="str">
        <f>'Input adatok'!M260</f>
        <v>Játékos Neve:</v>
      </c>
    </row>
    <row r="248" spans="1:4" ht="13.5" customHeight="1" thickBot="1" x14ac:dyDescent="0.25">
      <c r="A248" s="381"/>
      <c r="B248" s="25" t="s">
        <v>2</v>
      </c>
      <c r="C248" s="27" t="str">
        <f>'Input adatok'!M261</f>
        <v>17_1</v>
      </c>
      <c r="D248" s="40" t="b">
        <f>IF($F$7=17,I8,IF($L$7=17,K8,IF($F$22=17,I23,IF($L$22=17,K23,IF($F$37=17,I38,IF($L$37=17,K38,IF($F$52=17,I53,IF($L$52=17,K53,IF($F$67=17,I68,IF($L$67=17,K68,IF($F$82=17,I83,IF($L$82=17,K83,IF($F$97=17,I98,IF($L$97=17,K98,IF($F$112=17,I113,IF($L$112=17,K113,IF($F$127=17,I128,IF($L$127=17,K128,IF($F$142=17,I143,IF($L$142=17,K143))))))))))))))))))))</f>
        <v>0</v>
      </c>
    </row>
    <row r="249" spans="1:4" ht="13.5" customHeight="1" thickBot="1" x14ac:dyDescent="0.25">
      <c r="A249" s="381"/>
      <c r="B249" s="25" t="s">
        <v>3</v>
      </c>
      <c r="C249" s="27" t="str">
        <f>'Input adatok'!M262</f>
        <v>17_2</v>
      </c>
      <c r="D249" s="40" t="b">
        <f>IF($F$7=17,I9,IF($L$7=17,K9,IF($F$22=17,I24,IF($L$22=17,K24,IF($F$37=17,I39,IF($L$37=17,K39,IF($F$52=17,I54,IF($L$52=17,K54,IF($F$67=17,I69,IF($L$67=17,K69,IF($F$82=17,I84,IF($L$82=17,K84,IF($F$97=17,I99,IF($L$97=17,K99,IF($F$112=17,I114,IF($L$112=17,K114,IF($F$127=17,I129,IF($L$127=17,K129,IF($F$142=17,I144,IF($L$142=17,K144))))))))))))))))))))</f>
        <v>0</v>
      </c>
    </row>
    <row r="250" spans="1:4" ht="13.5" customHeight="1" thickBot="1" x14ac:dyDescent="0.25">
      <c r="A250" s="381"/>
      <c r="B250" s="25" t="s">
        <v>4</v>
      </c>
      <c r="C250" s="27" t="str">
        <f>'Input adatok'!M263</f>
        <v>17_3</v>
      </c>
      <c r="D250" s="40" t="b">
        <f>IF($F$7=17,I10,IF($L$7=17,K10,IF($F$22=17,I25,IF($L$22=17,K25,IF($F$37=17,I40,IF($L$37=17,K40,IF($F$52=17,I55,IF($L$52=17,K55,IF($F$67=17,I70,IF($L$67=17,K70,IF($F$82=17,I85,IF($L$82=17,K85,IF($F$97=17,I100,IF($L$97=17,K100,IF($F$112=17,I115,IF($L$112=17,K115,IF($F$127=17,I130,IF($L$127=17,K130,IF($F$142=17,I145,IF($L$142=17,K145))))))))))))))))))))</f>
        <v>0</v>
      </c>
    </row>
    <row r="251" spans="1:4" ht="13.5" customHeight="1" thickBot="1" x14ac:dyDescent="0.25">
      <c r="A251" s="381"/>
      <c r="B251" s="25" t="s">
        <v>5</v>
      </c>
      <c r="C251" s="27" t="str">
        <f>'Input adatok'!M264</f>
        <v>17_4</v>
      </c>
      <c r="D251" s="40" t="b">
        <f>IF($F$7=17,I11,IF($L$7=17,K11,IF($F$22=17,I26,IF($L$22=17,K26,IF($F$37=17,I41,IF($L$37=17,K41,IF($F$52=17,I56,IF($L$52=17,K56,IF($F$67=17,I71,IF($L$67=17,K71,IF($F$82=17,I86,IF($L$82=17,K86,IF($F$97=17,I101,IF($L$97=17,K101,IF($F$112=17,I116,IF($L$112=17,K116,IF($F$127=17,I131,IF($L$127=17,K131,IF($F$142=17,I146,IF($L$142=17,K146))))))))))))))))))))</f>
        <v>0</v>
      </c>
    </row>
    <row r="252" spans="1:4" ht="13.5" customHeight="1" thickBot="1" x14ac:dyDescent="0.25">
      <c r="A252" s="381"/>
      <c r="B252" s="25" t="s">
        <v>6</v>
      </c>
      <c r="C252" s="27" t="str">
        <f>'Input adatok'!M265</f>
        <v>17_5</v>
      </c>
      <c r="D252" s="40" t="b">
        <f t="shared" ref="D252:D257" si="37">IF($F$7=17,I12,IF($L$7=17,K12,IF($F$22=17,I27,IF($L$22=17,K27,IF($F$37=17,I42,IF($L$37=17,K42,IF($F$52=17,I57,IF($L$52=17,K57,IF($F$67=17,I72,IF($L$67=17,K72,IF($F$82=17,I87,IF($L$82=17,K87,IF($F$97=17,I102,IF($L$97=17,K102,IF($F$112=17,I117,IF($L$112=17,K117,IF($F$127=17,I132,IF($L$127=17,K132,IF($F$142=17,I147,IF($L$142=17,K147))))))))))))))))))))</f>
        <v>0</v>
      </c>
    </row>
    <row r="253" spans="1:4" ht="13.5" customHeight="1" thickBot="1" x14ac:dyDescent="0.25">
      <c r="A253" s="381"/>
      <c r="B253" s="25" t="s">
        <v>7</v>
      </c>
      <c r="C253" s="27" t="str">
        <f>'Input adatok'!M266</f>
        <v>17_6</v>
      </c>
      <c r="D253" s="40" t="b">
        <f t="shared" si="37"/>
        <v>0</v>
      </c>
    </row>
    <row r="254" spans="1:4" ht="13.5" customHeight="1" thickBot="1" x14ac:dyDescent="0.25">
      <c r="A254" s="381"/>
      <c r="B254" s="25" t="s">
        <v>79</v>
      </c>
      <c r="C254" s="27" t="str">
        <f>'Input adatok'!M267</f>
        <v>17_7</v>
      </c>
      <c r="D254" s="40" t="b">
        <f t="shared" si="37"/>
        <v>0</v>
      </c>
    </row>
    <row r="255" spans="1:4" ht="13.5" customHeight="1" thickBot="1" x14ac:dyDescent="0.25">
      <c r="A255" s="381"/>
      <c r="B255" s="25" t="s">
        <v>80</v>
      </c>
      <c r="C255" s="27" t="str">
        <f>'Input adatok'!M268</f>
        <v>17_8</v>
      </c>
      <c r="D255" s="40" t="b">
        <f t="shared" si="37"/>
        <v>0</v>
      </c>
    </row>
    <row r="256" spans="1:4" ht="13.5" customHeight="1" thickBot="1" x14ac:dyDescent="0.25">
      <c r="A256" s="381"/>
      <c r="B256" s="25" t="s">
        <v>81</v>
      </c>
      <c r="C256" s="27" t="str">
        <f>'Input adatok'!M269</f>
        <v>17_9</v>
      </c>
      <c r="D256" s="40" t="b">
        <f t="shared" si="37"/>
        <v>0</v>
      </c>
    </row>
    <row r="257" spans="1:4" ht="13.5" customHeight="1" thickBot="1" x14ac:dyDescent="0.25">
      <c r="A257" s="391"/>
      <c r="B257" s="25" t="s">
        <v>82</v>
      </c>
      <c r="C257" s="27" t="str">
        <f>'Input adatok'!M270</f>
        <v>17_10</v>
      </c>
      <c r="D257" s="40" t="b">
        <f t="shared" si="37"/>
        <v>0</v>
      </c>
    </row>
    <row r="258" spans="1:4" ht="16.5" thickBot="1" x14ac:dyDescent="0.3">
      <c r="C258" s="39"/>
      <c r="D258" s="43" t="b">
        <f>IF($F$7=17,I18,IF($L$7=17,K18,IF($F$22=17,I33,IF($L$22=17,K33,IF($F$37=17,I48,IF($L$37=17,K48,IF($F$52=17,I63,IF($L$52=17,K63,IF($F$67=17,I78,IF($L$67=17,K78,IF($F$82=17,I93,IF($L$82=17,K93,IF($F$97=17,I108,IF($L$97=17,K108,IF($F$112=17,I123,IF($L$112=17,K123,IF($F$127=17,I138,IF($L$127=17,K138,IF($F$142=17,I153,IF($L$142=17,K153))))))))))))))))))))</f>
        <v>0</v>
      </c>
    </row>
    <row r="259" spans="1:4" x14ac:dyDescent="0.2">
      <c r="C259" s="39"/>
    </row>
    <row r="260" spans="1:4" ht="13.5" thickBot="1" x14ac:dyDescent="0.25">
      <c r="C260" s="39"/>
    </row>
    <row r="261" spans="1:4" ht="16.5" thickBot="1" x14ac:dyDescent="0.3">
      <c r="A261" s="383" t="s">
        <v>0</v>
      </c>
      <c r="B261" s="409"/>
      <c r="C261" s="23" t="str">
        <f>'Input adatok'!M275</f>
        <v>18cs</v>
      </c>
    </row>
    <row r="262" spans="1:4" ht="13.5" customHeight="1" thickBot="1" x14ac:dyDescent="0.25">
      <c r="A262" s="380">
        <v>18</v>
      </c>
      <c r="B262" s="24"/>
      <c r="C262" s="27" t="str">
        <f>'Input adatok'!M276</f>
        <v>Játékos Neve:</v>
      </c>
    </row>
    <row r="263" spans="1:4" ht="13.5" customHeight="1" thickBot="1" x14ac:dyDescent="0.25">
      <c r="A263" s="381"/>
      <c r="B263" s="25" t="s">
        <v>2</v>
      </c>
      <c r="C263" s="27" t="str">
        <f>'Input adatok'!M277</f>
        <v>18_1</v>
      </c>
      <c r="D263" s="40" t="b">
        <f>IF($F$7=18,I8,IF($L$7=18,K8,IF($F$22=18,I23,IF($L$22=18,K23,IF($F$37=18,I38,IF($L$37=18,K38,IF($F$52=18,I53,IF($L$52=18,K53,IF($F$67=18,I68,IF($L$67=18,K68,IF($F$82=18,I83,IF($L$82=18,K83,IF($F$97=18,I98,IF($L$97=18,K98,IF($F$112=18,I113,IF($L$112=18,K113,IF($F$127=18,I128,IF($L$127=18,K128,IF($F$142=18,I143,IF($L$142=18,K143))))))))))))))))))))</f>
        <v>0</v>
      </c>
    </row>
    <row r="264" spans="1:4" ht="13.5" customHeight="1" thickBot="1" x14ac:dyDescent="0.25">
      <c r="A264" s="381"/>
      <c r="B264" s="25" t="s">
        <v>3</v>
      </c>
      <c r="C264" s="27" t="str">
        <f>'Input adatok'!M278</f>
        <v>18_2</v>
      </c>
      <c r="D264" s="40" t="b">
        <f>IF($F$7=18,I9,IF($L$7=18,K9,IF($F$22=18,I24,IF($L$22=18,K24,IF($F$37=18,I39,IF($L$37=18,K39,IF($F$52=18,I54,IF($L$52=18,K54,IF($F$67=18,I69,IF($L$67=18,K69,IF($F$82=18,I84,IF($L$82=18,K84,IF($F$97=18,I99,IF($L$97=18,K99,IF($F$112=18,I114,IF($L$112=18,K114,IF($F$127=18,I129,IF($L$127=18,K129,IF($F$142=18,I144,IF($L$142=18,K144))))))))))))))))))))</f>
        <v>0</v>
      </c>
    </row>
    <row r="265" spans="1:4" ht="13.5" customHeight="1" thickBot="1" x14ac:dyDescent="0.25">
      <c r="A265" s="381"/>
      <c r="B265" s="25" t="s">
        <v>4</v>
      </c>
      <c r="C265" s="27" t="str">
        <f>'Input adatok'!M279</f>
        <v>18_3</v>
      </c>
      <c r="D265" s="40" t="b">
        <f>IF($F$7=18,I10,IF($L$7=18,K10,IF($F$22=18,I25,IF($L$22=18,K25,IF($F$37=18,I40,IF($L$37=18,K40,IF($F$52=18,I55,IF($L$52=18,K55,IF($F$67=18,I70,IF($L$67=18,K70,IF($F$82=18,I85,IF($L$82=18,K85,IF($F$97=18,I100,IF($L$97=18,K100,IF($F$112=18,I115,IF($L$112=18,K115,IF($F$127=18,I130,IF($L$127=18,K130,IF($F$142=18,I145,IF($L$142=18,K145))))))))))))))))))))</f>
        <v>0</v>
      </c>
    </row>
    <row r="266" spans="1:4" ht="13.5" customHeight="1" thickBot="1" x14ac:dyDescent="0.25">
      <c r="A266" s="381"/>
      <c r="B266" s="25" t="s">
        <v>5</v>
      </c>
      <c r="C266" s="27" t="str">
        <f>'Input adatok'!M280</f>
        <v>18_4</v>
      </c>
      <c r="D266" s="40" t="b">
        <f>IF($F$7=18,I11,IF($L$7=18,K11,IF($F$22=18,I26,IF($L$22=18,K26,IF($F$37=18,I41,IF($L$37=18,K41,IF($F$52=18,I56,IF($L$52=18,K56,IF($F$67=18,I71,IF($L$67=18,K71,IF($F$82=18,I86,IF($L$82=18,K86,IF($F$97=18,I101,IF($L$97=18,K101,IF($F$112=18,I116,IF($L$112=18,K116,IF($F$127=18,I131,IF($L$127=18,K131,IF($F$142=18,I146,IF($L$142=18,K146))))))))))))))))))))</f>
        <v>0</v>
      </c>
    </row>
    <row r="267" spans="1:4" ht="13.5" customHeight="1" thickBot="1" x14ac:dyDescent="0.25">
      <c r="A267" s="381"/>
      <c r="B267" s="25" t="s">
        <v>6</v>
      </c>
      <c r="C267" s="27" t="str">
        <f>'Input adatok'!M281</f>
        <v>18_5</v>
      </c>
      <c r="D267" s="40" t="b">
        <f t="shared" ref="D267:D272" si="38">IF($F$7=18,I12,IF($L$7=18,K12,IF($F$22=18,I27,IF($L$22=18,K27,IF($F$37=18,I42,IF($L$37=18,K42,IF($F$52=18,I57,IF($L$52=18,K57,IF($F$67=18,I72,IF($L$67=18,K72,IF($F$82=18,I87,IF($L$82=18,K87,IF($F$97=18,I102,IF($L$97=18,K102,IF($F$112=18,I117,IF($L$112=18,K117,IF($F$127=18,I132,IF($L$127=18,K132,IF($F$142=18,I147,IF($L$142=18,K147))))))))))))))))))))</f>
        <v>0</v>
      </c>
    </row>
    <row r="268" spans="1:4" ht="13.5" customHeight="1" thickBot="1" x14ac:dyDescent="0.25">
      <c r="A268" s="381"/>
      <c r="B268" s="25" t="s">
        <v>7</v>
      </c>
      <c r="C268" s="27" t="str">
        <f>'Input adatok'!M282</f>
        <v>18_6</v>
      </c>
      <c r="D268" s="40" t="b">
        <f t="shared" si="38"/>
        <v>0</v>
      </c>
    </row>
    <row r="269" spans="1:4" ht="13.5" customHeight="1" thickBot="1" x14ac:dyDescent="0.25">
      <c r="A269" s="381"/>
      <c r="B269" s="25" t="s">
        <v>79</v>
      </c>
      <c r="C269" s="27" t="str">
        <f>'Input adatok'!M283</f>
        <v>18_7</v>
      </c>
      <c r="D269" s="40" t="b">
        <f t="shared" si="38"/>
        <v>0</v>
      </c>
    </row>
    <row r="270" spans="1:4" ht="13.5" customHeight="1" thickBot="1" x14ac:dyDescent="0.25">
      <c r="A270" s="381"/>
      <c r="B270" s="25" t="s">
        <v>80</v>
      </c>
      <c r="C270" s="27" t="str">
        <f>'Input adatok'!M284</f>
        <v>18_8</v>
      </c>
      <c r="D270" s="40" t="b">
        <f t="shared" si="38"/>
        <v>0</v>
      </c>
    </row>
    <row r="271" spans="1:4" ht="13.5" customHeight="1" thickBot="1" x14ac:dyDescent="0.25">
      <c r="A271" s="381"/>
      <c r="B271" s="25" t="s">
        <v>81</v>
      </c>
      <c r="C271" s="27" t="str">
        <f>'Input adatok'!M285</f>
        <v>18_9</v>
      </c>
      <c r="D271" s="40" t="b">
        <f t="shared" si="38"/>
        <v>0</v>
      </c>
    </row>
    <row r="272" spans="1:4" ht="13.5" customHeight="1" thickBot="1" x14ac:dyDescent="0.25">
      <c r="A272" s="391"/>
      <c r="B272" s="25" t="s">
        <v>82</v>
      </c>
      <c r="C272" s="27" t="str">
        <f>'Input adatok'!M286</f>
        <v>18_10</v>
      </c>
      <c r="D272" s="40" t="b">
        <f t="shared" si="38"/>
        <v>0</v>
      </c>
    </row>
    <row r="273" spans="1:4" ht="16.5" thickBot="1" x14ac:dyDescent="0.3">
      <c r="C273" s="39"/>
      <c r="D273" s="43" t="b">
        <f>IF($F$7=18,I18,IF($L$7=18,K18,IF($F$22=18,I33,IF($L$22=18,K33,IF($F$37=18,I48,IF($L$37=18,K48,IF($F$52=18,I63,IF($L$52=18,K63,IF($F$67=18,I78,IF($L$67=18,K78,IF($F$82=18,I93,IF($L$82=18,K93,IF($F$97=18,I108,IF($L$97=18,K108,IF($F$112=18,I123,IF($L$112=18,K123,IF($F$127=18,I138,IF($L$127=18,K138,IF($F$142=18,I153,IF($L$142=18,K153))))))))))))))))))))</f>
        <v>0</v>
      </c>
    </row>
    <row r="274" spans="1:4" x14ac:dyDescent="0.2">
      <c r="C274" s="39"/>
    </row>
    <row r="275" spans="1:4" ht="13.5" thickBot="1" x14ac:dyDescent="0.25">
      <c r="C275" s="39"/>
    </row>
    <row r="276" spans="1:4" ht="16.5" thickBot="1" x14ac:dyDescent="0.3">
      <c r="A276" s="383" t="s">
        <v>0</v>
      </c>
      <c r="B276" s="409"/>
      <c r="C276" s="23" t="str">
        <f>'Input adatok'!M291</f>
        <v>19cs</v>
      </c>
    </row>
    <row r="277" spans="1:4" ht="13.5" customHeight="1" thickBot="1" x14ac:dyDescent="0.25">
      <c r="A277" s="380">
        <v>19</v>
      </c>
      <c r="B277" s="24"/>
      <c r="C277" s="27" t="str">
        <f>'Input adatok'!M292</f>
        <v>Játékos Neve:</v>
      </c>
    </row>
    <row r="278" spans="1:4" ht="13.5" customHeight="1" thickBot="1" x14ac:dyDescent="0.25">
      <c r="A278" s="381"/>
      <c r="B278" s="25" t="s">
        <v>2</v>
      </c>
      <c r="C278" s="27" t="str">
        <f>'Input adatok'!M293</f>
        <v>19_1</v>
      </c>
      <c r="D278" s="40" t="b">
        <f>IF($F$7=19,$I$8,IF($L$7=19,$K$8,IF($F$22=19,$I$23,IF($L$22=19,$K$23,IF($F$37=19,$I$38,IF($L$37=19,$K$38,IF($F$52=19,$I$53,IF($L$52=19,$K$53,IF($F$67=19,$I$68,IF($L$67=19,K68,IF($F$82=19,I83,IF($L$82=19,K83,IF($F$97=19,I98,IF($L$97=19,K98,IF($F$112=19,I113,IF($L$112=19,K113,IF($F$127=19,I128,IF($L$127=19,K128,IF($F$142=19,I143,IF($L$142=19,K143))))))))))))))))))))</f>
        <v>0</v>
      </c>
    </row>
    <row r="279" spans="1:4" ht="13.5" customHeight="1" thickBot="1" x14ac:dyDescent="0.25">
      <c r="A279" s="381"/>
      <c r="B279" s="25" t="s">
        <v>3</v>
      </c>
      <c r="C279" s="27" t="str">
        <f>'Input adatok'!M294</f>
        <v>19_2</v>
      </c>
      <c r="D279" s="40" t="b">
        <f>IF($F$7=19,$I$8,IF($L$7=19,$K$8,IF($F$22=19,$I$23,IF($L$22=19,$K$23,IF($F$37=19,$I$38,IF($L$37=19,$K$38,IF($F$52=19,$I$53,IF($L$52=19,$K$53,IF($F$67=19,$I$68,IF($L$67=19,K69,IF($F$82=19,I84,IF($L$82=19,K84,IF($F$97=19,I99,IF($L$97=19,K99,IF($F$112=19,I114,IF($L$112=19,K114,IF($F$127=19,I129,IF($L$127=19,K129,IF($F$142=19,I144,IF($L$142=19,K144))))))))))))))))))))</f>
        <v>0</v>
      </c>
    </row>
    <row r="280" spans="1:4" ht="13.5" customHeight="1" thickBot="1" x14ac:dyDescent="0.25">
      <c r="A280" s="381"/>
      <c r="B280" s="25" t="s">
        <v>4</v>
      </c>
      <c r="C280" s="27" t="str">
        <f>'Input adatok'!M295</f>
        <v>19_3</v>
      </c>
      <c r="D280" s="40" t="b">
        <f>IF($F$7=19,$I$8,IF($L$7=19,$K$8,IF($F$22=19,$I$23,IF($L$22=19,$K$23,IF($F$37=19,$I$38,IF($L$37=19,$K$38,IF($F$52=19,$I$53,IF($L$52=19,$K$53,IF($F$67=19,$I$68,IF($L$67=19,K70,IF($F$82=19,I85,IF($L$82=19,K85,IF($F$97=19,I100,IF($L$97=19,K100,IF($F$112=19,I115,IF($L$112=19,K115,IF($F$127=19,I130,IF($L$127=19,K130,IF($F$142=19,I145,IF($L$142=19,K145))))))))))))))))))))</f>
        <v>0</v>
      </c>
    </row>
    <row r="281" spans="1:4" ht="13.5" customHeight="1" thickBot="1" x14ac:dyDescent="0.25">
      <c r="A281" s="381"/>
      <c r="B281" s="25" t="s">
        <v>5</v>
      </c>
      <c r="C281" s="27" t="str">
        <f>'Input adatok'!M296</f>
        <v>19_4</v>
      </c>
      <c r="D281" s="40" t="b">
        <f>IF($F$7=19,$I$8,IF($L$7=19,$K$8,IF($F$22=19,$I$23,IF($L$22=19,$K$23,IF($F$37=19,$I$38,IF($L$37=19,$K$38,IF($F$52=19,$I$53,IF($L$52=19,$K$53,IF($F$67=19,$I$68,IF($L$67=19,K71,IF($F$82=19,I86,IF($L$82=19,K86,IF($F$97=19,I101,IF($L$97=19,K101,IF($F$112=19,I116,IF($L$112=19,K116,IF($F$127=19,I131,IF($L$127=19,K131,IF($F$142=19,I146,IF($L$142=19,K146))))))))))))))))))))</f>
        <v>0</v>
      </c>
    </row>
    <row r="282" spans="1:4" ht="13.5" customHeight="1" thickBot="1" x14ac:dyDescent="0.25">
      <c r="A282" s="381"/>
      <c r="B282" s="25" t="s">
        <v>6</v>
      </c>
      <c r="C282" s="27" t="str">
        <f>'Input adatok'!M297</f>
        <v>19_5</v>
      </c>
      <c r="D282" s="40" t="b">
        <f t="shared" ref="D282:D287" si="39">IF($F$7=19,$I$8,IF($L$7=19,$K$8,IF($F$22=19,$I$23,IF($L$22=19,$K$23,IF($F$37=19,$I$38,IF($L$37=19,$K$38,IF($F$52=19,$I$53,IF($L$52=19,$K$53,IF($F$67=19,$I$68,IF($L$67=19,K72,IF($F$82=19,I87,IF($L$82=19,K87,IF($F$97=19,I102,IF($L$97=19,K102,IF($F$112=19,I117,IF($L$112=19,K117,IF($F$127=19,I132,IF($L$127=19,K132,IF($F$142=19,I147,IF($L$142=19,K147))))))))))))))))))))</f>
        <v>0</v>
      </c>
    </row>
    <row r="283" spans="1:4" ht="13.5" customHeight="1" thickBot="1" x14ac:dyDescent="0.25">
      <c r="A283" s="381"/>
      <c r="B283" s="25" t="s">
        <v>7</v>
      </c>
      <c r="C283" s="27" t="str">
        <f>'Input adatok'!M298</f>
        <v>19_6</v>
      </c>
      <c r="D283" s="40" t="b">
        <f t="shared" si="39"/>
        <v>0</v>
      </c>
    </row>
    <row r="284" spans="1:4" ht="13.5" customHeight="1" thickBot="1" x14ac:dyDescent="0.25">
      <c r="A284" s="381"/>
      <c r="B284" s="25" t="s">
        <v>79</v>
      </c>
      <c r="C284" s="27" t="str">
        <f>'Input adatok'!M299</f>
        <v>19_7</v>
      </c>
      <c r="D284" s="40" t="b">
        <f t="shared" si="39"/>
        <v>0</v>
      </c>
    </row>
    <row r="285" spans="1:4" ht="13.5" customHeight="1" thickBot="1" x14ac:dyDescent="0.25">
      <c r="A285" s="381"/>
      <c r="B285" s="25" t="s">
        <v>80</v>
      </c>
      <c r="C285" s="27" t="str">
        <f>'Input adatok'!M300</f>
        <v>19_8</v>
      </c>
      <c r="D285" s="40" t="b">
        <f t="shared" si="39"/>
        <v>0</v>
      </c>
    </row>
    <row r="286" spans="1:4" ht="13.5" customHeight="1" thickBot="1" x14ac:dyDescent="0.25">
      <c r="A286" s="381"/>
      <c r="B286" s="25" t="s">
        <v>81</v>
      </c>
      <c r="C286" s="27" t="str">
        <f>'Input adatok'!M301</f>
        <v>19_9</v>
      </c>
      <c r="D286" s="40" t="b">
        <f t="shared" si="39"/>
        <v>0</v>
      </c>
    </row>
    <row r="287" spans="1:4" ht="13.5" customHeight="1" thickBot="1" x14ac:dyDescent="0.25">
      <c r="A287" s="391"/>
      <c r="B287" s="25" t="s">
        <v>82</v>
      </c>
      <c r="C287" s="27" t="str">
        <f>'Input adatok'!M302</f>
        <v>19_10</v>
      </c>
      <c r="D287" s="40" t="b">
        <f t="shared" si="39"/>
        <v>0</v>
      </c>
    </row>
    <row r="288" spans="1:4" ht="16.5" thickBot="1" x14ac:dyDescent="0.3">
      <c r="C288" s="39"/>
      <c r="D288" s="43" t="b">
        <f>IF($F$7=19,$I$8,IF($L$7=19,$K$8,IF($F$22=19,$I$23,IF($L$22=19,$K$23,IF($F$37=19,$I$38,IF($L$37=19,$K$38,IF($F$52=19,$I$53,IF($L$52=19,$K$53,IF($F$67=19,$I$68,IF($L$67=19,K78,IF($F$82=19,I93,IF($L$82=19,K93,IF($F$97=19,I108,IF($L$97=19,K108,IF($F$112=19,I123,IF($L$112=19,K123,IF($F$127=19,I138,IF($L$127=19,K138,IF($F$142=19,I153,IF($L$142=19,K153))))))))))))))))))))</f>
        <v>0</v>
      </c>
    </row>
    <row r="289" spans="1:4" x14ac:dyDescent="0.2">
      <c r="C289" s="39"/>
    </row>
    <row r="290" spans="1:4" ht="13.5" thickBot="1" x14ac:dyDescent="0.25">
      <c r="C290" s="39"/>
    </row>
    <row r="291" spans="1:4" ht="16.5" thickBot="1" x14ac:dyDescent="0.3">
      <c r="A291" s="383" t="s">
        <v>0</v>
      </c>
      <c r="B291" s="409"/>
      <c r="C291" s="23" t="str">
        <f>'Input adatok'!M307</f>
        <v>20cs</v>
      </c>
    </row>
    <row r="292" spans="1:4" ht="13.5" customHeight="1" thickBot="1" x14ac:dyDescent="0.25">
      <c r="A292" s="380">
        <v>20</v>
      </c>
      <c r="B292" s="24"/>
      <c r="C292" s="27" t="str">
        <f>'Input adatok'!M308</f>
        <v>Játékos Neve:</v>
      </c>
    </row>
    <row r="293" spans="1:4" ht="13.5" customHeight="1" thickBot="1" x14ac:dyDescent="0.25">
      <c r="A293" s="381"/>
      <c r="B293" s="25" t="s">
        <v>2</v>
      </c>
      <c r="C293" s="27" t="str">
        <f>'Input adatok'!M309</f>
        <v>20_1</v>
      </c>
      <c r="D293" s="40" t="b">
        <f>IF($F$7=20,I8,IF($L$7=20,K8,IF($F$22=20,I23,IF($L$22=20,K23,IF($F$37=20,I38,IF($L$37=20,K38,IF($F$52=20,I53,IF($L$52=20,K53,IF($F$67=20,I68,IF($L$67=20,K68,IF($F$82=20,I83,IF($L$82=20,K83,IF($F$97=20,I98,IF($L$97=20,K98,IF($F$112=20,I113,IF($L$112=20,K113,IF($F$127=20,I128,IF($L$127=20,K128,IF($F$142=20,I143,IF($L$142=20,K143))))))))))))))))))))</f>
        <v>0</v>
      </c>
    </row>
    <row r="294" spans="1:4" ht="13.5" customHeight="1" thickBot="1" x14ac:dyDescent="0.25">
      <c r="A294" s="381"/>
      <c r="B294" s="25" t="s">
        <v>3</v>
      </c>
      <c r="C294" s="27" t="str">
        <f>'Input adatok'!M310</f>
        <v>20_2</v>
      </c>
      <c r="D294" s="40" t="b">
        <f>IF($F$7=20,I9,IF($L$7=20,K9,IF($F$22=20,I24,IF($L$22=20,K24,IF($F$37=20,I39,IF($L$37=20,K39,IF($F$52=20,I54,IF($L$52=20,K54,IF($F$67=20,I69,IF($L$67=20,K69,IF($F$82=20,I84,IF($L$82=20,K84,IF($F$97=20,I99,IF($L$97=20,K99,IF($F$112=20,I114,IF($L$112=20,K114,IF($F$127=20,I129,IF($L$127=20,K129,IF($F$142=20,I144,IF($L$142=20,K144))))))))))))))))))))</f>
        <v>0</v>
      </c>
    </row>
    <row r="295" spans="1:4" ht="13.5" customHeight="1" thickBot="1" x14ac:dyDescent="0.25">
      <c r="A295" s="381"/>
      <c r="B295" s="25" t="s">
        <v>4</v>
      </c>
      <c r="C295" s="27" t="str">
        <f>'Input adatok'!M311</f>
        <v>20_3</v>
      </c>
      <c r="D295" s="40" t="b">
        <f>IF($F$7=20,I10,IF($L$7=20,K10,IF($F$22=20,I25,IF($L$22=20,K25,IF($F$37=20,I40,IF($L$37=20,K40,IF($F$52=20,I55,IF($L$52=20,K55,IF($F$67=20,I70,IF($L$67=20,K70,IF($F$82=20,I85,IF($L$82=20,K85,IF($F$97=20,I100,IF($L$97=20,K100,IF($F$112=20,I115,IF($L$112=20,K115,IF($F$127=20,I130,IF($L$127=20,K130,IF($F$142=20,I145,IF($L$142=20,K145))))))))))))))))))))</f>
        <v>0</v>
      </c>
    </row>
    <row r="296" spans="1:4" ht="13.5" customHeight="1" thickBot="1" x14ac:dyDescent="0.25">
      <c r="A296" s="381"/>
      <c r="B296" s="25" t="s">
        <v>5</v>
      </c>
      <c r="C296" s="27" t="str">
        <f>'Input adatok'!M312</f>
        <v>20_4</v>
      </c>
      <c r="D296" s="40" t="b">
        <f>IF($F$7=20,I11,IF($L$7=20,K11,IF($F$22=20,I26,IF($L$22=20,K26,IF($F$37=20,I41,IF($L$37=20,K41,IF($F$52=20,I56,IF($L$52=20,K56,IF($F$67=20,I71,IF($L$67=20,K71,IF($F$82=20,I86,IF($L$82=20,K86,IF($F$97=20,I101,IF($L$97=20,K101,IF($F$112=20,I116,IF($L$112=20,K116,IF($F$127=20,I131,IF($L$127=20,K131,IF($F$142=20,I146,IF($L$142=20,K146))))))))))))))))))))</f>
        <v>0</v>
      </c>
    </row>
    <row r="297" spans="1:4" ht="13.5" customHeight="1" thickBot="1" x14ac:dyDescent="0.25">
      <c r="A297" s="381"/>
      <c r="B297" s="25" t="s">
        <v>6</v>
      </c>
      <c r="C297" s="27" t="str">
        <f>'Input adatok'!M313</f>
        <v>20_5</v>
      </c>
      <c r="D297" s="40" t="b">
        <f t="shared" ref="D297:D302" si="40">IF($F$7=20,I12,IF($L$7=20,K12,IF($F$22=20,I27,IF($L$22=20,K27,IF($F$37=20,I42,IF($L$37=20,K42,IF($F$52=20,I57,IF($L$52=20,K57,IF($F$67=20,I72,IF($L$67=20,K72,IF($F$82=20,I87,IF($L$82=20,K87,IF($F$97=20,I102,IF($L$97=20,K102,IF($F$112=20,I117,IF($L$112=20,K117,IF($F$127=20,I132,IF($L$127=20,K132,IF($F$142=20,I147,IF($L$142=20,K147))))))))))))))))))))</f>
        <v>0</v>
      </c>
    </row>
    <row r="298" spans="1:4" ht="13.5" customHeight="1" thickBot="1" x14ac:dyDescent="0.25">
      <c r="A298" s="381"/>
      <c r="B298" s="25" t="s">
        <v>7</v>
      </c>
      <c r="C298" s="27" t="str">
        <f>'Input adatok'!M314</f>
        <v>20_6</v>
      </c>
      <c r="D298" s="40" t="b">
        <f t="shared" si="40"/>
        <v>0</v>
      </c>
    </row>
    <row r="299" spans="1:4" ht="13.5" customHeight="1" thickBot="1" x14ac:dyDescent="0.25">
      <c r="A299" s="381"/>
      <c r="B299" s="25" t="s">
        <v>79</v>
      </c>
      <c r="C299" s="27" t="str">
        <f>'Input adatok'!M315</f>
        <v>20_7</v>
      </c>
      <c r="D299" s="40" t="b">
        <f t="shared" si="40"/>
        <v>0</v>
      </c>
    </row>
    <row r="300" spans="1:4" ht="13.5" customHeight="1" thickBot="1" x14ac:dyDescent="0.25">
      <c r="A300" s="381"/>
      <c r="B300" s="25" t="s">
        <v>80</v>
      </c>
      <c r="C300" s="27" t="str">
        <f>'Input adatok'!M316</f>
        <v>20_8</v>
      </c>
      <c r="D300" s="40" t="b">
        <f t="shared" si="40"/>
        <v>0</v>
      </c>
    </row>
    <row r="301" spans="1:4" ht="13.5" customHeight="1" thickBot="1" x14ac:dyDescent="0.25">
      <c r="A301" s="381"/>
      <c r="B301" s="25" t="s">
        <v>81</v>
      </c>
      <c r="C301" s="27" t="str">
        <f>'Input adatok'!M317</f>
        <v>20_9</v>
      </c>
      <c r="D301" s="40" t="b">
        <f t="shared" si="40"/>
        <v>0</v>
      </c>
    </row>
    <row r="302" spans="1:4" ht="13.5" customHeight="1" thickBot="1" x14ac:dyDescent="0.25">
      <c r="A302" s="391"/>
      <c r="B302" s="25" t="s">
        <v>82</v>
      </c>
      <c r="C302" s="27" t="str">
        <f>'Input adatok'!M318</f>
        <v>20_10</v>
      </c>
      <c r="D302" s="40" t="b">
        <f t="shared" si="40"/>
        <v>0</v>
      </c>
    </row>
    <row r="303" spans="1:4" ht="16.5" thickBot="1" x14ac:dyDescent="0.3">
      <c r="D303" s="43" t="b">
        <f>IF($F$7=20,I18,IF($L$7=20,K18,IF($F$22=20,I33,IF($L$22=20,K33,IF($F$37=20,I48,IF($L$37=20,K48,IF($F$52=20,I63,IF($L$52=20,K63,IF($F$67=20,I78,IF($L$67=20,K78,IF($F$82=20,I93,IF($L$82=20,K93,IF($F$97=20,I108,IF($L$97=20,K108,IF($F$112=20,I123,IF($L$112=20,K123,IF($F$127=20,I138,IF($L$127=20,K138,IF($F$142=20,I153,IF($L$142=20,K153))))))))))))))))))))</f>
        <v>0</v>
      </c>
    </row>
  </sheetData>
  <sheetProtection password="CC53" sheet="1" objects="1" scenarios="1"/>
  <mergeCells count="101">
    <mergeCell ref="A291:B291"/>
    <mergeCell ref="A292:A302"/>
    <mergeCell ref="A246:B246"/>
    <mergeCell ref="A247:A257"/>
    <mergeCell ref="A261:B261"/>
    <mergeCell ref="A262:A272"/>
    <mergeCell ref="A276:B276"/>
    <mergeCell ref="A277:A287"/>
    <mergeCell ref="A201:B201"/>
    <mergeCell ref="A202:A212"/>
    <mergeCell ref="A216:B216"/>
    <mergeCell ref="A217:A227"/>
    <mergeCell ref="A231:B231"/>
    <mergeCell ref="A232:A242"/>
    <mergeCell ref="A156:B156"/>
    <mergeCell ref="A157:A167"/>
    <mergeCell ref="A171:B171"/>
    <mergeCell ref="A172:A182"/>
    <mergeCell ref="A186:B186"/>
    <mergeCell ref="A187:A197"/>
    <mergeCell ref="I140:K140"/>
    <mergeCell ref="A141:B141"/>
    <mergeCell ref="F141:G141"/>
    <mergeCell ref="I141:K142"/>
    <mergeCell ref="L141:M141"/>
    <mergeCell ref="A142:A152"/>
    <mergeCell ref="F142:F152"/>
    <mergeCell ref="L142:L152"/>
    <mergeCell ref="I125:K125"/>
    <mergeCell ref="A126:B126"/>
    <mergeCell ref="F126:G126"/>
    <mergeCell ref="I126:K127"/>
    <mergeCell ref="L126:M126"/>
    <mergeCell ref="A127:A137"/>
    <mergeCell ref="F127:F137"/>
    <mergeCell ref="L127:L137"/>
    <mergeCell ref="I110:K110"/>
    <mergeCell ref="A111:B111"/>
    <mergeCell ref="F111:G111"/>
    <mergeCell ref="I111:K112"/>
    <mergeCell ref="L111:M111"/>
    <mergeCell ref="A112:A122"/>
    <mergeCell ref="F112:F122"/>
    <mergeCell ref="L112:L122"/>
    <mergeCell ref="I95:K95"/>
    <mergeCell ref="A96:B96"/>
    <mergeCell ref="F96:G96"/>
    <mergeCell ref="I96:K97"/>
    <mergeCell ref="L96:M96"/>
    <mergeCell ref="A97:A107"/>
    <mergeCell ref="F97:F107"/>
    <mergeCell ref="L97:L107"/>
    <mergeCell ref="I80:K80"/>
    <mergeCell ref="A81:B81"/>
    <mergeCell ref="F81:G81"/>
    <mergeCell ref="I81:K82"/>
    <mergeCell ref="L81:M81"/>
    <mergeCell ref="A82:A92"/>
    <mergeCell ref="F82:F92"/>
    <mergeCell ref="L82:L92"/>
    <mergeCell ref="I65:K65"/>
    <mergeCell ref="A66:B66"/>
    <mergeCell ref="F66:G66"/>
    <mergeCell ref="I66:K67"/>
    <mergeCell ref="L66:M66"/>
    <mergeCell ref="A67:A77"/>
    <mergeCell ref="F67:F77"/>
    <mergeCell ref="L67:L77"/>
    <mergeCell ref="I50:K50"/>
    <mergeCell ref="A51:B51"/>
    <mergeCell ref="F51:G51"/>
    <mergeCell ref="I51:K52"/>
    <mergeCell ref="L51:M51"/>
    <mergeCell ref="A52:A62"/>
    <mergeCell ref="F52:F62"/>
    <mergeCell ref="L52:L62"/>
    <mergeCell ref="I35:K35"/>
    <mergeCell ref="A36:B36"/>
    <mergeCell ref="F36:G36"/>
    <mergeCell ref="I36:K37"/>
    <mergeCell ref="L36:M36"/>
    <mergeCell ref="A37:A47"/>
    <mergeCell ref="F37:F47"/>
    <mergeCell ref="L37:L47"/>
    <mergeCell ref="I20:K20"/>
    <mergeCell ref="A21:B21"/>
    <mergeCell ref="F21:G21"/>
    <mergeCell ref="I21:K22"/>
    <mergeCell ref="L21:M21"/>
    <mergeCell ref="A22:A32"/>
    <mergeCell ref="F22:F32"/>
    <mergeCell ref="L22:L32"/>
    <mergeCell ref="I1:K3"/>
    <mergeCell ref="I5:K5"/>
    <mergeCell ref="A6:B6"/>
    <mergeCell ref="F6:G6"/>
    <mergeCell ref="I6:K7"/>
    <mergeCell ref="L6:M6"/>
    <mergeCell ref="A7:A17"/>
    <mergeCell ref="F7:F17"/>
    <mergeCell ref="L7:L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303"/>
  <sheetViews>
    <sheetView topLeftCell="G49" workbookViewId="0">
      <selection activeCell="P74" sqref="P74"/>
    </sheetView>
  </sheetViews>
  <sheetFormatPr defaultRowHeight="12.75" x14ac:dyDescent="0.2"/>
  <cols>
    <col min="1" max="2" width="9.140625" hidden="1" customWidth="1"/>
    <col min="3" max="3" width="16.42578125" style="31" hidden="1" customWidth="1"/>
    <col min="4" max="5" width="9.140625" hidden="1" customWidth="1"/>
    <col min="7" max="7" width="9" customWidth="1"/>
    <col min="8" max="8" width="32.42578125" bestFit="1" customWidth="1"/>
    <col min="13" max="13" width="8.42578125" customWidth="1"/>
    <col min="14" max="14" width="32.85546875" bestFit="1" customWidth="1"/>
    <col min="15" max="15" width="2.42578125" customWidth="1"/>
    <col min="16" max="16" width="22.140625" customWidth="1"/>
  </cols>
  <sheetData>
    <row r="1" spans="1:21" ht="12.75" customHeight="1" x14ac:dyDescent="0.2">
      <c r="A1">
        <v>3</v>
      </c>
      <c r="F1" s="280"/>
      <c r="G1" s="280"/>
      <c r="H1" s="280"/>
      <c r="I1" s="429" t="s">
        <v>20</v>
      </c>
      <c r="J1" s="430"/>
      <c r="K1" s="431"/>
      <c r="L1" s="280"/>
      <c r="M1" s="280"/>
      <c r="N1" s="280"/>
    </row>
    <row r="2" spans="1:21" ht="12.75" customHeight="1" x14ac:dyDescent="0.25">
      <c r="F2" s="280"/>
      <c r="G2" s="280"/>
      <c r="H2" s="280"/>
      <c r="I2" s="432"/>
      <c r="J2" s="433"/>
      <c r="K2" s="434"/>
      <c r="L2" s="280"/>
      <c r="M2" s="280"/>
      <c r="N2" s="281"/>
    </row>
    <row r="3" spans="1:21" ht="16.5" customHeight="1" thickBot="1" x14ac:dyDescent="0.3">
      <c r="F3" s="280"/>
      <c r="G3" s="280"/>
      <c r="H3" s="280"/>
      <c r="I3" s="435"/>
      <c r="J3" s="436"/>
      <c r="K3" s="437"/>
      <c r="L3" s="280"/>
      <c r="M3" s="280"/>
      <c r="N3" s="281">
        <v>41644</v>
      </c>
    </row>
    <row r="4" spans="1:21" ht="13.5" thickBot="1" x14ac:dyDescent="0.25">
      <c r="F4" s="280"/>
      <c r="G4" s="280"/>
      <c r="H4" s="280"/>
      <c r="I4" s="282"/>
      <c r="J4" s="282"/>
      <c r="K4" s="282"/>
      <c r="L4" s="280"/>
      <c r="M4" s="280"/>
      <c r="N4" s="280"/>
    </row>
    <row r="5" spans="1:21" ht="13.5" customHeight="1" thickTop="1" thickBot="1" x14ac:dyDescent="0.25">
      <c r="F5" s="280"/>
      <c r="G5" s="280"/>
      <c r="H5" s="280"/>
      <c r="I5" s="420" t="s">
        <v>8</v>
      </c>
      <c r="J5" s="420"/>
      <c r="K5" s="420"/>
      <c r="L5" s="280"/>
      <c r="M5" s="280"/>
      <c r="N5" s="280"/>
    </row>
    <row r="6" spans="1:21" ht="16.5" customHeight="1" thickTop="1" thickBot="1" x14ac:dyDescent="0.35">
      <c r="A6" s="383" t="str">
        <f>'Input adatok'!A3</f>
        <v>Csapat Neve:</v>
      </c>
      <c r="B6" s="384"/>
      <c r="C6" s="45" t="str">
        <f>'Input adatok'!$C$3</f>
        <v>Nyírbátor SE</v>
      </c>
      <c r="F6" s="421" t="s">
        <v>0</v>
      </c>
      <c r="G6" s="422"/>
      <c r="H6" s="283" t="str">
        <f t="shared" ref="H6:H7" si="0">IF($F$7=1,C6,IF($F$7=2,C21,IF($F$7=3,C36,IF($F$7=4,C51,IF($F$7=5,C66,IF($F$7=6,C81,IF($F$7=7,C96,IF($F$7=8,C111,IF($F$7=9,C126,IF($F$7=10,C141,IF($F$7=11,C156,IF($F$7=12,C171,IF($F$7=13,C186,IF($F$7=14,C201,IF($F$7=15,C216,IF($F$7=16,C231,IF($F$7=17,C246,IF($F$7=18,C261,IF($F$7=19,C276,IF($F$7=20,C291))))))))))))))))))))</f>
        <v>Fehérgyarmat SE</v>
      </c>
      <c r="I6" s="419" t="str">
        <f>$I$1</f>
        <v>5. forduló</v>
      </c>
      <c r="J6" s="419"/>
      <c r="K6" s="419"/>
      <c r="L6" s="421" t="s">
        <v>0</v>
      </c>
      <c r="M6" s="422"/>
      <c r="N6" s="283" t="str">
        <f>IF($L$7=1,C6,IF($L$7=2,C21,IF($L$7=3,C36,IF($L$7=4,C51,IF($L$7=5,C66,IF($L$7=6,C81,IF($L$7=7,C96,IF($L$7=8,C111,IF($L$7=9,C126,IF($L$7=10,C141,IF($L$7=11,C156,IF($L$7=12,C171,IF($L$7=13,C186,IF($L$7=14,C201,IF($L$7=15,C216,IF($L$7=16,C231,IF($L$7=17,C246,IF($L$7=18,C261,IF($L$7=19,C276,IF($L$7=20,C291))))))))))))))))))))</f>
        <v>Nagyhalászi SE</v>
      </c>
      <c r="R6" s="17"/>
    </row>
    <row r="7" spans="1:21" ht="13.5" customHeight="1" thickBot="1" x14ac:dyDescent="0.25">
      <c r="A7" s="380">
        <v>1</v>
      </c>
      <c r="B7" s="24"/>
      <c r="C7" s="26" t="str">
        <f>'Input adatok'!M4</f>
        <v>Játékos Neve:</v>
      </c>
      <c r="F7" s="423">
        <v>3</v>
      </c>
      <c r="G7" s="284"/>
      <c r="H7" s="285" t="str">
        <f t="shared" si="0"/>
        <v>Játékos Neve:</v>
      </c>
      <c r="I7" s="419"/>
      <c r="J7" s="419"/>
      <c r="K7" s="419"/>
      <c r="L7" s="426">
        <v>10</v>
      </c>
      <c r="M7" s="284"/>
      <c r="N7" s="285" t="str">
        <f>IF($L$7=1,C7,IF($L$7=2,C22,IF($L$7=3,C37,IF($L$7=4,C52,IF($L$7=5,C67,IF($L$7=6,C82,IF($L$7=7,C97,IF($L$7=8,C112,IF($L$7=9,C127,IF($L$7=10,C142,IF($L$7=11,C157,IF($L$7=12,C172,IF($L$7=13,C187,IF($L$7=14,C202,IF($L$7=15,C217,IF($L$7=16,C232,IF($L$7=17,C247,IF($L$7=18,C262,IF($L$7=19,C277,IF($L$7=20,C292))))))))))))))))))))</f>
        <v>Játékos Neve:</v>
      </c>
      <c r="Q7" s="35"/>
    </row>
    <row r="8" spans="1:21" ht="12.75" customHeight="1" thickBot="1" x14ac:dyDescent="0.25">
      <c r="A8" s="381"/>
      <c r="B8" s="25" t="s">
        <v>2</v>
      </c>
      <c r="C8" s="40" t="str">
        <f>IF($F$7=1,H8,IF($L$7=1,N8,IF($F$22=1,H23,IF($L$22=1,N23,IF($F$37=1,H38,IF($L$37=1,N38,IF($F$52=1,H53,IF($L$52=1,N53,IF($F$67=1,H68,IF($L$67,N68,IF($F$82=1,H83,IF($L$82,N83,IF($F$97,H98,IF($L$97=1,N98,IF($F$112=1,H113,IF($L$112=1,N113,IF($F$127=1,H128,IF($L$127=1,N128,IF($F$142=1,H143,IF($L$142=1,N143))))))))))))))))))))</f>
        <v>Baracsi Sándor 1922</v>
      </c>
      <c r="D8" s="40">
        <f>IF($F$7=1,I8,IF($L$7=1,K8,IF($F$22=1,I23,IF($L$22=1,K23,IF($F$37=1,I38,IF($L$37=1,K38,IF($F$52=1,I53,IF($L$52=1,K53,IF($F$67=1,I68,IF($L$67,K68,IF($F$82=1,I83,IF($L$82,K83,IF($F$97,I98,IF($L$97=1,K98,IF($F$112=1,I113,IF($L$112=1,K113,IF($F$127=1,I128,IF($L$127=1,K128,IF($F$142=1,I143,IF($L$142=1,K143))))))))))))))))))))</f>
        <v>0</v>
      </c>
      <c r="F8" s="424"/>
      <c r="G8" s="286" t="s">
        <v>2</v>
      </c>
      <c r="H8" s="287" t="s">
        <v>453</v>
      </c>
      <c r="I8" s="288">
        <v>0.5</v>
      </c>
      <c r="J8" s="288"/>
      <c r="K8" s="288">
        <v>0.5</v>
      </c>
      <c r="L8" s="427"/>
      <c r="M8" s="286" t="s">
        <v>2</v>
      </c>
      <c r="N8" s="289" t="s">
        <v>546</v>
      </c>
      <c r="P8" s="30"/>
      <c r="Q8" s="30"/>
      <c r="R8" s="30"/>
      <c r="S8" s="30"/>
      <c r="T8" s="30"/>
      <c r="U8" s="30"/>
    </row>
    <row r="9" spans="1:21" ht="12.75" customHeight="1" thickBot="1" x14ac:dyDescent="0.25">
      <c r="A9" s="381"/>
      <c r="B9" s="25" t="s">
        <v>3</v>
      </c>
      <c r="C9" s="40" t="str">
        <f t="shared" ref="C9:C17" si="1">IF($F$7=1,H9,IF($L$7=1,N9,IF($F$22=1,H24,IF($L$22=1,N24,IF($F$37=1,H39,IF($L$37=1,N39,IF($F$52=1,H54,IF($L$52=1,N54,IF($F$67=1,H69,IF($L$67,N69,IF($F$82=1,H84,IF($L$82,N84,IF($F$97,H99,IF($L$97=1,N99,IF($F$112=1,H114,IF($L$112=1,N114,IF($F$127=1,H129,IF($L$127=1,N129,IF($F$142=1,H144,IF($L$142=1,N144))))))))))))))))))))</f>
        <v>Kádár János 1790</v>
      </c>
      <c r="D9" s="40">
        <f t="shared" ref="D9:D17" si="2">IF($F$7=1,I9,IF($L$7=1,K9,IF($F$22=1,I24,IF($L$22=1,K24,IF($F$37=1,I39,IF($L$37=1,K39,IF($F$52=1,I54,IF($L$52=1,K54,IF($F$67=1,I69,IF($L$67,K69,IF($F$82=1,I84,IF($L$82,K84,IF($F$97,I99,IF($L$97=1,K99,IF($F$112=1,I114,IF($L$112=1,K114,IF($F$127=1,I129,IF($L$127=1,K129,IF($F$142=1,I144,IF($L$142=1,K144))))))))))))))))))))</f>
        <v>0</v>
      </c>
      <c r="F9" s="424"/>
      <c r="G9" s="286" t="s">
        <v>3</v>
      </c>
      <c r="H9" s="287" t="s">
        <v>454</v>
      </c>
      <c r="I9" s="288">
        <v>0.5</v>
      </c>
      <c r="J9" s="288"/>
      <c r="K9" s="288">
        <v>0.5</v>
      </c>
      <c r="L9" s="427"/>
      <c r="M9" s="286" t="s">
        <v>3</v>
      </c>
      <c r="N9" s="290" t="s">
        <v>484</v>
      </c>
      <c r="P9" s="30"/>
      <c r="Q9" s="30"/>
      <c r="R9" s="30"/>
      <c r="S9" s="30"/>
      <c r="T9" s="30"/>
      <c r="U9" s="30"/>
    </row>
    <row r="10" spans="1:21" ht="12.75" customHeight="1" thickBot="1" x14ac:dyDescent="0.25">
      <c r="A10" s="381"/>
      <c r="B10" s="25" t="s">
        <v>4</v>
      </c>
      <c r="C10" s="40" t="str">
        <f t="shared" si="1"/>
        <v>Tóth János 1827</v>
      </c>
      <c r="D10" s="40">
        <f t="shared" si="2"/>
        <v>0</v>
      </c>
      <c r="F10" s="424"/>
      <c r="G10" s="286" t="s">
        <v>4</v>
      </c>
      <c r="H10" s="287" t="s">
        <v>455</v>
      </c>
      <c r="I10" s="288">
        <v>1</v>
      </c>
      <c r="J10" s="288"/>
      <c r="K10" s="288">
        <v>0</v>
      </c>
      <c r="L10" s="427"/>
      <c r="M10" s="286" t="s">
        <v>4</v>
      </c>
      <c r="N10" s="290" t="s">
        <v>547</v>
      </c>
      <c r="P10" s="30"/>
      <c r="Q10" s="30"/>
      <c r="R10" s="30"/>
      <c r="S10" s="30"/>
      <c r="T10" s="30"/>
      <c r="U10" s="30"/>
    </row>
    <row r="11" spans="1:21" ht="12.75" customHeight="1" thickBot="1" x14ac:dyDescent="0.25">
      <c r="A11" s="381"/>
      <c r="B11" s="25" t="s">
        <v>5</v>
      </c>
      <c r="C11" s="40" t="str">
        <f t="shared" si="1"/>
        <v xml:space="preserve">Mészáros Pál 1576 </v>
      </c>
      <c r="D11" s="40">
        <f t="shared" si="2"/>
        <v>1</v>
      </c>
      <c r="F11" s="424"/>
      <c r="G11" s="286" t="s">
        <v>5</v>
      </c>
      <c r="H11" s="287" t="s">
        <v>456</v>
      </c>
      <c r="I11" s="288">
        <v>1</v>
      </c>
      <c r="J11" s="288"/>
      <c r="K11" s="288">
        <v>0</v>
      </c>
      <c r="L11" s="427"/>
      <c r="M11" s="286" t="s">
        <v>5</v>
      </c>
      <c r="N11" s="290" t="s">
        <v>548</v>
      </c>
      <c r="P11" s="30"/>
      <c r="Q11" s="30"/>
      <c r="R11" s="30"/>
      <c r="S11" s="30"/>
      <c r="T11" s="30"/>
      <c r="U11" s="30"/>
    </row>
    <row r="12" spans="1:21" ht="12.75" customHeight="1" thickBot="1" x14ac:dyDescent="0.25">
      <c r="A12" s="381"/>
      <c r="B12" s="25" t="s">
        <v>6</v>
      </c>
      <c r="C12" s="40" t="str">
        <f t="shared" si="1"/>
        <v>Józsa László 1638</v>
      </c>
      <c r="D12" s="40">
        <f t="shared" si="2"/>
        <v>0</v>
      </c>
      <c r="F12" s="424"/>
      <c r="G12" s="286" t="s">
        <v>6</v>
      </c>
      <c r="H12" s="287" t="s">
        <v>295</v>
      </c>
      <c r="I12" s="288">
        <v>1</v>
      </c>
      <c r="J12" s="288"/>
      <c r="K12" s="288">
        <v>0</v>
      </c>
      <c r="L12" s="427"/>
      <c r="M12" s="286" t="s">
        <v>6</v>
      </c>
      <c r="N12" s="290" t="s">
        <v>549</v>
      </c>
      <c r="P12" s="30"/>
      <c r="Q12" s="30"/>
      <c r="R12" s="30"/>
      <c r="S12" s="30"/>
      <c r="T12" s="30"/>
      <c r="U12" s="30"/>
    </row>
    <row r="13" spans="1:21" ht="13.5" customHeight="1" thickBot="1" x14ac:dyDescent="0.25">
      <c r="A13" s="381"/>
      <c r="B13" s="25" t="s">
        <v>7</v>
      </c>
      <c r="C13" s="40" t="str">
        <f t="shared" si="1"/>
        <v>Kónya István 1469</v>
      </c>
      <c r="D13" s="40">
        <f t="shared" si="2"/>
        <v>1</v>
      </c>
      <c r="F13" s="424"/>
      <c r="G13" s="286" t="s">
        <v>7</v>
      </c>
      <c r="H13" s="287" t="s">
        <v>457</v>
      </c>
      <c r="I13" s="288">
        <v>1</v>
      </c>
      <c r="J13" s="288"/>
      <c r="K13" s="288">
        <v>0</v>
      </c>
      <c r="L13" s="427"/>
      <c r="M13" s="286" t="s">
        <v>7</v>
      </c>
      <c r="N13" s="290" t="s">
        <v>550</v>
      </c>
      <c r="P13" s="30"/>
      <c r="Q13" s="30"/>
      <c r="R13" s="30"/>
      <c r="S13" s="30"/>
      <c r="T13" s="30"/>
      <c r="U13" s="30"/>
    </row>
    <row r="14" spans="1:21" ht="17.25" customHeight="1" thickBot="1" x14ac:dyDescent="0.25">
      <c r="A14" s="381"/>
      <c r="B14" s="25" t="s">
        <v>79</v>
      </c>
      <c r="C14" s="40" t="str">
        <f t="shared" si="1"/>
        <v>Hetei Ferenc 1605</v>
      </c>
      <c r="D14" s="40">
        <f t="shared" si="2"/>
        <v>0.5</v>
      </c>
      <c r="F14" s="424"/>
      <c r="G14" s="286" t="s">
        <v>79</v>
      </c>
      <c r="H14" s="287" t="s">
        <v>543</v>
      </c>
      <c r="I14" s="288">
        <v>1</v>
      </c>
      <c r="J14" s="288"/>
      <c r="K14" s="288">
        <v>0</v>
      </c>
      <c r="L14" s="427"/>
      <c r="M14" s="286" t="s">
        <v>79</v>
      </c>
      <c r="N14" s="290" t="s">
        <v>551</v>
      </c>
      <c r="P14" s="30"/>
      <c r="Q14" s="30"/>
      <c r="R14" s="30"/>
      <c r="S14" s="30"/>
      <c r="T14" s="30"/>
      <c r="U14" s="30"/>
    </row>
    <row r="15" spans="1:21" ht="13.5" customHeight="1" thickBot="1" x14ac:dyDescent="0.25">
      <c r="A15" s="381"/>
      <c r="B15" s="25" t="s">
        <v>80</v>
      </c>
      <c r="C15" s="40" t="str">
        <f t="shared" si="1"/>
        <v>Kádár Krisztián</v>
      </c>
      <c r="D15" s="40">
        <f t="shared" si="2"/>
        <v>1</v>
      </c>
      <c r="F15" s="424"/>
      <c r="G15" s="286" t="s">
        <v>80</v>
      </c>
      <c r="H15" s="287" t="s">
        <v>327</v>
      </c>
      <c r="I15" s="288">
        <v>1</v>
      </c>
      <c r="J15" s="288"/>
      <c r="K15" s="288">
        <v>0</v>
      </c>
      <c r="L15" s="427"/>
      <c r="M15" s="286" t="s">
        <v>80</v>
      </c>
      <c r="N15" s="290" t="s">
        <v>552</v>
      </c>
      <c r="P15" s="30"/>
      <c r="Q15" s="30"/>
      <c r="R15" s="30"/>
      <c r="S15" s="30"/>
      <c r="T15" s="30"/>
      <c r="U15" s="30"/>
    </row>
    <row r="16" spans="1:21" ht="13.5" customHeight="1" thickBot="1" x14ac:dyDescent="0.25">
      <c r="A16" s="381"/>
      <c r="B16" s="25" t="s">
        <v>81</v>
      </c>
      <c r="C16" s="40" t="str">
        <f t="shared" si="1"/>
        <v>Kádár Kristóf</v>
      </c>
      <c r="D16" s="40">
        <f t="shared" si="2"/>
        <v>0</v>
      </c>
      <c r="F16" s="424"/>
      <c r="G16" s="286" t="s">
        <v>81</v>
      </c>
      <c r="H16" s="287" t="s">
        <v>459</v>
      </c>
      <c r="I16" s="288">
        <v>0</v>
      </c>
      <c r="J16" s="288"/>
      <c r="K16" s="288">
        <v>1</v>
      </c>
      <c r="L16" s="427"/>
      <c r="M16" s="286" t="s">
        <v>81</v>
      </c>
      <c r="N16" s="290" t="s">
        <v>553</v>
      </c>
      <c r="P16" s="30"/>
      <c r="Q16" s="30"/>
      <c r="R16" s="30"/>
      <c r="S16" s="30"/>
      <c r="T16" s="30"/>
      <c r="U16" s="30"/>
    </row>
    <row r="17" spans="1:14" ht="17.25" customHeight="1" thickBot="1" x14ac:dyDescent="0.25">
      <c r="A17" s="382"/>
      <c r="B17" s="25" t="s">
        <v>82</v>
      </c>
      <c r="C17" s="40" t="str">
        <f t="shared" si="1"/>
        <v>Kádár Vivien</v>
      </c>
      <c r="D17" s="259">
        <f t="shared" si="2"/>
        <v>0</v>
      </c>
      <c r="F17" s="425"/>
      <c r="G17" s="291" t="s">
        <v>82</v>
      </c>
      <c r="H17" s="292" t="s">
        <v>544</v>
      </c>
      <c r="I17" s="293">
        <v>1</v>
      </c>
      <c r="J17" s="293" t="s">
        <v>545</v>
      </c>
      <c r="K17" s="293">
        <v>0</v>
      </c>
      <c r="L17" s="428"/>
      <c r="M17" s="291" t="s">
        <v>82</v>
      </c>
      <c r="N17" s="294" t="s">
        <v>554</v>
      </c>
    </row>
    <row r="18" spans="1:14" ht="13.5" customHeight="1" thickTop="1" thickBot="1" x14ac:dyDescent="0.3">
      <c r="C18" s="32"/>
      <c r="D18" s="43">
        <f>IF($F$7=1,I18,IF($L$7=1,K18,IF($F$22=1,I33,IF($L$22=1,K33,IF($F$37=1,I48,IF($L$37=1,K48,IF($F$52=1,I63,IF($L$52=1,K63,IF($F$67=1,I78,IF($L$67,K78,IF($F$82=1,I93,IF($L$82,K93,IF($F$97,I108,IF($L$97=1,K108,IF($F$112=1,I123,IF($L$112=1,K123,IF($F$127=1,I138,IF($L$127=1,K138,IF($F$142=1,I153,IF($L$142=1,K153))))))))))))))))))))</f>
        <v>3.5</v>
      </c>
      <c r="F18" s="295"/>
      <c r="G18" s="296"/>
      <c r="H18" s="297"/>
      <c r="I18" s="298">
        <f>SUM(I8:I17)</f>
        <v>8</v>
      </c>
      <c r="J18" s="299"/>
      <c r="K18" s="298">
        <f>SUM(K8:K17)</f>
        <v>2</v>
      </c>
      <c r="L18" s="295"/>
      <c r="M18" s="296"/>
      <c r="N18" s="297"/>
    </row>
    <row r="19" spans="1:14" ht="12.75" customHeight="1" thickBot="1" x14ac:dyDescent="0.25">
      <c r="C19" s="32"/>
      <c r="H19" s="37"/>
      <c r="I19" s="300"/>
      <c r="J19" s="300"/>
      <c r="K19" s="301"/>
      <c r="N19" s="37"/>
    </row>
    <row r="20" spans="1:14" ht="16.5" thickTop="1" thickBot="1" x14ac:dyDescent="0.25">
      <c r="C20" s="32"/>
      <c r="F20" s="280"/>
      <c r="G20" s="280"/>
      <c r="H20" s="280"/>
      <c r="I20" s="420" t="s">
        <v>8</v>
      </c>
      <c r="J20" s="420"/>
      <c r="K20" s="420"/>
      <c r="L20" s="280"/>
      <c r="M20" s="280"/>
      <c r="N20" s="280"/>
    </row>
    <row r="21" spans="1:14" ht="20.25" thickTop="1" thickBot="1" x14ac:dyDescent="0.35">
      <c r="A21" s="383" t="s">
        <v>0</v>
      </c>
      <c r="B21" s="409"/>
      <c r="C21" s="26" t="str">
        <f>'Input adatok'!C19</f>
        <v>Refi SC</v>
      </c>
      <c r="F21" s="421" t="s">
        <v>0</v>
      </c>
      <c r="G21" s="422"/>
      <c r="H21" s="283" t="str">
        <f>IF($F$22=1,C6,IF($F$22=2,C21,IF($F$22=3,C36,IF($F$22=4,C51,IF($F$22=5,C66,IF($F$22=6,C81,IF($F$22=7,C96,IF($F$22=8,C111,IF($F$22=9,C126,IF($F$22=10,C141,IF($F$22=11,C156,IF($F$22=12,C171,IF($F$22=13,C186,IF($F$22=14,C201,IF($F$22=15,C216,IF($F$22=16,C231,IF($F$22=17,C246,IF($F$22=18,C261,IF($F$22=19,C276,IF($F$22=20,C291))))))))))))))))))))</f>
        <v>Dávid SC</v>
      </c>
      <c r="I21" s="419" t="str">
        <f>$I$1</f>
        <v>5. forduló</v>
      </c>
      <c r="J21" s="419"/>
      <c r="K21" s="419"/>
      <c r="L21" s="421" t="s">
        <v>0</v>
      </c>
      <c r="M21" s="422"/>
      <c r="N21" s="283" t="str">
        <f>IF($L$22=1,C6,IF($L$22=2,C21,IF($L$22=3,C36,IF($L$22=4,C51,IF($L$22=5,C66,IF($L$22=6,C81,IF($L$22=7,C96,IF($L$22=8,C111,IF($L$22=9,C126,IF($L$22=10,C141,IF($L$22=11,C156,IF($L$22=12,C171,IF($L$22=13,C186,IF($L$22=14,C201,IF($L$22=15,C216,IF($L$22=16,C231,IF($L$22=17,C246,IF($L$22=18,C261,IF($L$22=19,C276,IF($L$22=20,C291))))))))))))))))))))</f>
        <v>Refi SC</v>
      </c>
    </row>
    <row r="22" spans="1:14" ht="12.75" customHeight="1" thickBot="1" x14ac:dyDescent="0.25">
      <c r="A22" s="380">
        <v>2</v>
      </c>
      <c r="B22" s="24"/>
      <c r="C22" s="26" t="str">
        <f>'Input adatok'!M20</f>
        <v>Játékos Neve:</v>
      </c>
      <c r="F22" s="423">
        <v>4</v>
      </c>
      <c r="G22" s="284"/>
      <c r="H22" s="285" t="str">
        <f>IF($F$22=1,C7,IF($F$22=2,C22,IF($F$22=3,C37,IF($F$22=4,C52,IF($F$22=5,C67,IF($F$22=6,C82,IF($F$22=7,C97,IF($F$22=8,C112,IF($F$22=9,C127,IF($F$22=10,C142,IF($F$22=11,C157,IF($F$22=12,C172,IF($F$22=13,C187,IF($F$22=14,C202,IF($F$22=15,C217,IF($F$22=16,C232,IF($F$22=17,C247,IF($F$22=18,C262,IF($F$22=19,C277,IF($F$22=20,C292))))))))))))))))))))</f>
        <v>Játékos Neve:</v>
      </c>
      <c r="I22" s="419"/>
      <c r="J22" s="419"/>
      <c r="K22" s="419"/>
      <c r="L22" s="426">
        <v>2</v>
      </c>
      <c r="M22" s="284"/>
      <c r="N22" s="285" t="str">
        <f>IF($L$22=1,C7,IF($L$22=2,C22,IF($L$22=3,C37,IF($L$22=4,C52,IF($L$22=5,C67,IF($L$22=6,C82,IF($L$22=7,C97,IF($L$22=8,C112,IF($L$22=9,C127,IF($L$22=10,C142,IF($L$22=11,C157,IF($L$22=12,C172,IF($L$22=13,C187,IF($L$22=14,C202,IF($L$22=15,C217,IF($L$22=16,C232,IF($L$22=17,C247,IF($L$22=18,C262,IF($L$22=19,C277,IF($L$22=20,C292))))))))))))))))))))</f>
        <v>Játékos Neve:</v>
      </c>
    </row>
    <row r="23" spans="1:14" ht="12.75" customHeight="1" thickBot="1" x14ac:dyDescent="0.25">
      <c r="A23" s="381"/>
      <c r="B23" s="25" t="s">
        <v>2</v>
      </c>
      <c r="C23" s="40" t="str">
        <f>IF($F$7=2,H8,IF($L$7=2,N8,IF($F$22=2,H23,IF($L$22=2,N23,IF($F$37=2,H38,IF($L$37=2,N38,IF($F$52=2,H53,IF($L$52=2,N53,IF($F$67=2,H68,IF($L$67=2,N68,IF($F$82=2,H83,IF($L$82=2,N83,IF($F$97=2,H98,IF($L$97=2,N98,IF($F$112=2,H113,IF($L$112=2,N113,IF($F$127=2,H128,IF($L$127=2,N128,IF($F$142=2,H143,IF($L$142=2,N143))))))))))))))))))))</f>
        <v>Dr Radics László 1898</v>
      </c>
      <c r="D23" s="40">
        <f>IF($F$7=2,I8,IF($L$7=2,K8,IF($F$22=2,I23,IF($L$22=2,K23,IF($F$37=2,I38,IF($L$37=2,K38,IF($F$52=2,I53,IF($L$52=2,K53,IF($F$67=2,I68,IF($L$67=2,K68,IF($F$82=2,I83,IF($L$82=2,K83,IF($F$97=2,I98,IF($L$97=2,K98,IF($F$112=2,I113,IF($L$112=2,K113,IF($F$127=2,I128,IF($L$127=2,K128,IF($F$142=2,I143,IF($L$142=2,K143))))))))))))))))))))</f>
        <v>0.5</v>
      </c>
      <c r="F23" s="424"/>
      <c r="G23" s="286" t="s">
        <v>2</v>
      </c>
      <c r="H23" s="287" t="s">
        <v>555</v>
      </c>
      <c r="I23" s="288">
        <v>0.5</v>
      </c>
      <c r="J23" s="288"/>
      <c r="K23" s="288">
        <v>0.5</v>
      </c>
      <c r="L23" s="427"/>
      <c r="M23" s="286" t="s">
        <v>2</v>
      </c>
      <c r="N23" s="289" t="s">
        <v>409</v>
      </c>
    </row>
    <row r="24" spans="1:14" ht="13.5" customHeight="1" thickBot="1" x14ac:dyDescent="0.25">
      <c r="A24" s="381"/>
      <c r="B24" s="25" t="s">
        <v>3</v>
      </c>
      <c r="C24" s="40" t="str">
        <f t="shared" ref="C24:C32" si="3">IF($F$7=2,H9,IF($L$7=2,N9,IF($F$22=2,H24,IF($L$22=2,N24,IF($F$37=2,H39,IF($L$37=2,N39,IF($F$52=2,H54,IF($L$52=2,N54,IF($F$67=2,H69,IF($L$67=2,N69,IF($F$82=2,H84,IF($L$82=2,N84,IF($F$97=2,H99,IF($L$97=2,N99,IF($F$112=2,H114,IF($L$112=2,N114,IF($F$127=2,H129,IF($L$127=2,N129,IF($F$142=2,H144,IF($L$142=2,N144))))))))))))))))))))</f>
        <v>Lakatos Krisztián 1924</v>
      </c>
      <c r="D24" s="40">
        <f>IF($F$7=2,I9,IF($L$7=2,K9,IF($F$22=2,I24,IF($L$22=2,K24,IF($F$37=2,I39,IF($L$37=2,K39,IF($F$52=2,I54,IF($L$52=2,K54,IF($F$67=2,I69,IF($L$67=2,K69,IF($F$82=2,I84,IF($L$82=2,K84,IF($F$97=2,I99,IF($L$97=2,K99,IF($F$112=2,I114,IF($L$112=2,K114,IF($F$127=2,I129,IF($L$127=2,K129,IF($F$142=2,I144,IF($L$142=2,K144))))))))))))))))))))</f>
        <v>1</v>
      </c>
      <c r="F24" s="424"/>
      <c r="G24" s="286" t="s">
        <v>3</v>
      </c>
      <c r="H24" s="287" t="s">
        <v>556</v>
      </c>
      <c r="I24" s="288">
        <v>0</v>
      </c>
      <c r="J24" s="288"/>
      <c r="K24" s="288">
        <v>1</v>
      </c>
      <c r="L24" s="427"/>
      <c r="M24" s="286" t="s">
        <v>3</v>
      </c>
      <c r="N24" s="290" t="s">
        <v>411</v>
      </c>
    </row>
    <row r="25" spans="1:14" ht="16.5" customHeight="1" thickBot="1" x14ac:dyDescent="0.25">
      <c r="A25" s="381"/>
      <c r="B25" s="25" t="s">
        <v>4</v>
      </c>
      <c r="C25" s="40" t="str">
        <f t="shared" si="3"/>
        <v>Molnár János 1934</v>
      </c>
      <c r="D25" s="40">
        <f>IF($F$7=2,I10,IF($L$7=2,K10,IF($F$22=2,I25,IF($L$22=2,K25,IF($F$37=2,I40,IF($L$37=2,K40,IF($F$52=2,I55,IF($L$52=2,K55,IF($F$67=2,I70,IF($L$67=2,K70,IF($F$82=2,I85,IF($L$82=2,K85,IF($F$97=2,I100,IF($L$97=2,K100,IF($F$112=2,I115,IF($L$112=2,K115,IF($F$127=2,I130,IF($L$127=2,K130,IF($F$142=2,I145,IF($L$142=2,K145))))))))))))))))))))</f>
        <v>1</v>
      </c>
      <c r="F25" s="424"/>
      <c r="G25" s="286" t="s">
        <v>4</v>
      </c>
      <c r="H25" s="287" t="s">
        <v>557</v>
      </c>
      <c r="I25" s="288">
        <v>0</v>
      </c>
      <c r="J25" s="288"/>
      <c r="K25" s="288">
        <v>1</v>
      </c>
      <c r="L25" s="427"/>
      <c r="M25" s="286" t="s">
        <v>4</v>
      </c>
      <c r="N25" s="290" t="s">
        <v>519</v>
      </c>
    </row>
    <row r="26" spans="1:14" ht="13.5" customHeight="1" thickBot="1" x14ac:dyDescent="0.25">
      <c r="A26" s="381"/>
      <c r="B26" s="25" t="s">
        <v>5</v>
      </c>
      <c r="C26" s="40" t="str">
        <f t="shared" si="3"/>
        <v>Pócsik Imre 2026</v>
      </c>
      <c r="D26" s="40">
        <f>IF($F$7=2,I11,IF($L$7=2,K11,IF($F$22=2,I26,IF($L$22=2,K26,IF($F$37=2,I41,IF($L$37=2,K41,IF($F$52=2,I56,IF($L$52=2,K56,IF($F$67=2,I71,IF($L$67=2,K71,IF($F$82=2,I86,IF($L$82=2,K86,IF($F$97=2,I101,IF($L$97=2,K101,IF($F$112=2,I116,IF($L$112=2,K116,IF($F$127=2,I131,IF($L$127=2,K131,IF($F$142=2,I146,IF($L$142=2,K146))))))))))))))))))))</f>
        <v>0.5</v>
      </c>
      <c r="F26" s="424"/>
      <c r="G26" s="286" t="s">
        <v>5</v>
      </c>
      <c r="H26" s="287" t="s">
        <v>558</v>
      </c>
      <c r="I26" s="288">
        <v>0.5</v>
      </c>
      <c r="J26" s="288"/>
      <c r="K26" s="288">
        <v>0.5</v>
      </c>
      <c r="L26" s="427"/>
      <c r="M26" s="286" t="s">
        <v>5</v>
      </c>
      <c r="N26" s="290" t="s">
        <v>564</v>
      </c>
    </row>
    <row r="27" spans="1:14" ht="13.5" customHeight="1" thickBot="1" x14ac:dyDescent="0.25">
      <c r="A27" s="381"/>
      <c r="B27" s="25" t="s">
        <v>6</v>
      </c>
      <c r="C27" s="40" t="str">
        <f t="shared" si="3"/>
        <v>Boros László 1892</v>
      </c>
      <c r="D27" s="40">
        <f t="shared" ref="D27:D32" si="4">IF($F$7=2,I12,IF($L$7=2,K12,IF($F$22=2,I27,IF($L$22=2,K27,IF($F$37=2,I46,IF($L$37=2,K46,IF($F$52=2,I61,IF($L$52=2,K61,IF($F$67=2,I76,IF($L$67=2,K76,IF($F$82=2,I91,IF($L$82=2,K91,IF($F$97=2,I106,IF($L$97=2,K106,IF($F$112=2,I121,IF($L$112=2,K121,IF($F$127=2,I136,IF($L$127=2,K136,IF($F$142=2,I151,IF($L$142=2,K151))))))))))))))))))))</f>
        <v>1</v>
      </c>
      <c r="F27" s="424"/>
      <c r="G27" s="286" t="s">
        <v>6</v>
      </c>
      <c r="H27" s="287" t="s">
        <v>559</v>
      </c>
      <c r="I27" s="288">
        <v>0</v>
      </c>
      <c r="J27" s="288"/>
      <c r="K27" s="288">
        <v>1</v>
      </c>
      <c r="L27" s="427"/>
      <c r="M27" s="286" t="s">
        <v>6</v>
      </c>
      <c r="N27" s="290" t="s">
        <v>413</v>
      </c>
    </row>
    <row r="28" spans="1:14" ht="13.5" customHeight="1" thickBot="1" x14ac:dyDescent="0.25">
      <c r="A28" s="381"/>
      <c r="B28" s="25" t="s">
        <v>7</v>
      </c>
      <c r="C28" s="40" t="str">
        <f t="shared" si="3"/>
        <v xml:space="preserve"> Révész István 1865</v>
      </c>
      <c r="D28" s="40">
        <f t="shared" si="4"/>
        <v>1</v>
      </c>
      <c r="F28" s="424"/>
      <c r="G28" s="286" t="s">
        <v>7</v>
      </c>
      <c r="H28" s="287" t="s">
        <v>560</v>
      </c>
      <c r="I28" s="288">
        <v>0</v>
      </c>
      <c r="J28" s="288"/>
      <c r="K28" s="288">
        <v>1</v>
      </c>
      <c r="L28" s="427"/>
      <c r="M28" s="286" t="s">
        <v>7</v>
      </c>
      <c r="N28" s="290" t="s">
        <v>565</v>
      </c>
    </row>
    <row r="29" spans="1:14" ht="16.5" customHeight="1" thickBot="1" x14ac:dyDescent="0.25">
      <c r="A29" s="381"/>
      <c r="B29" s="25" t="s">
        <v>79</v>
      </c>
      <c r="C29" s="40" t="str">
        <f t="shared" si="3"/>
        <v xml:space="preserve"> Sándor Lajos 1810</v>
      </c>
      <c r="D29" s="40">
        <f t="shared" si="4"/>
        <v>0</v>
      </c>
      <c r="F29" s="424"/>
      <c r="G29" s="286" t="s">
        <v>79</v>
      </c>
      <c r="H29" s="287" t="s">
        <v>561</v>
      </c>
      <c r="I29" s="288">
        <v>1</v>
      </c>
      <c r="J29" s="288"/>
      <c r="K29" s="288">
        <v>0</v>
      </c>
      <c r="L29" s="427"/>
      <c r="M29" s="286" t="s">
        <v>79</v>
      </c>
      <c r="N29" s="290" t="s">
        <v>566</v>
      </c>
    </row>
    <row r="30" spans="1:14" ht="13.5" customHeight="1" thickBot="1" x14ac:dyDescent="0.25">
      <c r="A30" s="381"/>
      <c r="B30" s="25" t="s">
        <v>80</v>
      </c>
      <c r="C30" s="40" t="str">
        <f t="shared" si="3"/>
        <v>Igaz Géza 1657</v>
      </c>
      <c r="D30" s="40">
        <f t="shared" si="4"/>
        <v>1</v>
      </c>
      <c r="F30" s="424"/>
      <c r="G30" s="286" t="s">
        <v>80</v>
      </c>
      <c r="H30" s="287" t="s">
        <v>562</v>
      </c>
      <c r="I30" s="288">
        <v>0</v>
      </c>
      <c r="J30" s="288"/>
      <c r="K30" s="288">
        <v>1</v>
      </c>
      <c r="L30" s="427"/>
      <c r="M30" s="286" t="s">
        <v>80</v>
      </c>
      <c r="N30" s="290" t="s">
        <v>567</v>
      </c>
    </row>
    <row r="31" spans="1:14" ht="12.75" customHeight="1" thickBot="1" x14ac:dyDescent="0.25">
      <c r="A31" s="381"/>
      <c r="B31" s="25" t="s">
        <v>81</v>
      </c>
      <c r="C31" s="40" t="str">
        <f t="shared" si="3"/>
        <v xml:space="preserve"> Balogh Ferenc 1526</v>
      </c>
      <c r="D31" s="40">
        <f t="shared" si="4"/>
        <v>0</v>
      </c>
      <c r="F31" s="424"/>
      <c r="G31" s="286" t="s">
        <v>81</v>
      </c>
      <c r="H31" s="287" t="s">
        <v>563</v>
      </c>
      <c r="I31" s="288">
        <v>1</v>
      </c>
      <c r="J31" s="288"/>
      <c r="K31" s="288">
        <v>0</v>
      </c>
      <c r="L31" s="427"/>
      <c r="M31" s="286" t="s">
        <v>81</v>
      </c>
      <c r="N31" s="290" t="s">
        <v>568</v>
      </c>
    </row>
    <row r="32" spans="1:14" ht="13.5" customHeight="1" thickBot="1" x14ac:dyDescent="0.25">
      <c r="A32" s="382"/>
      <c r="B32" s="25" t="s">
        <v>82</v>
      </c>
      <c r="C32" s="40" t="str">
        <f t="shared" si="3"/>
        <v>Vágner Gergő</v>
      </c>
      <c r="D32" s="40">
        <f t="shared" si="4"/>
        <v>1</v>
      </c>
      <c r="F32" s="425"/>
      <c r="G32" s="291" t="s">
        <v>82</v>
      </c>
      <c r="H32" s="292" t="s">
        <v>479</v>
      </c>
      <c r="I32" s="293">
        <v>0</v>
      </c>
      <c r="J32" s="293"/>
      <c r="K32" s="293">
        <v>1</v>
      </c>
      <c r="L32" s="428"/>
      <c r="M32" s="291" t="s">
        <v>82</v>
      </c>
      <c r="N32" s="294" t="s">
        <v>569</v>
      </c>
    </row>
    <row r="33" spans="1:16" ht="12.75" customHeight="1" thickTop="1" thickBot="1" x14ac:dyDescent="0.3">
      <c r="C33" s="32"/>
      <c r="D33" s="43">
        <f>IF($F$7=2,I18,IF($L$7=2,K18,IF($F$22=2,I33,IF($L$22=2,K33,IF($F$37=2,I48,IF($L$37=2,K48,IF($F$52=2,I63,IF($L$52=2,K63,IF($F$67=2,I78,IF($L$67=2,K78,IF($F$82=2,I93,IF($L$82=2,K93,IF($F$97=2,I108,IF($L$97=2,K108,IF($F$112=2,I123,IF($L$112=2,K123,IF($F$127=2,I138,IF($L$127=2,K138,IF($F$142=2,I153,IF($L$142=2,K153))))))))))))))))))))</f>
        <v>7</v>
      </c>
      <c r="F33" s="295"/>
      <c r="G33" s="296"/>
      <c r="H33" s="297"/>
      <c r="I33" s="298">
        <f>SUM(I23:I32)</f>
        <v>3</v>
      </c>
      <c r="J33" s="299"/>
      <c r="K33" s="298">
        <f>SUM(K23:K32)</f>
        <v>7</v>
      </c>
      <c r="L33" s="295"/>
      <c r="M33" s="296"/>
      <c r="N33" s="297"/>
    </row>
    <row r="34" spans="1:16" ht="12.75" customHeight="1" thickBot="1" x14ac:dyDescent="0.25">
      <c r="C34" s="32"/>
      <c r="H34" s="37"/>
      <c r="I34" s="300"/>
      <c r="J34" s="300"/>
      <c r="K34" s="301"/>
      <c r="N34" s="37"/>
    </row>
    <row r="35" spans="1:16" ht="16.5" thickTop="1" thickBot="1" x14ac:dyDescent="0.25">
      <c r="C35" s="32"/>
      <c r="F35" s="280"/>
      <c r="G35" s="280"/>
      <c r="H35" s="280"/>
      <c r="I35" s="420" t="s">
        <v>8</v>
      </c>
      <c r="J35" s="420"/>
      <c r="K35" s="420"/>
      <c r="L35" s="280"/>
      <c r="M35" s="280"/>
      <c r="N35" s="280"/>
    </row>
    <row r="36" spans="1:16" ht="20.25" thickTop="1" thickBot="1" x14ac:dyDescent="0.35">
      <c r="A36" s="383" t="s">
        <v>0</v>
      </c>
      <c r="B36" s="409"/>
      <c r="C36" s="26" t="str">
        <f>'Input adatok'!C35</f>
        <v>Fehérgyarmat SE</v>
      </c>
      <c r="F36" s="421" t="s">
        <v>0</v>
      </c>
      <c r="G36" s="422"/>
      <c r="H36" s="283" t="str">
        <f>IF($F$37=1,C6,IF($F$37=2,C21,IF($F$37=3,C36,IF($F$37=4,C51,IF($F$37=5,C66,IF($F$37=6,C81,IF($F$37=7,C96,IF($F$37=8,C111,IF($F$37=9,C126,IF($F$37=10,C141,IF($F$37=11,C156,IF($F$37=12,C171,IF($F$37=13,C186,IF($F$37=14,C201,IF($F$37=15,C216,IF($F$37=16,C231,IF($F$37=17,C246,IF($F$37=18,C261,IF($F$37=19,C276,IF($F$37=20,C291))))))))))))))))))))</f>
        <v>Fetivíz SE</v>
      </c>
      <c r="I36" s="419" t="str">
        <f>$I$1</f>
        <v>5. forduló</v>
      </c>
      <c r="J36" s="419"/>
      <c r="K36" s="419"/>
      <c r="L36" s="421" t="s">
        <v>0</v>
      </c>
      <c r="M36" s="422"/>
      <c r="N36" s="283" t="str">
        <f>IF($L$37=1,C6,IF($L$37=2,C21,IF($L$37=3,C36,IF($L$37=4,C51,IF($L$37=5,C66,IF($L$37=6,C81,IF($L$37=7,C96,IF($L$37=8,C111,IF($L$37=9,C126,IF($L$37=10,C141,IF($L$37=11,C156,IF($L$37=12,C171,IF($L$37=13,C186,IF($L$37=14,C201,IF($L$37=15,C216,IF($L$37=16,C231,IF($L$37=17,C246,IF($L$37=18,C261,IF($L$37=19,C276,IF($L$37=20,C291))))))))))))))))))))</f>
        <v>Nyírbátor SE</v>
      </c>
    </row>
    <row r="37" spans="1:16" ht="16.5" customHeight="1" thickBot="1" x14ac:dyDescent="0.25">
      <c r="A37" s="380">
        <v>3</v>
      </c>
      <c r="B37" s="24"/>
      <c r="C37" s="26" t="str">
        <f>'Input adatok'!M36</f>
        <v>Játékos Neve:</v>
      </c>
      <c r="F37" s="423">
        <v>5</v>
      </c>
      <c r="G37" s="284"/>
      <c r="H37" s="285" t="str">
        <f>IF($F$37=1,C7,IF($F$37=2,C22,IF($F$37=3,C37,IF($F$37=4,C52,IF($F$37=5,C67,IF($F$37=6,C82,IF($F$37=7,C97,IF($F$37=8,C112,IF($F$37=9,C127,IF($F$37=10,C142,IF($F$37=11,C157,IF($F$37=12,C172,IF($F$37=13,C187,IF($F$37=14,C202,IF($F$37=15,C217,IF($F$37=16,C232,IF($F$37=17,C247,IF($F$37=18,C262,IF($F$37=19,C277,IF($F$37=20,C292))))))))))))))))))))</f>
        <v>Játékos Neve:</v>
      </c>
      <c r="I37" s="419"/>
      <c r="J37" s="419"/>
      <c r="K37" s="419"/>
      <c r="L37" s="426">
        <v>1</v>
      </c>
      <c r="M37" s="284"/>
      <c r="N37" s="285" t="str">
        <f>IF($L$37=1,C6,IF($L$37=2,C22,IF($L$37=3,C37,IF($L$37=4,C52,IF($L$37=5,C67,IF($L$37=6,C82,IF($L$37=7,C97,IF($L$37=8,C112,IF($L$37=9,C127,IF($L$37=10,C142,IF($L$37=11,C157,IF($L$37=12,C172,IF($L$37=13,C187,IF($L$37=14,C202,IF($L$37=15,C217,IF($L$37=16,C232,IF($L$37=17,C247,IF($L$37=18,C262,IF($L$37=19,C277,IF($L$37=20,C292))))))))))))))))))))</f>
        <v>Nyírbátor SE</v>
      </c>
      <c r="P37" s="246"/>
    </row>
    <row r="38" spans="1:16" ht="13.5" customHeight="1" thickBot="1" x14ac:dyDescent="0.25">
      <c r="A38" s="381"/>
      <c r="B38" s="25" t="s">
        <v>2</v>
      </c>
      <c r="C38" s="40" t="str">
        <f>IF($F$7=3,H8,IF($L$7=3,N8,IF($F$22=3,H23,IF($L$22=3,N23,IF($F$37=3,H38,IF($L$37=3,N38,IF($F$52=3,H53,IF($L$52=3,N53,IF($F$67=3,H68,IF($L$67=3,N68,IF($F$82=3,H83,IF($L$82=3,N83,IF($F$97=3,H98,IF($L$97=3,N98,IF($F$112=3,H113,IF($L$112=3,N113,IF($F$127=3,H128,IF($L$127=3,N128,IF($F$142=3,H143,IF($L$142=3,N143))))))))))))))))))))</f>
        <v>Berki József 1969</v>
      </c>
      <c r="D38" s="40">
        <f>IF($F$7=3,I8,IF($L$7=3,K8,IF($F$22=3,I23,IF($L$22=3,K23,IF($F$37=3,I38,IF($L$37=3,K38,IF($F$52=3,I53,IF($L$52=3,K53,IF($F$67=3,I68,IF($L$67=3,K68,IF($F$82=3,I83,IF($L$82=3,K83,IF($F$97=3,I98,IF($L$97=3,K98,IF($F$112=3,I113,IF($L$112=3,K113,IF($F$127=3,I128,IF($L$127=3,K128,IF($F$142=3,I143,IF($L$142=3,K143))))))))))))))))))))</f>
        <v>0.5</v>
      </c>
      <c r="F38" s="424"/>
      <c r="G38" s="286" t="s">
        <v>2</v>
      </c>
      <c r="H38" s="287" t="s">
        <v>570</v>
      </c>
      <c r="I38" s="288">
        <v>1</v>
      </c>
      <c r="J38" s="288"/>
      <c r="K38" s="288">
        <v>0</v>
      </c>
      <c r="L38" s="427"/>
      <c r="M38" s="286" t="s">
        <v>2</v>
      </c>
      <c r="N38" s="289" t="s">
        <v>460</v>
      </c>
      <c r="P38" s="246"/>
    </row>
    <row r="39" spans="1:16" ht="13.5" customHeight="1" thickBot="1" x14ac:dyDescent="0.25">
      <c r="A39" s="381"/>
      <c r="B39" s="25" t="s">
        <v>3</v>
      </c>
      <c r="C39" s="40" t="str">
        <f t="shared" ref="C39:C47" si="5">IF($F$7=3,H9,IF($L$7=3,N9,IF($F$22=3,H24,IF($L$22=3,N24,IF($F$37=3,H39,IF($L$37=3,N39,IF($F$52=3,H54,IF($L$52=3,N54,IF($F$67=3,H69,IF($L$67=3,N69,IF($F$82=3,H84,IF($L$82=3,N84,IF($F$97=3,H99,IF($L$97=3,N99,IF($F$112=3,H114,IF($L$112=3,N114,IF($F$127=3,H129,IF($L$127=3,N129,IF($F$142=3,H144,IF($L$142=3,N144))))))))))))))))))))</f>
        <v>Jr. Farkas József 2016</v>
      </c>
      <c r="D39" s="40">
        <f>IF($F$7=3,I9,IF($L$7=3,K9,IF($F$22=3,I24,IF($L$22=3,K24,IF($F$37=3,I39,IF($L$37=3,K39,IF($F$52=3,I54,IF($L$52=3,K54,IF($F$67=3,I69,IF($L$67=3,K69,IF($F$82=3,I84,IF($L$82=3,K84,IF($F$97=3,I99,IF($L$97=3,K99,IF($F$112=3,I114,IF($L$112=3,K114,IF($F$127=3,I129,IF($L$127=3,K129,IF($F$142=3,I144,IF($L$142=3,K144))))))))))))))))))))</f>
        <v>0.5</v>
      </c>
      <c r="F39" s="424"/>
      <c r="G39" s="286" t="s">
        <v>3</v>
      </c>
      <c r="H39" s="287" t="s">
        <v>571</v>
      </c>
      <c r="I39" s="288">
        <v>1</v>
      </c>
      <c r="J39" s="288"/>
      <c r="K39" s="288">
        <v>0</v>
      </c>
      <c r="L39" s="427"/>
      <c r="M39" s="286" t="s">
        <v>3</v>
      </c>
      <c r="N39" s="290" t="s">
        <v>461</v>
      </c>
      <c r="P39" s="246"/>
    </row>
    <row r="40" spans="1:16" ht="13.5" customHeight="1" thickBot="1" x14ac:dyDescent="0.25">
      <c r="A40" s="381"/>
      <c r="B40" s="25" t="s">
        <v>4</v>
      </c>
      <c r="C40" s="40" t="str">
        <f t="shared" si="5"/>
        <v xml:space="preserve">Bartha Gábor 1850 </v>
      </c>
      <c r="D40" s="40">
        <f>IF($F$7=3,I10,IF($L$7=3,K10,IF($F$22=3,I25,IF($L$22=3,K25,IF($F$37=3,I40,IF($L$37=3,K40,IF($F$52=3,I55,IF($L$52=3,K55,IF($F$67=3,I70,IF($L$67=3,K70,IF($F$82=3,I85,IF($L$82=3,K85,IF($F$97=3,I100,IF($L$97=3,K100,IF($F$112=3,I115,IF($L$112=3,K115,IF($F$127=3,I130,IF($L$127=3,K130,IF($F$142=3,I145,IF($L$142=3,K145))))))))))))))))))))</f>
        <v>1</v>
      </c>
      <c r="F40" s="424"/>
      <c r="G40" s="286" t="s">
        <v>4</v>
      </c>
      <c r="H40" s="287" t="s">
        <v>572</v>
      </c>
      <c r="I40" s="288">
        <v>1</v>
      </c>
      <c r="J40" s="288"/>
      <c r="K40" s="288">
        <v>0</v>
      </c>
      <c r="L40" s="427"/>
      <c r="M40" s="286" t="s">
        <v>4</v>
      </c>
      <c r="N40" s="290" t="s">
        <v>579</v>
      </c>
      <c r="P40" s="246"/>
    </row>
    <row r="41" spans="1:16" ht="13.5" customHeight="1" thickBot="1" x14ac:dyDescent="0.25">
      <c r="A41" s="381"/>
      <c r="B41" s="25" t="s">
        <v>5</v>
      </c>
      <c r="C41" s="40" t="str">
        <f t="shared" si="5"/>
        <v>Gulyás Ferenc 1826</v>
      </c>
      <c r="D41" s="40">
        <f>IF($F$7=3,I11,IF($L$7=3,K11,IF($F$22=3,I26,IF($L$22=3,K26,IF($F$37=3,I41,IF($L$37=3,K41,IF($F$52=3,I56,IF($L$52=3,K56,IF($F$67=3,I71,IF($L$67=3,K71,IF($F$82=3,I86,IF($L$82=3,K86,IF($F$97=3,I101,IF($L$97=3,K101,IF($F$112=3,I116,IF($L$112=3,K116,IF($F$127=3,I131,IF($L$127=3,K131,IF($F$142=3,I146,IF($L$142=3,K146))))))))))))))))))))</f>
        <v>1</v>
      </c>
      <c r="F41" s="424"/>
      <c r="G41" s="286" t="s">
        <v>5</v>
      </c>
      <c r="H41" s="287" t="s">
        <v>573</v>
      </c>
      <c r="I41" s="288">
        <v>0</v>
      </c>
      <c r="J41" s="288"/>
      <c r="K41" s="288">
        <v>1</v>
      </c>
      <c r="L41" s="427"/>
      <c r="M41" s="286" t="s">
        <v>5</v>
      </c>
      <c r="N41" s="290" t="s">
        <v>580</v>
      </c>
      <c r="P41" s="246"/>
    </row>
    <row r="42" spans="1:16" ht="12.75" customHeight="1" thickBot="1" x14ac:dyDescent="0.25">
      <c r="A42" s="381"/>
      <c r="B42" s="25" t="s">
        <v>6</v>
      </c>
      <c r="C42" s="40" t="str">
        <f t="shared" si="5"/>
        <v>Pásztor Sándor 1726</v>
      </c>
      <c r="D42" s="40">
        <f t="shared" ref="D42:D47" si="6">IF($F$7=3,I12,IF($L$7=3,K12,IF($F$22=3,I27,IF($L$22=3,K27,IF($F$37=3,I42,IF($L$37=3,K42,IF($F$52=3,I61,IF($L$52=3,K61,IF($F$67=3,I76,IF($L$67=3,K76,IF($F$82=3,I91,IF($L$82=3,K91,IF($F$97=3,I106,IF($L$97=3,K106,IF($F$112=3,I121,IF($L$112=3,K121,IF($F$127=3,I136,IF($L$127=3,K136,IF($F$142=3,I151,IF($L$142=3,K151))))))))))))))))))))</f>
        <v>1</v>
      </c>
      <c r="F42" s="424"/>
      <c r="G42" s="286" t="s">
        <v>6</v>
      </c>
      <c r="H42" s="287" t="s">
        <v>574</v>
      </c>
      <c r="I42" s="288">
        <v>1</v>
      </c>
      <c r="J42" s="288"/>
      <c r="K42" s="288">
        <v>0</v>
      </c>
      <c r="L42" s="427"/>
      <c r="M42" s="286" t="s">
        <v>6</v>
      </c>
      <c r="N42" s="290" t="s">
        <v>463</v>
      </c>
      <c r="P42" s="246"/>
    </row>
    <row r="43" spans="1:16" ht="12.75" customHeight="1" thickBot="1" x14ac:dyDescent="0.25">
      <c r="A43" s="381"/>
      <c r="B43" s="25" t="s">
        <v>7</v>
      </c>
      <c r="C43" s="40" t="str">
        <f t="shared" si="5"/>
        <v>Gaál Gergő 1721</v>
      </c>
      <c r="D43" s="40">
        <f t="shared" si="6"/>
        <v>1</v>
      </c>
      <c r="F43" s="424"/>
      <c r="G43" s="286" t="s">
        <v>7</v>
      </c>
      <c r="H43" s="287" t="s">
        <v>575</v>
      </c>
      <c r="I43" s="288">
        <v>0</v>
      </c>
      <c r="J43" s="288"/>
      <c r="K43" s="288">
        <v>1</v>
      </c>
      <c r="L43" s="427"/>
      <c r="M43" s="286" t="s">
        <v>7</v>
      </c>
      <c r="N43" s="290" t="s">
        <v>464</v>
      </c>
      <c r="P43" s="246"/>
    </row>
    <row r="44" spans="1:16" ht="12.75" customHeight="1" thickBot="1" x14ac:dyDescent="0.25">
      <c r="A44" s="381"/>
      <c r="B44" s="25" t="s">
        <v>79</v>
      </c>
      <c r="C44" s="40" t="str">
        <f t="shared" si="5"/>
        <v>Tukacs László</v>
      </c>
      <c r="D44" s="40">
        <f t="shared" si="6"/>
        <v>1</v>
      </c>
      <c r="F44" s="424"/>
      <c r="G44" s="286" t="s">
        <v>79</v>
      </c>
      <c r="H44" s="287" t="s">
        <v>576</v>
      </c>
      <c r="I44" s="288">
        <v>0.5</v>
      </c>
      <c r="J44" s="288"/>
      <c r="K44" s="288">
        <v>0.5</v>
      </c>
      <c r="L44" s="427"/>
      <c r="M44" s="286" t="s">
        <v>79</v>
      </c>
      <c r="N44" s="290" t="s">
        <v>465</v>
      </c>
      <c r="P44" s="246"/>
    </row>
    <row r="45" spans="1:16" ht="12.75" customHeight="1" thickBot="1" x14ac:dyDescent="0.25">
      <c r="A45" s="381"/>
      <c r="B45" s="25" t="s">
        <v>80</v>
      </c>
      <c r="C45" s="40" t="str">
        <f t="shared" si="5"/>
        <v>Balogh Ferenc</v>
      </c>
      <c r="D45" s="40">
        <f t="shared" si="6"/>
        <v>1</v>
      </c>
      <c r="F45" s="424"/>
      <c r="G45" s="286" t="s">
        <v>80</v>
      </c>
      <c r="H45" s="287" t="s">
        <v>577</v>
      </c>
      <c r="I45" s="288">
        <v>0</v>
      </c>
      <c r="J45" s="288"/>
      <c r="K45" s="288">
        <v>1</v>
      </c>
      <c r="L45" s="427"/>
      <c r="M45" s="286" t="s">
        <v>80</v>
      </c>
      <c r="N45" s="290" t="s">
        <v>466</v>
      </c>
      <c r="P45" s="246"/>
    </row>
    <row r="46" spans="1:16" ht="13.5" customHeight="1" thickBot="1" x14ac:dyDescent="0.25">
      <c r="A46" s="381"/>
      <c r="B46" s="25" t="s">
        <v>81</v>
      </c>
      <c r="C46" s="40" t="str">
        <f t="shared" si="5"/>
        <v>Jakab Xavér Barnabás</v>
      </c>
      <c r="D46" s="40">
        <f t="shared" si="6"/>
        <v>0</v>
      </c>
      <c r="F46" s="424"/>
      <c r="G46" s="286" t="s">
        <v>81</v>
      </c>
      <c r="H46" s="287" t="s">
        <v>258</v>
      </c>
      <c r="I46" s="288">
        <v>1</v>
      </c>
      <c r="J46" s="288"/>
      <c r="K46" s="288">
        <v>0</v>
      </c>
      <c r="L46" s="427"/>
      <c r="M46" s="286" t="s">
        <v>81</v>
      </c>
      <c r="N46" s="290" t="s">
        <v>468</v>
      </c>
      <c r="P46" s="246"/>
    </row>
    <row r="47" spans="1:16" ht="13.5" customHeight="1" thickBot="1" x14ac:dyDescent="0.25">
      <c r="A47" s="391"/>
      <c r="B47" s="25" t="s">
        <v>82</v>
      </c>
      <c r="C47" s="40" t="str">
        <f t="shared" si="5"/>
        <v xml:space="preserve"> Buda Zoltán</v>
      </c>
      <c r="D47" s="40">
        <f t="shared" si="6"/>
        <v>1</v>
      </c>
      <c r="F47" s="425"/>
      <c r="G47" s="291" t="s">
        <v>82</v>
      </c>
      <c r="H47" s="292" t="s">
        <v>578</v>
      </c>
      <c r="I47" s="293">
        <v>1</v>
      </c>
      <c r="J47" s="293"/>
      <c r="K47" s="293">
        <v>0</v>
      </c>
      <c r="L47" s="428"/>
      <c r="M47" s="291" t="s">
        <v>82</v>
      </c>
      <c r="N47" s="294" t="s">
        <v>469</v>
      </c>
      <c r="P47" s="246"/>
    </row>
    <row r="48" spans="1:16" ht="27.75" thickTop="1" thickBot="1" x14ac:dyDescent="0.3">
      <c r="C48" s="32"/>
      <c r="D48" s="43">
        <f>IF($F$7=3,I18,IF($L$7=3,K18,IF($F$22=3,I33,IF($L$22=3,K33,IF($F$37=3,I48,IF($L$37=3,K48,IF($F$52=3,I63,IF($L$52=3,K63,IF($F$67=3,I78,IF($L$67=3,K78,IF($F$82=3,I93,IF($L$82=3,K93,IF($F$97=3,I108,IF($L$97=3,K108,IF($F$112=3,I123,IF($L$112=3,K123,IF($F$127=3,I138,IF($L$127=3,K138,IF($F$142=3,I153,IF($L$142=3,K153))))))))))))))))))))</f>
        <v>8</v>
      </c>
      <c r="F48" s="295"/>
      <c r="G48" s="296"/>
      <c r="H48" s="297"/>
      <c r="I48" s="298">
        <f>SUM(I38:I47)</f>
        <v>6.5</v>
      </c>
      <c r="J48" s="299"/>
      <c r="K48" s="298">
        <f>SUM(K38:K47)</f>
        <v>3.5</v>
      </c>
      <c r="L48" s="295"/>
      <c r="M48" s="296"/>
      <c r="N48" s="297"/>
      <c r="P48" s="246"/>
    </row>
    <row r="49" spans="1:16" ht="13.5" thickBot="1" x14ac:dyDescent="0.25">
      <c r="C49" s="32"/>
      <c r="H49" s="37"/>
      <c r="I49" s="300"/>
      <c r="J49" s="300"/>
      <c r="K49" s="301"/>
      <c r="N49" s="37"/>
    </row>
    <row r="50" spans="1:16" ht="16.5" thickTop="1" thickBot="1" x14ac:dyDescent="0.25">
      <c r="C50" s="32"/>
      <c r="F50" s="280"/>
      <c r="G50" s="280"/>
      <c r="H50" s="280"/>
      <c r="I50" s="420" t="s">
        <v>8</v>
      </c>
      <c r="J50" s="420"/>
      <c r="K50" s="420"/>
      <c r="L50" s="280"/>
      <c r="M50" s="280"/>
      <c r="N50" s="280"/>
    </row>
    <row r="51" spans="1:16" ht="20.25" thickTop="1" thickBot="1" x14ac:dyDescent="0.35">
      <c r="A51" s="383" t="s">
        <v>0</v>
      </c>
      <c r="B51" s="409"/>
      <c r="C51" s="26" t="str">
        <f>'Input adatok'!C51</f>
        <v>Dávid SC</v>
      </c>
      <c r="F51" s="421" t="s">
        <v>0</v>
      </c>
      <c r="G51" s="422"/>
      <c r="H51" s="283" t="str">
        <f>IF($F$52=1,C6,IF($F$52=2,C21,IF($F$52=3,C36,IF($F$52=4,C51,IF($F$52=5,C66,IF($F$52=6,C81,IF($F$52=7,C96,IF($F$52=8,C111,IF($F$52=9,C126,IF($F$52=10,C141,IF($F$52=11,C156,IF($F$52=12,C171,IF($F$52=13,C186,IF($F$52=14,C201,IF($F$52=15,C216,IF($F$52=16,C231,IF($F$52=17,C246,IF($F$52=18,C261,IF($F$52=19,C276,IF($F$52=20,C291))))))))))))))))))))</f>
        <v>Piremon SE</v>
      </c>
      <c r="I51" s="419" t="str">
        <f>$I$1</f>
        <v>5. forduló</v>
      </c>
      <c r="J51" s="419"/>
      <c r="K51" s="419"/>
      <c r="L51" s="421" t="s">
        <v>0</v>
      </c>
      <c r="M51" s="422"/>
      <c r="N51" s="283" t="str">
        <f>IF($L$52=1,C6,IF($L$52=2,C21,IF($L$52=3,C36,IF($L$52=4,C51,IF($L$52=5,C66,IF($L$52=6,C81,IF($L$52=7,C96,IF($L$52=8,C111,IF($L$52=9,C126,IF($L$52=10,C141,IF($L$52=11,C156,IF($L$52=12,C171,IF($L$52=13,C186,IF($L$52=14,C201,IF($L$52=15,C216,IF($L$52=16,C231,IF($L$52=17,C246,IF($L$52=18,C261,IF($L$52=19,C276,IF($L$52=20,C291))))))))))))))))))))</f>
        <v>Nyh. Sakkiskola SE</v>
      </c>
    </row>
    <row r="52" spans="1:16" ht="13.5" customHeight="1" thickBot="1" x14ac:dyDescent="0.25">
      <c r="A52" s="380">
        <v>4</v>
      </c>
      <c r="B52" s="24"/>
      <c r="C52" s="26" t="str">
        <f>'Input adatok'!M52</f>
        <v>Játékos Neve:</v>
      </c>
      <c r="F52" s="423">
        <v>6</v>
      </c>
      <c r="G52" s="284"/>
      <c r="H52" s="285" t="str">
        <f>IF($F$52=1,C7,IF($F$52=2,C22,IF($F$52=3,C37,IF($F$52=4,C52,IF($F$52=5,C67,IF($F$52=6,C82,IF($F$52=7,C97,IF($F$52=8,C112,IF($F$52=9,C127,IF($F$52=10,C142,IF($F$52=11,C157,IF($F$52=12,C172,IF($F$52=13,C187,IF($F$52=14,C202,IF($F$52=15,C217,IF($F$52=16,C232,IF($F$52=17,C247,IF($F$52=18,C262,IF($F$52=19,C277,IF($F$52=20,C292))))))))))))))))))))</f>
        <v>Játékos Neve:</v>
      </c>
      <c r="I52" s="419"/>
      <c r="J52" s="419"/>
      <c r="K52" s="419"/>
      <c r="L52" s="426">
        <v>9</v>
      </c>
      <c r="M52" s="284"/>
      <c r="N52" s="285" t="str">
        <f>IF($L$52=1,C7,IF($L$52=2,C22,IF($L$52=3,C37,IF($L$52=4,C52,IF($L$52=5,C67,IF($L$52=6,C82,IF($L$52=7,C97,IF($L$52=8,C112,IF($L$52=9,C127,IF($L$52=10,C142,IF($L$52=11,C157,IF($L$52=12,C172,IF($L$52=13,C187,IF($L$52=14,C202,IF($L$52=15,C217,IF($L$52=16,C232,IF($L$52=17,C247,IF($L$52=18,C262,IF($L$52=19,C277,IF($L$52=20,C292))))))))))))))))))))</f>
        <v>Játékos Neve:</v>
      </c>
      <c r="P52" s="246"/>
    </row>
    <row r="53" spans="1:16" ht="13.5" customHeight="1" thickBot="1" x14ac:dyDescent="0.25">
      <c r="A53" s="381"/>
      <c r="B53" s="25" t="s">
        <v>2</v>
      </c>
      <c r="C53" s="40" t="str">
        <f>IF($F$7=4,H8,IF($L$7=4,N8,IF($F$22=4,H23,IF($L$22=4,N23,IF($F$37=4,H38,IF($L$37=4,N38,IF($F$52=4,H53,IF($L$52=4,N53,IF($F$67=4,H68,IF($L$67=4,N68,IF($F$82=4,H83,IF($L$82=4,N83,IF($F$97=4,H98,IF($L$97=4,N98,IF($F$112=4,H113,IF($L$112=4,N113,IF($F$127=4,H128,IF($L$127=4,N128,IF($F$142=4,H143,IF($L$142=4,N143))))))))))))))))))))</f>
        <v xml:space="preserve"> Girászin Gergő 1923</v>
      </c>
      <c r="D53" s="40">
        <f>IF($F$7=4,I8,IF($L$7=4,K8,IF($F$22=4,I23,IF($L$22=4,K23,IF($F$37=4,I38,IF($L$37=4,K38,IF($F$52=4,I53,IF($L$52=4,K53,IF($F$67=4,I68,IF($L$67=4,K68,IF($F$82=4,I83,IF($L$82=4,K83,IF($F$97=4,I98,IF($L$97=4,K98,IF($F$112=4,I113,IF($L$112=4,K113,IF($F$127=4,I128,IF($L$127=4,K128,IF($F$142=4,I143,IF($L$142=4,K143))))))))))))))))))))</f>
        <v>0.5</v>
      </c>
      <c r="F53" s="424"/>
      <c r="G53" s="286" t="s">
        <v>2</v>
      </c>
      <c r="H53" s="287" t="s">
        <v>352</v>
      </c>
      <c r="I53" s="288">
        <v>0.5</v>
      </c>
      <c r="J53" s="288"/>
      <c r="K53" s="288">
        <v>0.5</v>
      </c>
      <c r="L53" s="427"/>
      <c r="M53" s="286" t="s">
        <v>2</v>
      </c>
      <c r="N53" s="289" t="s">
        <v>538</v>
      </c>
      <c r="P53" s="246"/>
    </row>
    <row r="54" spans="1:16" ht="12.75" customHeight="1" thickBot="1" x14ac:dyDescent="0.25">
      <c r="A54" s="381"/>
      <c r="B54" s="25" t="s">
        <v>3</v>
      </c>
      <c r="C54" s="40" t="str">
        <f t="shared" ref="C54:C62" si="7">IF($F$7=4,H9,IF($L$7=4,N9,IF($F$22=4,H24,IF($L$22=4,N24,IF($F$37=4,H39,IF($L$37=4,N39,IF($F$52=4,H54,IF($L$52=4,N54,IF($F$67=4,H69,IF($L$67=4,N69,IF($F$82=4,H84,IF($L$82=4,N84,IF($F$97=4,H99,IF($L$97=4,N99,IF($F$112=4,H114,IF($L$112=4,N114,IF($F$127=4,H129,IF($L$127=4,N129,IF($F$142=4,H144,IF($L$142=4,N144))))))))))))))))))))</f>
        <v>Szabó Krisztián 1980</v>
      </c>
      <c r="D54" s="40">
        <f>IF($F$7=4,I9,IF($L$7=4,K9,IF($F$22=4,I24,IF($L$22=4,K24,IF($F$37=4,I39,IF($L$37=4,K39,IF($F$52=4,I54,IF($L$52=4,K54,IF($F$67=4,I69,IF($L$67=4,K69,IF($F$82=4,I84,IF($L$82=4,K84,IF($F$97=4,I99,IF($L$97=4,K99,IF($F$112=4,I114,IF($L$112=4,K114,IF($F$127=4,I129,IF($L$127=4,K129,IF($F$142=4,I144,IF($L$142=4,K144))))))))))))))))))))</f>
        <v>0</v>
      </c>
      <c r="F54" s="424"/>
      <c r="G54" s="286" t="s">
        <v>3</v>
      </c>
      <c r="H54" s="287" t="s">
        <v>353</v>
      </c>
      <c r="I54" s="288">
        <v>0</v>
      </c>
      <c r="J54" s="288"/>
      <c r="K54" s="288">
        <v>1</v>
      </c>
      <c r="L54" s="427"/>
      <c r="M54" s="286" t="s">
        <v>3</v>
      </c>
      <c r="N54" s="290" t="s">
        <v>539</v>
      </c>
      <c r="P54" s="246"/>
    </row>
    <row r="55" spans="1:16" ht="12.75" customHeight="1" thickBot="1" x14ac:dyDescent="0.25">
      <c r="A55" s="381"/>
      <c r="B55" s="25" t="s">
        <v>4</v>
      </c>
      <c r="C55" s="40" t="str">
        <f t="shared" si="7"/>
        <v xml:space="preserve"> Morvai Pál 1728</v>
      </c>
      <c r="D55" s="40">
        <f>IF($F$7=4,I10,IF($L$7=4,K10,IF($F$22=4,I25,IF($L$22=4,K25,IF($F$37=4,I40,IF($L$37=4,K40,IF($F$52=4,I55,IF($L$52=4,K55,IF($F$67=4,I70,IF($L$67=4,K70,IF($F$82=4,I85,IF($L$82=4,K85,IF($F$97=4,I100,IF($L$97=4,K100,IF($F$112=4,I115,IF($L$112=4,K115,IF($F$127=4,I130,IF($L$127=4,K130,IF($F$142=4,I145,IF($L$142=4,K145))))))))))))))))))))</f>
        <v>0</v>
      </c>
      <c r="F55" s="424"/>
      <c r="G55" s="286" t="s">
        <v>4</v>
      </c>
      <c r="H55" s="287" t="s">
        <v>537</v>
      </c>
      <c r="I55" s="288">
        <v>0</v>
      </c>
      <c r="J55" s="288"/>
      <c r="K55" s="288">
        <v>1</v>
      </c>
      <c r="L55" s="427"/>
      <c r="M55" s="286" t="s">
        <v>4</v>
      </c>
      <c r="N55" s="290" t="s">
        <v>540</v>
      </c>
      <c r="P55" s="246"/>
    </row>
    <row r="56" spans="1:16" ht="12.75" customHeight="1" thickBot="1" x14ac:dyDescent="0.25">
      <c r="A56" s="381"/>
      <c r="B56" s="25" t="s">
        <v>5</v>
      </c>
      <c r="C56" s="40" t="str">
        <f t="shared" si="7"/>
        <v>Gurály László 1722</v>
      </c>
      <c r="D56" s="40">
        <f>IF($F$7=4,I11,IF($L$7=4,K11,IF($F$22=4,I26,IF($L$22=4,K26,IF($F$37=4,I41,IF($L$37=4,K41,IF($F$52=4,I56,IF($L$52=4,K56,IF($F$67=4,I71,IF($L$67=4,K71,IF($F$82=4,I86,IF($L$82=4,K86,IF($F$97=4,I101,IF($L$97=4,K101,IF($F$112=4,I116,IF($L$112=4,K116,IF($F$127=4,I131,IF($L$127=4,K131,IF($F$142=4,I146,IF($L$142=4,K146))))))))))))))))))))</f>
        <v>0.5</v>
      </c>
      <c r="F56" s="424"/>
      <c r="G56" s="286" t="s">
        <v>5</v>
      </c>
      <c r="H56" s="287" t="s">
        <v>355</v>
      </c>
      <c r="I56" s="288">
        <v>0.5</v>
      </c>
      <c r="J56" s="288"/>
      <c r="K56" s="288">
        <v>0.5</v>
      </c>
      <c r="L56" s="427"/>
      <c r="M56" s="286" t="s">
        <v>5</v>
      </c>
      <c r="N56" s="290" t="s">
        <v>314</v>
      </c>
      <c r="P56" s="246"/>
    </row>
    <row r="57" spans="1:16" ht="13.5" customHeight="1" thickBot="1" x14ac:dyDescent="0.25">
      <c r="A57" s="381"/>
      <c r="B57" s="25" t="s">
        <v>6</v>
      </c>
      <c r="C57" s="40" t="str">
        <f t="shared" si="7"/>
        <v>Viszokai István 1653</v>
      </c>
      <c r="D57" s="40">
        <f t="shared" ref="D57:D62" si="8">IF($F$7=4,I12,IF($L$7=4,K12,IF($F$22=4,I27,IF($L$22=4,K27,IF($F$37=4,I42,IF($L$37=4,K42,IF($F$52=4,I57,IF($L$52=4,K57,IF($F$67=4,I76,IF($L$67=4,K76,IF($F$82=4,I91,IF($L$82=4,K91,IF($F$97=4,I106,IF($L$97=4,K106,IF($F$112=4,I121,IF($L$112=4,K121,IF($F$127=4,I136,IF($L$127=4,K136,IF($F$142=4,I151,IF($L$142=4,K151))))))))))))))))))))</f>
        <v>0</v>
      </c>
      <c r="F57" s="424"/>
      <c r="G57" s="286" t="s">
        <v>6</v>
      </c>
      <c r="H57" s="287" t="s">
        <v>356</v>
      </c>
      <c r="I57" s="288">
        <v>0.5</v>
      </c>
      <c r="J57" s="288"/>
      <c r="K57" s="288">
        <v>0.5</v>
      </c>
      <c r="L57" s="427"/>
      <c r="M57" s="286" t="s">
        <v>6</v>
      </c>
      <c r="N57" s="290" t="s">
        <v>315</v>
      </c>
      <c r="P57" s="246"/>
    </row>
    <row r="58" spans="1:16" ht="13.5" customHeight="1" thickBot="1" x14ac:dyDescent="0.25">
      <c r="A58" s="381"/>
      <c r="B58" s="25" t="s">
        <v>7</v>
      </c>
      <c r="C58" s="40" t="str">
        <f t="shared" si="7"/>
        <v>Vannai László 1457</v>
      </c>
      <c r="D58" s="40">
        <f t="shared" si="8"/>
        <v>0</v>
      </c>
      <c r="F58" s="424"/>
      <c r="G58" s="286" t="s">
        <v>7</v>
      </c>
      <c r="H58" s="287" t="s">
        <v>357</v>
      </c>
      <c r="I58" s="288">
        <v>0</v>
      </c>
      <c r="J58" s="288"/>
      <c r="K58" s="288">
        <v>1</v>
      </c>
      <c r="L58" s="427"/>
      <c r="M58" s="286" t="s">
        <v>7</v>
      </c>
      <c r="N58" s="290" t="s">
        <v>541</v>
      </c>
      <c r="P58" s="246"/>
    </row>
    <row r="59" spans="1:16" ht="13.5" customHeight="1" thickBot="1" x14ac:dyDescent="0.25">
      <c r="A59" s="381"/>
      <c r="B59" s="25" t="s">
        <v>79</v>
      </c>
      <c r="C59" s="40" t="str">
        <f t="shared" si="7"/>
        <v xml:space="preserve">Pethő Dávid </v>
      </c>
      <c r="D59" s="40">
        <f t="shared" si="8"/>
        <v>1</v>
      </c>
      <c r="F59" s="424"/>
      <c r="G59" s="286" t="s">
        <v>79</v>
      </c>
      <c r="H59" s="287" t="s">
        <v>358</v>
      </c>
      <c r="I59" s="288">
        <v>0</v>
      </c>
      <c r="J59" s="288"/>
      <c r="K59" s="288">
        <v>1</v>
      </c>
      <c r="L59" s="427"/>
      <c r="M59" s="286" t="s">
        <v>79</v>
      </c>
      <c r="N59" s="290" t="s">
        <v>433</v>
      </c>
      <c r="P59" s="246"/>
    </row>
    <row r="60" spans="1:16" ht="13.5" customHeight="1" thickBot="1" x14ac:dyDescent="0.25">
      <c r="A60" s="381"/>
      <c r="B60" s="25" t="s">
        <v>80</v>
      </c>
      <c r="C60" s="40" t="str">
        <f t="shared" si="7"/>
        <v xml:space="preserve"> Fehér Sándor</v>
      </c>
      <c r="D60" s="40">
        <f t="shared" si="8"/>
        <v>0</v>
      </c>
      <c r="F60" s="424"/>
      <c r="G60" s="286" t="s">
        <v>80</v>
      </c>
      <c r="H60" s="287" t="s">
        <v>359</v>
      </c>
      <c r="I60" s="288">
        <v>0.5</v>
      </c>
      <c r="J60" s="288"/>
      <c r="K60" s="288">
        <v>0.5</v>
      </c>
      <c r="L60" s="427"/>
      <c r="M60" s="286" t="s">
        <v>80</v>
      </c>
      <c r="N60" s="290" t="s">
        <v>542</v>
      </c>
      <c r="P60" s="246"/>
    </row>
    <row r="61" spans="1:16" ht="13.5" customHeight="1" thickBot="1" x14ac:dyDescent="0.25">
      <c r="A61" s="381"/>
      <c r="B61" s="25" t="s">
        <v>81</v>
      </c>
      <c r="C61" s="40" t="str">
        <f t="shared" si="7"/>
        <v xml:space="preserve">Morvai Renáta </v>
      </c>
      <c r="D61" s="40">
        <f t="shared" si="8"/>
        <v>1</v>
      </c>
      <c r="F61" s="424"/>
      <c r="G61" s="286" t="s">
        <v>81</v>
      </c>
      <c r="H61" s="287" t="s">
        <v>360</v>
      </c>
      <c r="I61" s="288">
        <v>0</v>
      </c>
      <c r="J61" s="288"/>
      <c r="K61" s="288">
        <v>1</v>
      </c>
      <c r="L61" s="427"/>
      <c r="M61" s="286" t="s">
        <v>81</v>
      </c>
      <c r="N61" s="290" t="s">
        <v>317</v>
      </c>
      <c r="P61" s="246"/>
    </row>
    <row r="62" spans="1:16" ht="13.5" customHeight="1" thickBot="1" x14ac:dyDescent="0.25">
      <c r="A62" s="391"/>
      <c r="B62" s="25" t="s">
        <v>82</v>
      </c>
      <c r="C62" s="40" t="str">
        <f t="shared" si="7"/>
        <v>Szabó Pál</v>
      </c>
      <c r="D62" s="40">
        <f t="shared" si="8"/>
        <v>0</v>
      </c>
      <c r="F62" s="425"/>
      <c r="G62" s="291" t="s">
        <v>82</v>
      </c>
      <c r="H62" s="292" t="s">
        <v>433</v>
      </c>
      <c r="I62" s="293">
        <v>0</v>
      </c>
      <c r="J62" s="293"/>
      <c r="K62" s="293">
        <v>1</v>
      </c>
      <c r="L62" s="428"/>
      <c r="M62" s="291" t="s">
        <v>82</v>
      </c>
      <c r="N62" s="294" t="s">
        <v>318</v>
      </c>
      <c r="P62" s="246"/>
    </row>
    <row r="63" spans="1:16" ht="13.5" customHeight="1" thickTop="1" thickBot="1" x14ac:dyDescent="0.3">
      <c r="C63" s="32"/>
      <c r="D63" s="43">
        <f>IF($F$7=4,I18,IF($L$7=4,K18,IF($F$22=4,I33,IF($L$22=4,K33,IF($F$37=4,I48,IF($L$37=4,K48,IF($F$52=4,I63,IF($L$52=4,K63,IF($F$67=4,I78,IF($L$67=4,K78,IF($F$82=4,I93,IF($L$82=4,K93,IF($F$97=4,I108,IF($L$97=4,K108,IF($F$112=4,I123,IF($L$112=4,K123,IF($F$127=4,I138,IF($L$127=4,K138,IF($F$142=4,I153,IF($L$142=4,K153))))))))))))))))))))</f>
        <v>3</v>
      </c>
      <c r="F63" s="295"/>
      <c r="G63" s="296"/>
      <c r="H63" s="297"/>
      <c r="I63" s="298">
        <f>SUM(I53:I62)</f>
        <v>2</v>
      </c>
      <c r="J63" s="299"/>
      <c r="K63" s="298">
        <f>SUM(K53:K62)</f>
        <v>8</v>
      </c>
      <c r="L63" s="295"/>
      <c r="M63" s="296"/>
      <c r="N63" s="297"/>
      <c r="P63" s="246"/>
    </row>
    <row r="64" spans="1:16" ht="13.5" customHeight="1" thickBot="1" x14ac:dyDescent="0.25">
      <c r="C64" s="32"/>
      <c r="H64" s="37"/>
      <c r="I64" s="300"/>
      <c r="J64" s="300"/>
      <c r="K64" s="301"/>
      <c r="N64" s="37"/>
    </row>
    <row r="65" spans="1:16" ht="12.75" customHeight="1" thickTop="1" thickBot="1" x14ac:dyDescent="0.25">
      <c r="C65" s="32"/>
      <c r="F65" s="280"/>
      <c r="G65" s="280"/>
      <c r="H65" s="280"/>
      <c r="I65" s="420" t="s">
        <v>8</v>
      </c>
      <c r="J65" s="420"/>
      <c r="K65" s="420"/>
      <c r="L65" s="280"/>
      <c r="M65" s="280"/>
      <c r="N65" s="280"/>
    </row>
    <row r="66" spans="1:16" ht="20.25" thickTop="1" thickBot="1" x14ac:dyDescent="0.35">
      <c r="A66" s="383" t="s">
        <v>0</v>
      </c>
      <c r="B66" s="384"/>
      <c r="C66" s="23" t="str">
        <f>'Input adatok'!C67</f>
        <v>Fetivíz SE</v>
      </c>
      <c r="F66" s="421" t="s">
        <v>0</v>
      </c>
      <c r="G66" s="422"/>
      <c r="H66" s="283" t="str">
        <f>IF($F$67=1,C6,IF($F$67=2,C21,IF($F$67=3,C36,IF($F$67=4,C51,IF($F$67=5,C66,IF($F$67=6,C81,IF($F$67=7,C96,IF($F$67=8,C111,IF($F$67=9,C126,IF($F$67=10,C141,IF($F$67=11,C156,IF($F$67=12,C171,IF($F$67=13,C186,IF($F$67=14,C201,IF($F$67=15,C216,IF($F$67=16,C231,IF($F$67=17,C246,IF($F$67=18,C261,IF($F$67=19,C276,IF($F$67=20,C291))))))))))))))))))))</f>
        <v>Balkány SE</v>
      </c>
      <c r="I66" s="419" t="str">
        <f>$I$1</f>
        <v>5. forduló</v>
      </c>
      <c r="J66" s="419"/>
      <c r="K66" s="419"/>
      <c r="L66" s="421" t="s">
        <v>0</v>
      </c>
      <c r="M66" s="422"/>
      <c r="N66" s="283" t="str">
        <f>IF($L$67=1,C6,IF($L$67=2,C21,IF($L$67=3,C36,IF($L$67=4,C51,IF($L$67=5,C66,IF($L$67=6,C81,IF($L$67=7,72,IF($L$67=8,$C111,IF($L$67=9,C126,IF($L$67=10,C141,IF($L$67=11,C156,IF($L$67=12,C171,IF($L$67=13,C186,IF($L$67=14,C201,IF($L$67=15,C216,IF($L$67=16,C231,IF($L$67=17,C246,IF($L$67=18,C261,IF($L$67=19,C276,IF($L$67=20,C291))))))))))))))))))))</f>
        <v>II. Rákóczi SE Vaja</v>
      </c>
    </row>
    <row r="67" spans="1:16" ht="12.75" customHeight="1" thickBot="1" x14ac:dyDescent="0.25">
      <c r="A67" s="380">
        <v>5</v>
      </c>
      <c r="B67" s="1"/>
      <c r="C67" s="26" t="str">
        <f>'Input adatok'!M68</f>
        <v>Játékos Neve:</v>
      </c>
      <c r="F67" s="423">
        <v>7</v>
      </c>
      <c r="G67" s="284"/>
      <c r="H67" s="285" t="str">
        <f>IF($F$67=1,C7,IF($F$67=2,C22,IF($F$67=3,C37,IF($F$67=4,C52,IF($F$67=5,C67,IF($F$67=6,C82,IF($F$67=7,C97,IF($F$67=8,C112,IF($F$67=9,C127,IF($F$67=10,C142,IF($F$67=11,C157,IF($F$67=12,C172,IF($F$67=13,C187,IF($F$67=14,C202,IF($F$67=15,C217,IF($F$67=16,C232,IF($F$67=17,C247,IF($F$67=18,C262,IF($F$67=19,C277,IF($F$67=20,C292))))))))))))))))))))</f>
        <v>Játékos Neve:</v>
      </c>
      <c r="I67" s="419"/>
      <c r="J67" s="419"/>
      <c r="K67" s="419"/>
      <c r="L67" s="426">
        <v>8</v>
      </c>
      <c r="M67" s="284"/>
      <c r="N67" s="285" t="str">
        <f>IF($L$67=1,C7,IF($L$67=2,C22,IF($L$67=3,C37,IF($L$67=4,C52,IF($L$67=5,C67,IF($L$67=6,C82,IF($L$67=7,72,IF($L$67=8,$C112,IF($L$67=9,C127,IF($L$67=10,C142,IF($L$67=11,C157,IF($L$67=12,C172,IF($L$67=13,C187,IF($L$67=14,C202,IF($L$67=15,C217,IF($L$67=16,C232,IF($L$67=17,C247,IF($L$67=18,C262,IF($L$67=19,C277,IF($L$67=20,C292))))))))))))))))))))</f>
        <v>Játékos Neve:</v>
      </c>
    </row>
    <row r="68" spans="1:16" ht="13.5" customHeight="1" thickBot="1" x14ac:dyDescent="0.25">
      <c r="A68" s="381"/>
      <c r="B68" s="25" t="s">
        <v>2</v>
      </c>
      <c r="C68" s="40" t="str">
        <f>IF($F$7=5,H8,IF($L$7=5,N8,IF($F$22=5,H23,IF($L$22=5,N23,IF($F$37=5,H38,IF($L$37=5,N38,IF($F$52=5,H53,IF($L$52=5,N53,IF($F$67=5,H68,IF($L$67=5,N68,IF($F$82=5,H83,IF($L$82=5,N83,IF($F$97=5,H98,IF($L$97=5,N98,IF($F$112=5,H113,IF($L$112=5,N113,IF($F$127=5,H128,IF($L$127=5,N128,IF($F$142=5,H143,IF($L$142=5,N143))))))))))))))))))))</f>
        <v>Szulics Imre 1829</v>
      </c>
      <c r="D68" s="40">
        <f>IF($F$7=5,I8,IF($L$7=5,K8,IF($F$22=5,I23,IF($L$22=5,K23,IF($F$37=5,I38,IF($L$37=5,K38,IF($F$52=5,I53,IF($L$52=5,K53,IF($F$67=5,I68,IF($L$67=5,K68,IF($F$82=5,I83,IF($L$82=5,K83,IF($F$97=5,I98,IF($L$97=5,K98,IF($F$112=5,I113,IF($L$112=5,K113,IF($F$127=5,I128,IF($L$127=5,K128,IF($F$142=5,I143,IF($L$142=5,K143))))))))))))))))))))</f>
        <v>1</v>
      </c>
      <c r="F68" s="424"/>
      <c r="G68" s="286" t="s">
        <v>2</v>
      </c>
      <c r="H68" s="287" t="s">
        <v>581</v>
      </c>
      <c r="I68" s="288">
        <v>0</v>
      </c>
      <c r="J68" s="288"/>
      <c r="K68" s="288">
        <v>1</v>
      </c>
      <c r="L68" s="427"/>
      <c r="M68" s="286" t="s">
        <v>2</v>
      </c>
      <c r="N68" s="289" t="s">
        <v>587</v>
      </c>
    </row>
    <row r="69" spans="1:16" ht="18.75" customHeight="1" thickBot="1" x14ac:dyDescent="0.25">
      <c r="A69" s="381"/>
      <c r="B69" s="25" t="s">
        <v>3</v>
      </c>
      <c r="C69" s="40" t="str">
        <f t="shared" ref="C69:C77" si="9">IF($F$7=5,H9,IF($L$7=5,N9,IF($F$22=5,H24,IF($L$22=5,N24,IF($F$37=5,H39,IF($L$37=5,N39,IF($F$52=5,H54,IF($L$52=5,N54,IF($F$67=5,H69,IF($L$67=5,N69,IF($F$82=5,H84,IF($L$82=5,N84,IF($F$97=5,H99,IF($L$97=5,N99,IF($F$112=5,H114,IF($L$112=5,N114,IF($F$127=5,H129,IF($L$127=5,N129,IF($F$142=5,H144,IF($L$142=5,N144))))))))))))))))))))</f>
        <v>Szilágyi Sándor 1905</v>
      </c>
      <c r="D69" s="40">
        <f>IF($F$7=5,I9,IF($L$7=5,K9,IF($F$22=5,I24,IF($L$22=5,K24,IF($F$37=5,I39,IF($L$37=5,K39,IF($F$52=5,I54,IF($L$52=5,K54,IF($F$67=5,I69,IF($L$67=5,K69,IF($F$82=5,I84,IF($L$82=5,K84,IF($F$97=5,I99,IF($L$97=5,K99,IF($F$112=5,I114,IF($L$112=5,K114,IF($F$127=5,I129,IF($L$127=5,K129,IF($F$142=5,I144,IF($L$142=5,K144))))))))))))))))))))</f>
        <v>1</v>
      </c>
      <c r="F69" s="424"/>
      <c r="G69" s="286" t="s">
        <v>3</v>
      </c>
      <c r="H69" s="287" t="s">
        <v>582</v>
      </c>
      <c r="I69" s="288">
        <v>1</v>
      </c>
      <c r="J69" s="288"/>
      <c r="K69" s="288">
        <v>0</v>
      </c>
      <c r="L69" s="427"/>
      <c r="M69" s="286" t="s">
        <v>3</v>
      </c>
      <c r="N69" s="290" t="s">
        <v>588</v>
      </c>
    </row>
    <row r="70" spans="1:16" ht="13.5" customHeight="1" thickBot="1" x14ac:dyDescent="0.25">
      <c r="A70" s="381"/>
      <c r="B70" s="25" t="s">
        <v>4</v>
      </c>
      <c r="C70" s="40" t="str">
        <f t="shared" si="9"/>
        <v>Molnár Mihály 1814</v>
      </c>
      <c r="D70" s="40">
        <f>IF($F$7=5,I10,IF($L$7=5,K10,IF($F$22=5,I25,IF($L$22=5,K25,IF($F$37=5,I40,IF($L$37=5,K40,IF($F$52=5,I55,IF($L$52=5,K55,IF($F$67=5,I70,IF($L$67=5,K70,IF($F$82=5,I85,IF($L$82=5,K85,IF($F$97=5,I100,IF($L$97=5,K100,IF($F$112=5,I115,IF($L$112=5,K115,IF($F$127=5,I130,IF($L$127=5,K130,IF($F$142=5,I145,IF($L$142=5,K145))))))))))))))))))))</f>
        <v>1</v>
      </c>
      <c r="F70" s="424"/>
      <c r="G70" s="286" t="s">
        <v>4</v>
      </c>
      <c r="H70" s="287" t="s">
        <v>583</v>
      </c>
      <c r="I70" s="288">
        <v>0.5</v>
      </c>
      <c r="J70" s="288"/>
      <c r="K70" s="288">
        <v>0.5</v>
      </c>
      <c r="L70" s="427"/>
      <c r="M70" s="286" t="s">
        <v>4</v>
      </c>
      <c r="N70" s="290" t="s">
        <v>589</v>
      </c>
    </row>
    <row r="71" spans="1:16" ht="13.5" customHeight="1" thickBot="1" x14ac:dyDescent="0.25">
      <c r="A71" s="381"/>
      <c r="B71" s="25" t="s">
        <v>5</v>
      </c>
      <c r="C71" s="40" t="str">
        <f t="shared" si="9"/>
        <v>Hargitai Attila 1800</v>
      </c>
      <c r="D71" s="40">
        <f>IF($F$7=5,I11,IF($L$7=5,K11,IF($F$22=5,I26,IF($L$22=5,K26,IF($F$37=5,I41,IF($L$37=5,K41,IF($F$52=5,I56,IF($L$52=5,K56,IF($F$67=5,I71,IF($L$67=5,K71,IF($F$82=5,I86,IF($L$82=5,K86,IF($F$97=5,I101,IF($L$97=5,K101,IF($F$112=5,I116,IF($L$112=5,K116,IF($F$127=5,I131,IF($L$127=5,K131,IF($F$142=5,I146,IF($L$142=5,K146))))))))))))))))))))</f>
        <v>0</v>
      </c>
      <c r="F71" s="424"/>
      <c r="G71" s="286" t="s">
        <v>5</v>
      </c>
      <c r="H71" s="287" t="s">
        <v>584</v>
      </c>
      <c r="I71" s="288">
        <v>0.5</v>
      </c>
      <c r="J71" s="288"/>
      <c r="K71" s="288">
        <v>0.5</v>
      </c>
      <c r="L71" s="427"/>
      <c r="M71" s="286" t="s">
        <v>5</v>
      </c>
      <c r="N71" s="290" t="s">
        <v>590</v>
      </c>
    </row>
    <row r="72" spans="1:16" ht="13.5" customHeight="1" thickBot="1" x14ac:dyDescent="0.25">
      <c r="A72" s="381"/>
      <c r="B72" s="25" t="s">
        <v>6</v>
      </c>
      <c r="C72" s="40" t="str">
        <f t="shared" si="9"/>
        <v>Horváth László 1801</v>
      </c>
      <c r="D72" s="40">
        <f t="shared" ref="D72:D77" si="10">IF($F$7=5,I12,IF($L$7=5,K12,IF($F$22=5,I27,IF($L$22=5,K27,IF($F$37=5,I42,IF($L$37=5,K42,IF($F$52=5,I57,IF($L$52=5,K57,IF($F$67=5,I72,IF($L$67=5,K72,IF($F$82=5,I91,IF($L$82=5,K91,IF($F$97=5,I106,IF($L$97=5,K106,IF($F$112=5,I121,IF($L$112=5,K121,IF($F$127=5,I136,IF($L$127=5,K136,IF($F$142=5,I151,IF($L$142=5,K151))))))))))))))))))))</f>
        <v>1</v>
      </c>
      <c r="F72" s="424"/>
      <c r="G72" s="286" t="s">
        <v>6</v>
      </c>
      <c r="H72" s="287" t="s">
        <v>441</v>
      </c>
      <c r="I72" s="288">
        <v>0</v>
      </c>
      <c r="J72" s="288"/>
      <c r="K72" s="288">
        <v>1</v>
      </c>
      <c r="L72" s="427"/>
      <c r="M72" s="286" t="s">
        <v>6</v>
      </c>
      <c r="N72" s="290" t="s">
        <v>591</v>
      </c>
    </row>
    <row r="73" spans="1:16" ht="13.5" customHeight="1" thickBot="1" x14ac:dyDescent="0.25">
      <c r="A73" s="381"/>
      <c r="B73" s="25" t="s">
        <v>7</v>
      </c>
      <c r="C73" s="40" t="str">
        <f t="shared" si="9"/>
        <v>Szabó István  1746</v>
      </c>
      <c r="D73" s="40">
        <f t="shared" si="10"/>
        <v>0</v>
      </c>
      <c r="F73" s="424"/>
      <c r="G73" s="286" t="s">
        <v>7</v>
      </c>
      <c r="H73" s="287" t="s">
        <v>585</v>
      </c>
      <c r="I73" s="288">
        <v>0</v>
      </c>
      <c r="J73" s="288"/>
      <c r="K73" s="288">
        <v>1</v>
      </c>
      <c r="L73" s="427"/>
      <c r="M73" s="286" t="s">
        <v>7</v>
      </c>
      <c r="N73" s="290" t="s">
        <v>592</v>
      </c>
    </row>
    <row r="74" spans="1:16" ht="13.5" customHeight="1" thickBot="1" x14ac:dyDescent="0.25">
      <c r="A74" s="381"/>
      <c r="B74" s="25" t="s">
        <v>79</v>
      </c>
      <c r="C74" s="40" t="str">
        <f t="shared" si="9"/>
        <v>Scheppel László 1730</v>
      </c>
      <c r="D74" s="40">
        <f t="shared" si="10"/>
        <v>0.5</v>
      </c>
      <c r="F74" s="424"/>
      <c r="G74" s="286" t="s">
        <v>79</v>
      </c>
      <c r="H74" s="287" t="s">
        <v>396</v>
      </c>
      <c r="I74" s="288">
        <v>0</v>
      </c>
      <c r="J74" s="288"/>
      <c r="K74" s="288">
        <v>1</v>
      </c>
      <c r="L74" s="427"/>
      <c r="M74" s="286" t="s">
        <v>79</v>
      </c>
      <c r="N74" s="290" t="s">
        <v>377</v>
      </c>
    </row>
    <row r="75" spans="1:16" ht="13.5" customHeight="1" thickBot="1" x14ac:dyDescent="0.25">
      <c r="A75" s="381"/>
      <c r="B75" s="25" t="s">
        <v>80</v>
      </c>
      <c r="C75" s="40" t="str">
        <f t="shared" si="9"/>
        <v xml:space="preserve"> Mérnyi Béla 1687</v>
      </c>
      <c r="D75" s="40">
        <f t="shared" si="10"/>
        <v>0</v>
      </c>
      <c r="F75" s="424"/>
      <c r="G75" s="286" t="s">
        <v>80</v>
      </c>
      <c r="H75" s="287" t="s">
        <v>586</v>
      </c>
      <c r="I75" s="288">
        <v>0</v>
      </c>
      <c r="J75" s="288" t="s">
        <v>545</v>
      </c>
      <c r="K75" s="288">
        <v>1</v>
      </c>
      <c r="L75" s="427"/>
      <c r="M75" s="286" t="s">
        <v>80</v>
      </c>
      <c r="N75" s="290" t="s">
        <v>379</v>
      </c>
    </row>
    <row r="76" spans="1:16" ht="13.5" customHeight="1" thickBot="1" x14ac:dyDescent="0.25">
      <c r="A76" s="381"/>
      <c r="B76" s="25" t="s">
        <v>81</v>
      </c>
      <c r="C76" s="40" t="str">
        <f t="shared" si="9"/>
        <v>Mészáros János</v>
      </c>
      <c r="D76" s="40">
        <f t="shared" si="10"/>
        <v>1</v>
      </c>
      <c r="F76" s="424"/>
      <c r="G76" s="286" t="s">
        <v>81</v>
      </c>
      <c r="H76" s="287" t="s">
        <v>398</v>
      </c>
      <c r="I76" s="288">
        <v>0.5</v>
      </c>
      <c r="J76" s="288"/>
      <c r="K76" s="288">
        <v>0.5</v>
      </c>
      <c r="L76" s="427"/>
      <c r="M76" s="286" t="s">
        <v>81</v>
      </c>
      <c r="N76" s="290" t="s">
        <v>593</v>
      </c>
    </row>
    <row r="77" spans="1:16" ht="13.5" customHeight="1" thickBot="1" x14ac:dyDescent="0.25">
      <c r="A77" s="391"/>
      <c r="B77" s="25" t="s">
        <v>82</v>
      </c>
      <c r="C77" s="40" t="str">
        <f t="shared" si="9"/>
        <v>Vaskó Dávid</v>
      </c>
      <c r="D77" s="40">
        <f t="shared" si="10"/>
        <v>1</v>
      </c>
      <c r="F77" s="425"/>
      <c r="G77" s="291" t="s">
        <v>82</v>
      </c>
      <c r="H77" s="292" t="s">
        <v>399</v>
      </c>
      <c r="I77" s="293">
        <v>1</v>
      </c>
      <c r="J77" s="293"/>
      <c r="K77" s="293">
        <v>0</v>
      </c>
      <c r="L77" s="428"/>
      <c r="M77" s="291" t="s">
        <v>82</v>
      </c>
      <c r="N77" s="294" t="s">
        <v>594</v>
      </c>
    </row>
    <row r="78" spans="1:16" ht="13.5" customHeight="1" thickTop="1" thickBot="1" x14ac:dyDescent="0.35">
      <c r="C78" s="32"/>
      <c r="D78" s="41">
        <f>IF($F$7=5,I18,IF($L$7=5,K18,IF($F$22=5,I33,IF($L$22=5,K33,IF($F$37=5,I48,IF($L$37=5,K48,IF($F$52=5,I63,IF($L$52=5,K63,IF($F$67=5,I78,IF($L$67=5,K78,IF($F$82=5,I93,IF($L$82=5,K93,IF($F$97=5,I108,IF($L$97=5,K108,IF($F$112=5,I123,IF($L$112=5,K123,IF($F$127=5,I138,IF($L$127=5,K138,IF($F$142=5,I153,IF($L$142=5,K153))))))))))))))))))))</f>
        <v>6.5</v>
      </c>
      <c r="F78" s="295"/>
      <c r="G78" s="296"/>
      <c r="H78" s="297"/>
      <c r="I78" s="298">
        <f>SUM(I68:I77)</f>
        <v>3.5</v>
      </c>
      <c r="J78" s="299"/>
      <c r="K78" s="298">
        <f>SUM(K68:K77)</f>
        <v>6.5</v>
      </c>
      <c r="L78" s="295"/>
      <c r="M78" s="296"/>
      <c r="N78" s="297"/>
    </row>
    <row r="79" spans="1:16" ht="13.5" customHeight="1" x14ac:dyDescent="0.2">
      <c r="C79" s="32"/>
      <c r="H79" s="37"/>
      <c r="I79" s="300"/>
      <c r="J79" s="300"/>
      <c r="K79" s="301"/>
      <c r="N79" s="37"/>
    </row>
    <row r="80" spans="1:16" ht="16.5" hidden="1" customHeight="1" thickTop="1" thickBot="1" x14ac:dyDescent="0.25">
      <c r="C80" s="32"/>
      <c r="F80" s="280"/>
      <c r="G80" s="280"/>
      <c r="H80" s="280"/>
      <c r="I80" s="420" t="s">
        <v>8</v>
      </c>
      <c r="J80" s="420"/>
      <c r="K80" s="420"/>
      <c r="L80" s="280"/>
      <c r="M80" s="280"/>
      <c r="N80" s="280"/>
      <c r="P80" t="s">
        <v>534</v>
      </c>
    </row>
    <row r="81" spans="1:16" ht="20.25" hidden="1" customHeight="1" thickTop="1" thickBot="1" x14ac:dyDescent="0.35">
      <c r="A81" s="383" t="s">
        <v>0</v>
      </c>
      <c r="B81" s="384"/>
      <c r="C81" s="26" t="str">
        <f>'Input adatok'!C83</f>
        <v>Piremon SE</v>
      </c>
      <c r="F81" s="421" t="s">
        <v>0</v>
      </c>
      <c r="G81" s="422"/>
      <c r="H81" s="283" t="b">
        <f>IF($F$82=1,C6,IF($F$82=2,C21,IF($F$82=3,C36,IF($F$82=4,C51,IF($F$82=5,C66,IF($F$82=6,C81,IF($F$82=7,C96,IF($F$82=8,C111,IF($F$82=9,C126,IF($F$82=10,C141,IF($F$82=11,C156,IF($F$82=12,C171,IF($F$82=13,C186,IF($F$82=14,C201,IF($F$82=15,C216,IF($F$82=16,C231,IF($F$82=17,C246,IF($F$82=18,C261,IF($F$82=19,C276,IF($F$82=20,C291))))))))))))))))))))</f>
        <v>0</v>
      </c>
      <c r="I81" s="419" t="str">
        <f>$I$1</f>
        <v>5. forduló</v>
      </c>
      <c r="J81" s="419"/>
      <c r="K81" s="419"/>
      <c r="L81" s="421" t="s">
        <v>0</v>
      </c>
      <c r="M81" s="422"/>
      <c r="N81" s="283" t="b">
        <f>IF($L$82=1,C6,IF($L$82=2,C21,IF($L$82=3,C36,IF($L$82=4,C51,IF($L$82=5,C66,IF($L$82=6,C81,IF($L$82=7,C96,IF($L$82=8,C111,IF($L$82=9,C126,IF($L$82=10,C141,IF($L$82=11,C156,IF($L$82=12,C171,IF($L$82=13,C186,IF($L$82=14,C201,IF($L$82=15,C216,IF($L$82=16,C231,IF($L$82=17,C246,IF($L$82=18,C261,IF($L$82=19,C276,IF($L$82=20,C291))))))))))))))))))))</f>
        <v>0</v>
      </c>
      <c r="P81" t="s">
        <v>535</v>
      </c>
    </row>
    <row r="82" spans="1:16" ht="13.5" hidden="1" customHeight="1" thickBot="1" x14ac:dyDescent="0.25">
      <c r="A82" s="380">
        <v>6</v>
      </c>
      <c r="B82" s="24"/>
      <c r="C82" s="26" t="str">
        <f>'Input adatok'!M84</f>
        <v>Játékos Neve:</v>
      </c>
      <c r="F82" s="423"/>
      <c r="G82" s="284"/>
      <c r="H82" s="285" t="b">
        <f>IF($F$82=1,C7,IF($F$82=2,C22,IF($F$82=3,C37,IF($F$82=4,C52,IF($F$82=5,C67,IF($F$82=6,C82,IF($F$82=7,C97,IF($F$82=8,C112,IF($F$82=9,C127,IF($F$82=10,C142,IF($F$82=11,C157,IF($F$82=12,C172,IF($F$82=13,C187,IF($F$82=14,C202,IF($F$82=15,C217,IF($F$82=16,C232,IF($F$82=17,C247,IF($F$82=18,C262,IF($F$82=19,C277,IF($F$82=20,C292))))))))))))))))))))</f>
        <v>0</v>
      </c>
      <c r="I82" s="419"/>
      <c r="J82" s="419"/>
      <c r="K82" s="419"/>
      <c r="L82" s="426"/>
      <c r="M82" s="284"/>
      <c r="N82" s="285" t="b">
        <f>IF($L$82=1,C7,IF($L$82=2,C22,IF($L$82=3,C37,IF($L$82=4,C52,IF($L$82=5,C67,IF($L$82=6,C82,IF($L$82=7,C97,IF($L$82=8,C112,IF($L$82=9,C127,IF($L$82=10,C142,IF($L$82=11,C157,IF($L$82=12,C172,IF($L$82=13,C187,IF($L$82=14,C202,IF($L$82=15,C217,IF($L$82=16,C232,IF($L$82=17,C247,IF($L$82=18,C262,IF($L$82=19,C277,IF($L$82=20,C292))))))))))))))))))))</f>
        <v>0</v>
      </c>
      <c r="P82" s="246" t="s">
        <v>536</v>
      </c>
    </row>
    <row r="83" spans="1:16" ht="13.5" hidden="1" customHeight="1" thickBot="1" x14ac:dyDescent="0.25">
      <c r="A83" s="381"/>
      <c r="B83" s="25" t="s">
        <v>2</v>
      </c>
      <c r="C83" s="40" t="str">
        <f>IF($F$7=6,H8,IF($L$7=6,N8,IF($F$22=6,H23,IF($L$22=6,N23,IF($F$37=6,H38,IF($L$37=6,N38,IF($F$52=6,H53,IF($L$52=6,N53,IF($F$67=6,H68,IF($L$67=6,N68,IF($F$82=6,H83,IF($L$82=6,N83,IF($F$97=6,H98,IF($L$97=6,N98,IF($F$112=6,H113,IF($L$112=6,N113,IF($F$127=6,H128,IF($L$127=6,N128,IF($F$142=6,H143,IF($L$142=6,N143))))))))))))))))))))</f>
        <v>Trembácz László</v>
      </c>
      <c r="D83" s="40">
        <f>IF($F$7=6,I8,IF($L$7=6,K8,IF($F$22=6,I23,IF($L$22=6,K23,IF($F$37=6,I38,IF($L$37=6,K38,IF($F$52=6,I53,IF($L$52=6,K53,IF($F$67=6,I68,IF($L$67=6,K68,IF($F$82=6,I83,IF($L$82=6,K83,IF($F$97=6,I98,IF($L$97=6,K98,IF($F$112=6,I113,IF($L$112=6,K113,IF($F$127=6,I128,IF($L$127=6,K128,IF($F$142=6,I143,IF($L$142=6,K143))))))))))))))))))))</f>
        <v>0.5</v>
      </c>
      <c r="F83" s="424"/>
      <c r="G83" s="286" t="s">
        <v>2</v>
      </c>
      <c r="H83" s="287"/>
      <c r="I83" s="288"/>
      <c r="J83" s="288"/>
      <c r="K83" s="288"/>
      <c r="L83" s="427"/>
      <c r="M83" s="286" t="s">
        <v>2</v>
      </c>
      <c r="N83" s="289"/>
      <c r="P83" s="246"/>
    </row>
    <row r="84" spans="1:16" ht="13.5" hidden="1" customHeight="1" thickBot="1" x14ac:dyDescent="0.25">
      <c r="A84" s="381"/>
      <c r="B84" s="25" t="s">
        <v>3</v>
      </c>
      <c r="C84" s="40" t="str">
        <f t="shared" ref="C84:C92" si="11">IF($F$7=6,H9,IF($L$7=6,N9,IF($F$22=6,H24,IF($L$22=6,N24,IF($F$37=6,H39,IF($L$37=6,N39,IF($F$52=6,H54,IF($L$52=6,N54,IF($F$67=6,H69,IF($L$67=6,N69,IF($F$82=6,H84,IF($L$82=6,N84,IF($F$97=6,H99,IF($L$97=6,N99,IF($F$112=6,H114,IF($L$112=6,N114,IF($F$127=6,H129,IF($L$127=6,N129,IF($F$142=6,H144,IF($L$142=6,N144))))))))))))))))))))</f>
        <v>Barnóth Róbert</v>
      </c>
      <c r="D84" s="40">
        <f>IF($F$7=6,I9,IF($L$7=6,K9,IF($F$22=6,I24,IF($L$22=6,K24,IF($F$37=6,I39,IF($L$37=6,K39,IF($F$52=6,I54,IF($L$52=6,K54,IF($F$67=6,I69,IF($L$67=6,K69,IF($F$82=6,I84,IF($L$82=6,K84,IF($F$97=6,I99,IF($L$97=6,K99,IF($F$112=6,I114,IF($L$112=6,K114,IF($F$127=6,I129,IF($L$127=6,K129,IF($F$142=6,I144,IF($L$142=6,K144))))))))))))))))))))</f>
        <v>0</v>
      </c>
      <c r="F84" s="424"/>
      <c r="G84" s="286" t="s">
        <v>3</v>
      </c>
      <c r="H84" s="287"/>
      <c r="I84" s="288"/>
      <c r="J84" s="288"/>
      <c r="K84" s="288"/>
      <c r="L84" s="427"/>
      <c r="M84" s="286" t="s">
        <v>3</v>
      </c>
      <c r="N84" s="290"/>
      <c r="P84" s="246"/>
    </row>
    <row r="85" spans="1:16" ht="13.5" hidden="1" customHeight="1" thickBot="1" x14ac:dyDescent="0.25">
      <c r="A85" s="381"/>
      <c r="B85" s="25" t="s">
        <v>4</v>
      </c>
      <c r="C85" s="40" t="str">
        <f t="shared" si="11"/>
        <v>Bögi Kornél</v>
      </c>
      <c r="D85" s="40">
        <f>IF($F$7=6,I10,IF($L$7=6,K10,IF($F$22=6,I25,IF($L$22=6,K25,IF($F$37=6,I40,IF($L$37=6,K40,IF($F$52=6,I55,IF($L$52=6,K55,IF($F$67=6,I70,IF($L$67=6,K70,IF($F$82=6,I85,IF($L$82=6,K85,IF($F$97=6,I100,IF($L$97=6,K100,IF($F$112=6,I115,IF($L$112=6,K115,IF($F$127=6,I130,IF($L$127=6,K130,IF($F$142=6,I145,IF($L$142=6,K145))))))))))))))))))))</f>
        <v>0</v>
      </c>
      <c r="F85" s="424"/>
      <c r="G85" s="286" t="s">
        <v>4</v>
      </c>
      <c r="H85" s="287"/>
      <c r="I85" s="288"/>
      <c r="J85" s="288"/>
      <c r="K85" s="288"/>
      <c r="L85" s="427"/>
      <c r="M85" s="286" t="s">
        <v>4</v>
      </c>
      <c r="N85" s="290"/>
      <c r="P85" s="246"/>
    </row>
    <row r="86" spans="1:16" ht="13.5" hidden="1" customHeight="1" thickBot="1" x14ac:dyDescent="0.25">
      <c r="A86" s="381"/>
      <c r="B86" s="25" t="s">
        <v>5</v>
      </c>
      <c r="C86" s="40" t="str">
        <f t="shared" si="11"/>
        <v>Tordai Ákos</v>
      </c>
      <c r="D86" s="40">
        <f>IF($F$7=6,I11,IF($L$7=6,K11,IF($F$22=6,I26,IF($L$22=6,K26,IF($F$37=6,I41,IF($L$37=6,K41,IF($F$52=6,I56,IF($L$52=6,K56,IF($F$67=6,I71,IF($L$67=6,K71,IF($F$82=6,I86,IF($L$82=6,K86,IF($F$97=6,I101,IF($L$97=6,K101,IF($F$112=6,I116,IF($L$112=6,K116,IF($F$127=6,I131,IF($L$127=6,K131,IF($F$142=6,I146,IF($L$142=6,K146))))))))))))))))))))</f>
        <v>0.5</v>
      </c>
      <c r="F86" s="424"/>
      <c r="G86" s="286" t="s">
        <v>5</v>
      </c>
      <c r="H86" s="287"/>
      <c r="I86" s="288"/>
      <c r="J86" s="288"/>
      <c r="K86" s="288"/>
      <c r="L86" s="427"/>
      <c r="M86" s="286" t="s">
        <v>5</v>
      </c>
      <c r="N86" s="290"/>
      <c r="P86" s="246"/>
    </row>
    <row r="87" spans="1:16" ht="13.5" hidden="1" customHeight="1" thickBot="1" x14ac:dyDescent="0.25">
      <c r="A87" s="381"/>
      <c r="B87" s="25" t="s">
        <v>6</v>
      </c>
      <c r="C87" s="40" t="str">
        <f t="shared" si="11"/>
        <v>Rádai Zoltán Máté</v>
      </c>
      <c r="D87" s="40">
        <f t="shared" ref="D87:D92" si="12">IF($F$7=6,I12,IF($L$7=6,K12,IF($F$22=6,I27,IF($L$22=6,K27,IF($F$37=6,I42,IF($L$37=6,K42,IF($F$52=6,I57,IF($L$52=6,K57,IF($F$67=6,I72,IF($L$67=6,K72,IF($F$82=6,I87,IF($L$82=6,K87,IF($F$97=6,I106,IF($L$97=6,K106,IF($F$112=6,I121,IF($L$112=6,K121,IF($F$127=6,I136,IF($L$127=6,K136,IF($F$142=6,I151,IF($L$142=6,K151))))))))))))))))))))</f>
        <v>0.5</v>
      </c>
      <c r="F87" s="424"/>
      <c r="G87" s="286" t="s">
        <v>6</v>
      </c>
      <c r="H87" s="287"/>
      <c r="I87" s="288"/>
      <c r="J87" s="288"/>
      <c r="K87" s="288"/>
      <c r="L87" s="427"/>
      <c r="M87" s="286" t="s">
        <v>6</v>
      </c>
      <c r="N87" s="290"/>
      <c r="P87" s="246"/>
    </row>
    <row r="88" spans="1:16" ht="13.5" hidden="1" customHeight="1" thickBot="1" x14ac:dyDescent="0.25">
      <c r="A88" s="381"/>
      <c r="B88" s="25" t="s">
        <v>7</v>
      </c>
      <c r="C88" s="40" t="str">
        <f t="shared" si="11"/>
        <v>Tumó Bence</v>
      </c>
      <c r="D88" s="40">
        <f t="shared" si="12"/>
        <v>0</v>
      </c>
      <c r="F88" s="424"/>
      <c r="G88" s="286" t="s">
        <v>7</v>
      </c>
      <c r="H88" s="287"/>
      <c r="I88" s="288"/>
      <c r="J88" s="288"/>
      <c r="K88" s="288"/>
      <c r="L88" s="427"/>
      <c r="M88" s="286" t="s">
        <v>7</v>
      </c>
      <c r="N88" s="290"/>
      <c r="P88" s="246"/>
    </row>
    <row r="89" spans="1:16" ht="13.5" hidden="1" customHeight="1" thickBot="1" x14ac:dyDescent="0.25">
      <c r="A89" s="381"/>
      <c r="B89" s="25" t="s">
        <v>79</v>
      </c>
      <c r="C89" s="40" t="str">
        <f t="shared" si="11"/>
        <v>Gócza Ádám</v>
      </c>
      <c r="D89" s="40">
        <f t="shared" si="12"/>
        <v>0</v>
      </c>
      <c r="F89" s="424"/>
      <c r="G89" s="286" t="s">
        <v>79</v>
      </c>
      <c r="H89" s="287"/>
      <c r="I89" s="288"/>
      <c r="J89" s="288"/>
      <c r="K89" s="288"/>
      <c r="L89" s="427"/>
      <c r="M89" s="286" t="s">
        <v>79</v>
      </c>
      <c r="N89" s="290"/>
      <c r="P89" s="246"/>
    </row>
    <row r="90" spans="1:16" ht="13.5" hidden="1" customHeight="1" thickBot="1" x14ac:dyDescent="0.25">
      <c r="A90" s="381"/>
      <c r="B90" s="25" t="s">
        <v>80</v>
      </c>
      <c r="C90" s="40" t="str">
        <f t="shared" si="11"/>
        <v>Barnóth Anita</v>
      </c>
      <c r="D90" s="40">
        <f t="shared" si="12"/>
        <v>0.5</v>
      </c>
      <c r="F90" s="424"/>
      <c r="G90" s="286" t="s">
        <v>80</v>
      </c>
      <c r="H90" s="287"/>
      <c r="I90" s="288"/>
      <c r="J90" s="288"/>
      <c r="K90" s="288"/>
      <c r="L90" s="427"/>
      <c r="M90" s="286" t="s">
        <v>80</v>
      </c>
      <c r="N90" s="290"/>
      <c r="P90" s="246"/>
    </row>
    <row r="91" spans="1:16" ht="13.5" hidden="1" customHeight="1" thickBot="1" x14ac:dyDescent="0.25">
      <c r="A91" s="381"/>
      <c r="B91" s="25" t="s">
        <v>81</v>
      </c>
      <c r="C91" s="40" t="str">
        <f t="shared" si="11"/>
        <v>Nagy Krisztina</v>
      </c>
      <c r="D91" s="40">
        <f t="shared" si="12"/>
        <v>0</v>
      </c>
      <c r="F91" s="424"/>
      <c r="G91" s="286" t="s">
        <v>81</v>
      </c>
      <c r="H91" s="287"/>
      <c r="I91" s="288"/>
      <c r="J91" s="288"/>
      <c r="K91" s="288"/>
      <c r="L91" s="427"/>
      <c r="M91" s="286" t="s">
        <v>81</v>
      </c>
      <c r="N91" s="290"/>
      <c r="P91" s="246"/>
    </row>
    <row r="92" spans="1:16" ht="13.5" hidden="1" customHeight="1" thickBot="1" x14ac:dyDescent="0.25">
      <c r="A92" s="391"/>
      <c r="B92" s="25" t="s">
        <v>82</v>
      </c>
      <c r="C92" s="40" t="str">
        <f t="shared" si="11"/>
        <v>Tóth Tibor</v>
      </c>
      <c r="D92" s="40">
        <f t="shared" si="12"/>
        <v>0</v>
      </c>
      <c r="F92" s="425"/>
      <c r="G92" s="291" t="s">
        <v>82</v>
      </c>
      <c r="H92" s="292"/>
      <c r="I92" s="293"/>
      <c r="J92" s="293"/>
      <c r="K92" s="293"/>
      <c r="L92" s="428"/>
      <c r="M92" s="291" t="s">
        <v>82</v>
      </c>
      <c r="N92" s="294"/>
      <c r="P92" s="246"/>
    </row>
    <row r="93" spans="1:16" ht="19.5" hidden="1" customHeight="1" thickTop="1" thickBot="1" x14ac:dyDescent="0.35">
      <c r="C93" s="32"/>
      <c r="D93" s="41">
        <f>IF($F$7=6,I18,IF($L$7=6,K18,IF($F$22=6,I33,IF($L$22=6,K33,IF($F$37=6,I48,IF($L$37=6,K48,IF($F$52=6,I63,IF($L$52=6,K63,IF($F$67=6,I78,IF($L$67=6,K78,IF($F$82=6,I93,IF($L$82=6,K93,IF($F$97=6,I108,IF($L$97=6,K108,IF($F$112=6,I123,IF($L$112=6,K123,IF($F$127=6,I138,IF($L$127=6,K138,IF($F$142=6,I153,IF($L$142=6,K153))))))))))))))))))))</f>
        <v>2</v>
      </c>
      <c r="F93" s="295"/>
      <c r="G93" s="296"/>
      <c r="H93" s="297"/>
      <c r="I93" s="298">
        <f>SUM(I83:I92)</f>
        <v>0</v>
      </c>
      <c r="J93" s="299"/>
      <c r="K93" s="298">
        <f>SUM(K83:K92)</f>
        <v>0</v>
      </c>
      <c r="L93" s="295"/>
      <c r="M93" s="296"/>
      <c r="N93" s="297"/>
      <c r="P93" s="246"/>
    </row>
    <row r="94" spans="1:16" x14ac:dyDescent="0.2">
      <c r="C94" s="32"/>
      <c r="H94" s="37"/>
      <c r="I94" s="3"/>
      <c r="J94" s="3"/>
      <c r="N94" s="37"/>
    </row>
    <row r="95" spans="1:16" ht="13.5" hidden="1" customHeight="1" thickBot="1" x14ac:dyDescent="0.25">
      <c r="C95" s="32"/>
      <c r="H95" s="37"/>
      <c r="I95" s="410" t="s">
        <v>8</v>
      </c>
      <c r="J95" s="411"/>
      <c r="K95" s="412"/>
      <c r="N95" s="37"/>
    </row>
    <row r="96" spans="1:16" ht="13.5" hidden="1" customHeight="1" thickBot="1" x14ac:dyDescent="0.3">
      <c r="A96" s="383" t="s">
        <v>0</v>
      </c>
      <c r="B96" s="409"/>
      <c r="C96" s="23" t="str">
        <f>'Input adatok'!C99</f>
        <v>Balkány SE</v>
      </c>
      <c r="F96" s="383" t="s">
        <v>0</v>
      </c>
      <c r="G96" s="384"/>
      <c r="H96" s="92" t="b">
        <f>IF($F$97=1,#REF!,IF($F$97=2,C21,IF($F$97=3,C36,IF($F$97=4,C51,IF($F$97=5,C66,IF($F$97=6,C81,IF($F$97=7,C96,IF($F$97=8,C111,IF($F$97=9,C126,IF($F$97=10,C141,IF($F$97=11,C156,IF($F$97=12,C171,IF($F$97=13,C186,IF($F$97=14,C201,IF($F$97=15,C216,IF($F$97=16,C231,IF($F$97=17,C246,IF($F$97=18,C261,IF($F$97=19,C276,IF($F$97=20,C291))))))))))))))))))))</f>
        <v>0</v>
      </c>
      <c r="I96" s="413" t="str">
        <f>$I$1</f>
        <v>5. forduló</v>
      </c>
      <c r="J96" s="414"/>
      <c r="K96" s="415"/>
      <c r="L96" s="383" t="s">
        <v>0</v>
      </c>
      <c r="M96" s="384"/>
      <c r="N96" s="93" t="b">
        <f>IF($L$97=1,#REF!,IF($L$97=2,C21,IF($L$97=3,C36,IF($L$97=4,C51,IF($L$97=5,C66,IF($L$97=6,C81,IF($L$97=7,C96,IF($L$97=8,C111,IF($L$97=9,C126,IF($L$97=10,C141,IF($L$97=11,C156,IF($L$97=12,C171,IF($L$97=13,C186,IF($L$97=14,C201,IF($L$97=15,C216,IF($L$97=16,C231,IF($L$97=17,C246,IF($L$97=18,C261,IF($L$97=19,C276,IF($L$97=20,C291))))))))))))))))))))</f>
        <v>0</v>
      </c>
    </row>
    <row r="97" spans="1:14" ht="13.5" hidden="1" customHeight="1" thickBot="1" x14ac:dyDescent="0.25">
      <c r="A97" s="380">
        <v>7</v>
      </c>
      <c r="B97" s="24"/>
      <c r="C97" s="23" t="str">
        <f>'Input adatok'!M100</f>
        <v>Játékos Neve:</v>
      </c>
      <c r="F97" s="380"/>
      <c r="G97" s="211"/>
      <c r="H97" s="92" t="b">
        <f>IF($F$97=1,C7,IF($F$97=2,C22,IF($F$97=3,C37,IF($F$97=4,C52,IF($F$97=5,C67,IF($F$97=6,C82,IF($F$97=7,C97,IF($F$97=8,C112,IF($F$97=9,C127,IF($F$97=10,C142,IF($F$97=11,C157,IF($F$97=12,C172,IF($F$97=13,C187,IF($F$97=14,C202,IF($F$97=15,C217,IF($F$97=16,C232,IF($F$97=17,C247,IF($F$97=18,C262,IF($F$97=19,C277,IF($F$97=20,C292))))))))))))))))))))</f>
        <v>0</v>
      </c>
      <c r="I97" s="416"/>
      <c r="J97" s="417"/>
      <c r="K97" s="418"/>
      <c r="L97" s="380"/>
      <c r="M97" s="211"/>
      <c r="N97" s="93" t="b">
        <f>IF($L$97=1,C7,IF($L$97=2,C22,IF($L$97=3,C37,IF($L$97=4,C52,IF($L$97=5,C67,IF($L$97=6,C82,IF($L$97=7,C97,IF($L$97=8,C112,IF($L$97=9,C127,IF($L$97=10,C142,IF($L$97=11,C157,IF($L$97=12,C172,IF($L$97=13,C187,IF($L$97=14,C202,IF($L$97=15,C217,IF($L$97=16,C232,IF($L$97=17,C247,IF($L$97=18,C262,IF($L$97=19,C277,IF($L$97=20,C292))))))))))))))))))))</f>
        <v>0</v>
      </c>
    </row>
    <row r="98" spans="1:14" ht="13.5" hidden="1" customHeight="1" thickBot="1" x14ac:dyDescent="0.25">
      <c r="A98" s="381"/>
      <c r="B98" s="25" t="s">
        <v>2</v>
      </c>
      <c r="C98" s="40" t="str">
        <f>IF($F$7=7,H8,IF($L$7=7,N8,IF($F$22=7,H23,IF($L$22=7,N23,IF($F$37=7,H38,IF($L$37=7,N38,IF($F$52=7,H53,IF($L$52=7,N53,IF($F$67=7,H68,IF($L$67=7,N68,IF($F$82=7,H83,IF($L$82=7,N83,IF($F$97=7,H98,IF($L$97=7,N98,IF($F$112=7,H113,IF($L$112=7,N113,IF($F$127=7,H128,IF($L$127=7,N128,IF($F$142=7,H143,IF($L$142=7,N143))))))))))))))))))))</f>
        <v>Dr Paszerbovics Sándor/1959/</v>
      </c>
      <c r="D98" s="40">
        <f>IF($F$7=7,I8,IF($L$7=7,K8,IF($F$22=7,I23,IF($L$22=7,K23,IF($F$37=7,I38,IF($L$37=7,K38,IF($F$52=7,I53,IF($L$52=7,K53,IF($F$67=7,I68,IF($L$67=7,K68,IF($F$82=7,I83,IF($L$82=7,K83,IF($F$97=7,I98,IF($L$97=7,K98,IF($F$112=7,I113,IF($L$112=7,K113,IF($F$127=7,I128,IF($L$127=7,K128,IF($F$142=7,I143,IF($L$142=7,K143))))))))))))))))))))</f>
        <v>0</v>
      </c>
      <c r="F98" s="381"/>
      <c r="G98" s="212" t="s">
        <v>2</v>
      </c>
      <c r="H98" s="36" t="b">
        <f>IF($F$97=1,C8,IF($F$97=2,C23,IF($F$97=3,C38,IF($F$97=4,C53,IF($F$97=5,C68,IF($F$97=6,C83,IF($F$97=7,C98,IF($F$97=8,C113,IF($F$97=9,C128,IF($F$97=10,C143,IF($F$97=11,C158,IF($F$97=12,C173,IF($F$97=13,C188,IF($F$97=14,C203,IF($F$97=15,C218,IF($F$97=16,C233,IF($F$97=17,C248,IF($F$97=18,C263,IF($F$97=19,C278,IF($F$97=20,C293))))))))))))))))))))</f>
        <v>0</v>
      </c>
      <c r="I98" s="4"/>
      <c r="J98" s="5"/>
      <c r="K98" s="6"/>
      <c r="L98" s="381"/>
      <c r="M98" s="212" t="s">
        <v>2</v>
      </c>
      <c r="N98" s="38" t="b">
        <f>IF($L$97=1,C8,IF($L$97=2,C23,IF($L$97=3,C38,IF($L$97=4,C53,IF($L$97=5,C68,IF($L$97=6,C83,IF($L$97=7,C98,IF($L$97=8,C113,IF($L$97=9,C128,IF($L$97=10,C143,IF($L$97=11,C158,IF($L$97=12,C173,IF($L$97=13,C188,IF($L$97=14,C203,IF($L$97=15,C218,IF($L$97=16,C233,IF($L$97=17,C248,IF($L$97=18,C263,IF($L$97=19,C278,IF($L$97=20,C293))))))))))))))))))))</f>
        <v>0</v>
      </c>
    </row>
    <row r="99" spans="1:14" ht="13.5" hidden="1" customHeight="1" thickBot="1" x14ac:dyDescent="0.25">
      <c r="A99" s="381"/>
      <c r="B99" s="25" t="s">
        <v>3</v>
      </c>
      <c r="C99" s="40" t="str">
        <f t="shared" ref="C99:C107" si="13">IF($F$7=7,H9,IF($L$7=7,N9,IF($F$22=7,H24,IF($L$22=7,N24,IF($F$37=7,H39,IF($L$37=7,N39,IF($F$52=7,H54,IF($L$52=7,N54,IF($F$67=7,H69,IF($L$67=7,N69,IF($F$82=7,H84,IF($L$82=7,N84,IF($F$97=7,H99,IF($L$97=7,N99,IF($F$112=7,H114,IF($L$112=7,N114,IF($F$127=7,H129,IF($L$127=7,N129,IF($F$142=7,H144,IF($L$142=7,N144))))))))))))))))))))</f>
        <v>Hegedűs Roland/1833/</v>
      </c>
      <c r="D99" s="40">
        <f>IF($F$7=7,I9,IF($L$7=7,K9,IF($F$22=7,I24,IF($L$22=7,K24,IF($F$37=7,I39,IF($L$37=7,K39,IF($F$52=7,I54,IF($L$52=7,K54,IF($F$67=7,I69,IF($L$67=7,K69,IF($F$82=7,I84,IF($L$82=7,K84,IF($F$97=7,I99,IF($L$97=7,K99,IF($F$112=7,I114,IF($L$112=7,K114,IF($F$127=7,I129,IF($L$127=7,K129,IF($F$142=7,I144,IF($L$142=7,K144))))))))))))))))))))</f>
        <v>1</v>
      </c>
      <c r="F99" s="381"/>
      <c r="G99" s="212" t="s">
        <v>3</v>
      </c>
      <c r="H99" s="36" t="b">
        <f t="shared" ref="H99:H107" si="14">IF($F$97=1,C9,IF($F$97=2,C24,IF($F$97=3,C39,IF($F$97=4,C54,IF($F$97=5,C69,IF($F$97=6,C84,IF($F$97=7,C99,IF($F$97=8,C114,IF($F$97=9,C129,IF($F$97=10,C144,IF($F$97=11,C159,IF($F$97=12,C174,IF($F$97=13,C189,IF($F$97=14,C204,IF($F$97=15,C219,IF($F$97=16,C234,IF($F$97=17,C249,IF($F$97=18,C264,IF($F$97=19,C279,IF($F$97=20,C294))))))))))))))))))))</f>
        <v>0</v>
      </c>
      <c r="I99" s="7"/>
      <c r="J99" s="8"/>
      <c r="K99" s="9"/>
      <c r="L99" s="381"/>
      <c r="M99" s="212" t="s">
        <v>3</v>
      </c>
      <c r="N99" s="38" t="b">
        <f t="shared" ref="N99:N107" si="15">IF($L$97=1,C9,IF($L$97=2,C24,IF($L$97=3,C39,IF($L$97=4,C54,IF($L$97=5,C69,IF($L$97=6,C84,IF($L$97=7,C99,IF($L$97=8,C114,IF($L$97=9,C129,IF($L$97=10,C144,IF($L$97=11,C159,IF($L$97=12,C174,IF($L$97=13,C189,IF($L$97=14,C204,IF($L$97=15,C219,IF($L$97=16,C234,IF($L$97=17,C249,IF($L$97=18,C264,IF($L$97=19,C279,IF($L$97=20,C294))))))))))))))))))))</f>
        <v>0</v>
      </c>
    </row>
    <row r="100" spans="1:14" ht="13.5" hidden="1" customHeight="1" thickBot="1" x14ac:dyDescent="0.25">
      <c r="A100" s="381"/>
      <c r="B100" s="25" t="s">
        <v>4</v>
      </c>
      <c r="C100" s="40" t="str">
        <f t="shared" si="13"/>
        <v>Orgován György/1848/</v>
      </c>
      <c r="D100" s="40">
        <f>IF($F$7=7,I10,IF($L$7=7,K10,IF($F$22=7,I25,IF($L$22=7,K25,IF($F$37=7,I40,IF($L$37=7,K40,IF($F$52=7,I55,IF($L$52=7,K55,IF($F$67=7,I70,IF($L$67=7,K70,IF($F$82=7,I85,IF($L$82=7,K85,IF($F$97=7,I100,IF($L$97=7,K100,IF($F$112=7,I115,IF($L$112=7,K115,IF($F$127=7,I130,IF($L$127=7,K130,IF($F$142=7,I145,IF($L$142=7,K145))))))))))))))))))))</f>
        <v>0.5</v>
      </c>
      <c r="F100" s="381"/>
      <c r="G100" s="212" t="s">
        <v>4</v>
      </c>
      <c r="H100" s="36" t="b">
        <f t="shared" si="14"/>
        <v>0</v>
      </c>
      <c r="I100" s="7"/>
      <c r="J100" s="8"/>
      <c r="K100" s="9"/>
      <c r="L100" s="381"/>
      <c r="M100" s="212" t="s">
        <v>4</v>
      </c>
      <c r="N100" s="38" t="b">
        <f t="shared" si="15"/>
        <v>0</v>
      </c>
    </row>
    <row r="101" spans="1:14" ht="13.5" hidden="1" customHeight="1" thickBot="1" x14ac:dyDescent="0.25">
      <c r="A101" s="381"/>
      <c r="B101" s="25" t="s">
        <v>5</v>
      </c>
      <c r="C101" s="40" t="str">
        <f t="shared" si="13"/>
        <v>Varró Miklós/1621/</v>
      </c>
      <c r="D101" s="40">
        <f>IF($F$7=7,I11,IF($L$7=7,K11,IF($F$22=7,I26,IF($L$22=7,K26,IF($F$37=7,I41,IF($L$37=7,K41,IF($F$52=7,I56,IF($L$52=7,K56,IF($F$67=7,I71,IF($L$67=7,K71,IF($F$82=7,I86,IF($L$82=7,K86,IF($F$97=7,I101,IF($L$97=7,K101,IF($F$112=7,I116,IF($L$112=7,K116,IF($F$127=7,I131,IF($L$127=7,K131,IF($F$142=7,I146,IF($L$142=7,K146))))))))))))))))))))</f>
        <v>0.5</v>
      </c>
      <c r="F101" s="381"/>
      <c r="G101" s="212" t="s">
        <v>5</v>
      </c>
      <c r="H101" s="36" t="b">
        <f t="shared" si="14"/>
        <v>0</v>
      </c>
      <c r="I101" s="7"/>
      <c r="J101" s="8"/>
      <c r="K101" s="9"/>
      <c r="L101" s="381"/>
      <c r="M101" s="212" t="s">
        <v>5</v>
      </c>
      <c r="N101" s="38" t="b">
        <f t="shared" si="15"/>
        <v>0</v>
      </c>
    </row>
    <row r="102" spans="1:14" ht="13.5" hidden="1" customHeight="1" thickBot="1" x14ac:dyDescent="0.25">
      <c r="A102" s="381"/>
      <c r="B102" s="25" t="s">
        <v>6</v>
      </c>
      <c r="C102" s="40" t="str">
        <f t="shared" si="13"/>
        <v>Répási György</v>
      </c>
      <c r="D102" s="40">
        <f t="shared" ref="D102:D107" si="16">IF($F$7=7,I12,IF($L$7=7,K12,IF($F$22=7,I27,IF($L$22=7,K27,IF($F$37=7,I42,IF($L$37=7,K42,IF($F$52=7,I57,IF($L$52=7,K57,IF($F$67=7,I72,IF($L$67=7,K72,IF($F$82=7,I87,IF($L$82=7,K87,IF($F$97=7,I102,IF($L$97=7,K102,IF($F$112=7,I121,IF($L$112=7,K121,IF($F$127=7,I136,IF($L$127=7,K136,IF($F$142=7,I151,IF($L$142=7,K151))))))))))))))))))))</f>
        <v>0</v>
      </c>
      <c r="F102" s="381"/>
      <c r="G102" s="212" t="s">
        <v>6</v>
      </c>
      <c r="H102" s="36" t="b">
        <f t="shared" si="14"/>
        <v>0</v>
      </c>
      <c r="I102" s="7"/>
      <c r="J102" s="8"/>
      <c r="K102" s="9"/>
      <c r="L102" s="381"/>
      <c r="M102" s="212" t="s">
        <v>6</v>
      </c>
      <c r="N102" s="38" t="b">
        <f t="shared" si="15"/>
        <v>0</v>
      </c>
    </row>
    <row r="103" spans="1:14" ht="13.5" hidden="1" customHeight="1" thickBot="1" x14ac:dyDescent="0.25">
      <c r="A103" s="381"/>
      <c r="B103" s="25" t="s">
        <v>7</v>
      </c>
      <c r="C103" s="40" t="str">
        <f t="shared" si="13"/>
        <v>Dzsurbán József</v>
      </c>
      <c r="D103" s="40">
        <f t="shared" si="16"/>
        <v>0</v>
      </c>
      <c r="F103" s="381"/>
      <c r="G103" s="212" t="s">
        <v>7</v>
      </c>
      <c r="H103" s="36" t="b">
        <f t="shared" si="14"/>
        <v>0</v>
      </c>
      <c r="I103" s="7"/>
      <c r="J103" s="8"/>
      <c r="K103" s="9"/>
      <c r="L103" s="381"/>
      <c r="M103" s="212" t="s">
        <v>7</v>
      </c>
      <c r="N103" s="38" t="b">
        <f t="shared" si="15"/>
        <v>0</v>
      </c>
    </row>
    <row r="104" spans="1:14" ht="13.5" hidden="1" thickBot="1" x14ac:dyDescent="0.25">
      <c r="A104" s="381"/>
      <c r="B104" s="25" t="s">
        <v>79</v>
      </c>
      <c r="C104" s="40" t="str">
        <f t="shared" si="13"/>
        <v>Zalánfi István</v>
      </c>
      <c r="D104" s="40">
        <f t="shared" si="16"/>
        <v>0</v>
      </c>
      <c r="F104" s="381"/>
      <c r="G104" s="212" t="s">
        <v>79</v>
      </c>
      <c r="H104" s="36" t="b">
        <f t="shared" si="14"/>
        <v>0</v>
      </c>
      <c r="I104" s="7"/>
      <c r="J104" s="8"/>
      <c r="K104" s="9"/>
      <c r="L104" s="381"/>
      <c r="M104" s="212" t="s">
        <v>79</v>
      </c>
      <c r="N104" s="38" t="b">
        <f t="shared" si="15"/>
        <v>0</v>
      </c>
    </row>
    <row r="105" spans="1:14" ht="13.5" hidden="1" thickBot="1" x14ac:dyDescent="0.25">
      <c r="A105" s="381"/>
      <c r="B105" s="25" t="s">
        <v>80</v>
      </c>
      <c r="C105" s="40" t="str">
        <f t="shared" si="13"/>
        <v xml:space="preserve">Koncz Zsolt </v>
      </c>
      <c r="D105" s="40">
        <f t="shared" si="16"/>
        <v>0</v>
      </c>
      <c r="F105" s="381"/>
      <c r="G105" s="212" t="s">
        <v>80</v>
      </c>
      <c r="H105" s="36" t="b">
        <f t="shared" si="14"/>
        <v>0</v>
      </c>
      <c r="I105" s="7"/>
      <c r="J105" s="8"/>
      <c r="K105" s="9"/>
      <c r="L105" s="381"/>
      <c r="M105" s="212" t="s">
        <v>80</v>
      </c>
      <c r="N105" s="38" t="b">
        <f t="shared" si="15"/>
        <v>0</v>
      </c>
    </row>
    <row r="106" spans="1:14" ht="13.5" hidden="1" customHeight="1" thickBot="1" x14ac:dyDescent="0.25">
      <c r="A106" s="381"/>
      <c r="B106" s="25" t="s">
        <v>81</v>
      </c>
      <c r="C106" s="40" t="str">
        <f t="shared" si="13"/>
        <v>Szokolov Albert</v>
      </c>
      <c r="D106" s="40">
        <f t="shared" si="16"/>
        <v>0.5</v>
      </c>
      <c r="F106" s="381"/>
      <c r="G106" s="212" t="s">
        <v>81</v>
      </c>
      <c r="H106" s="36" t="b">
        <f t="shared" si="14"/>
        <v>0</v>
      </c>
      <c r="I106" s="7"/>
      <c r="J106" s="8"/>
      <c r="K106" s="9"/>
      <c r="L106" s="381"/>
      <c r="M106" s="212" t="s">
        <v>81</v>
      </c>
      <c r="N106" s="38" t="b">
        <f t="shared" si="15"/>
        <v>0</v>
      </c>
    </row>
    <row r="107" spans="1:14" ht="13.5" hidden="1" customHeight="1" thickBot="1" x14ac:dyDescent="0.25">
      <c r="A107" s="391"/>
      <c r="B107" s="25" t="s">
        <v>82</v>
      </c>
      <c r="C107" s="40" t="str">
        <f t="shared" si="13"/>
        <v>Katona Tamás</v>
      </c>
      <c r="D107" s="40">
        <f t="shared" si="16"/>
        <v>1</v>
      </c>
      <c r="F107" s="382"/>
      <c r="G107" s="213" t="s">
        <v>82</v>
      </c>
      <c r="H107" s="36" t="b">
        <f t="shared" si="14"/>
        <v>0</v>
      </c>
      <c r="I107" s="7"/>
      <c r="J107" s="8"/>
      <c r="K107" s="9"/>
      <c r="L107" s="382"/>
      <c r="M107" s="213" t="s">
        <v>82</v>
      </c>
      <c r="N107" s="38" t="b">
        <f t="shared" si="15"/>
        <v>0</v>
      </c>
    </row>
    <row r="108" spans="1:14" ht="13.5" hidden="1" customHeight="1" thickBot="1" x14ac:dyDescent="0.35">
      <c r="C108" s="32"/>
      <c r="D108" s="41">
        <f>IF($F$7=7,I18,IF($L$7=7,K18,IF($F$22=7,I33,IF($L$22=7,K33,IF($F$37=7,I48,IF($L$37=7,K48,IF($F$52=7,I63,IF($L$52=7,K63,IF($F$67=7,I78,IF($L$67=7,K78,IF($F$82=7,I93,IF($L$82=7,K93,IF($F$97=7,I108,IF($L$97=7,K108,IF($F$112=7,I123,IF($L$112=7,K123,IF($F$127=7,I138,IF($L$127=7,K138,IF($F$142=7,I153,IF($L$142=7,K153))))))))))))))))))))</f>
        <v>3.5</v>
      </c>
      <c r="H108" s="37"/>
      <c r="I108" s="11">
        <f>SUM(I98:I107)</f>
        <v>0</v>
      </c>
      <c r="J108" s="10"/>
      <c r="K108" s="12">
        <f>SUM(K98:K107)</f>
        <v>0</v>
      </c>
      <c r="N108" s="37"/>
    </row>
    <row r="109" spans="1:14" ht="13.5" hidden="1" customHeight="1" thickBot="1" x14ac:dyDescent="0.25">
      <c r="C109" s="32"/>
      <c r="H109" s="37"/>
      <c r="N109" s="37"/>
    </row>
    <row r="110" spans="1:14" ht="13.5" hidden="1" customHeight="1" thickBot="1" x14ac:dyDescent="0.25">
      <c r="C110" s="32"/>
      <c r="H110" s="37"/>
      <c r="I110" s="410" t="s">
        <v>8</v>
      </c>
      <c r="J110" s="411"/>
      <c r="K110" s="412"/>
      <c r="N110" s="37"/>
    </row>
    <row r="111" spans="1:14" ht="13.5" hidden="1" customHeight="1" thickBot="1" x14ac:dyDescent="0.3">
      <c r="A111" s="383" t="s">
        <v>0</v>
      </c>
      <c r="B111" s="409"/>
      <c r="C111" s="23" t="str">
        <f>'Input adatok'!C115</f>
        <v>II. Rákóczi SE Vaja</v>
      </c>
      <c r="F111" s="383" t="s">
        <v>0</v>
      </c>
      <c r="G111" s="384"/>
      <c r="H111" s="92" t="b">
        <f>IF($F$112=1,#REF!,IF($F$112=2,C21,IF($F$112=3,C36,IF($F$112=4,C51,IF($F$112=5,C66,IF($F$112=6,C81,IF($F$112=7,C96,IF($F$112=8,C111,IF($F$112=9,C126,IF($F$112=10,C141,IF($F$112=11,C156,IF($F$112=12,C171,IF($F$112=13,C186,IF($F$112=14,C201,IF($F$112=15,C216,IF($F$112=16,C231,IF($F$112=17,C246,IF($F$112=18,C261,IF($F$112=19,C276,IF($F$112=20,C291))))))))))))))))))))</f>
        <v>0</v>
      </c>
      <c r="I111" s="413" t="str">
        <f>$I$1</f>
        <v>5. forduló</v>
      </c>
      <c r="J111" s="414"/>
      <c r="K111" s="415"/>
      <c r="L111" s="383" t="s">
        <v>0</v>
      </c>
      <c r="M111" s="384"/>
      <c r="N111" s="93" t="b">
        <f>IF($L$112=1,#REF!,IF($L$112=2,C21,IF($L$112=3,C36,IF($L$112=4,C51,IF($L$112=5,C66,IF($L$112=6,C81,IF($L$112=7,C96,IF($L$112=8,C111,IF($L$112=9,C126,IF($L$112=10,C141,IF($L$112=11,C156,IF($L$112=12,C171,IF($L$112=13,C186,IF($L$112=14,C201,IF($L$112=15,C216,IF($L$112=16,C231,IF($L$112=17,C246,IF($L$112=18,C261,IF($L$112=19,C276,IF($L$112=20,C291))))))))))))))))))))</f>
        <v>0</v>
      </c>
    </row>
    <row r="112" spans="1:14" ht="13.5" hidden="1" customHeight="1" thickBot="1" x14ac:dyDescent="0.25">
      <c r="A112" s="380">
        <v>8</v>
      </c>
      <c r="B112" s="24"/>
      <c r="C112" s="23" t="str">
        <f>'Input adatok'!M116</f>
        <v>Játékos Neve:</v>
      </c>
      <c r="F112" s="380"/>
      <c r="G112" s="211"/>
      <c r="H112" s="92" t="b">
        <f>IF($F$112=1,C7,IF($F$112=2,C22,IF($F$112=3,C37,IF($F$112=4,C52,IF($F$112=5,C67,IF($F$112=6,C82,IF($F$112=7,C97,IF($F$112=8,C112,IF($F$112=9,C127,IF($F$112=10,C142,IF($F$112=11,C157,IF($F$112=12,C172,IF($F$112=13,C187,IF($F$112=14,C202,IF($F$112=15,C217,IF($F$112=16,C232,IF($F$112=17,C247,IF($F$112=18,C262,IF($F$112=19,C277,IF($F$112=20,C292))))))))))))))))))))</f>
        <v>0</v>
      </c>
      <c r="I112" s="416"/>
      <c r="J112" s="417"/>
      <c r="K112" s="418"/>
      <c r="L112" s="380"/>
      <c r="M112" s="211"/>
      <c r="N112" s="93" t="b">
        <f>IF($L$112=1,C7,IF($L$112=2,C22,IF($L$112=3,C37,IF($L$112=4,C52,IF($L$112=5,C67,IF($L$112=6,C82,IF($L$112=7,C97,IF($L$112=8,C112,IF($L$112=9,C127,IF($L$112=10,C142,IF($L$112=11,C157,IF($L$112=12,C172,IF($L$112=13,C187,IF($L$112=14,C202,IF($L$112=15,C217,IF($L$112=16,C232,IF($L$112=17,C247,IF($L$112=18,C262,IF($L$112=19,C277,IF($L$112=20,C292))))))))))))))))))))</f>
        <v>0</v>
      </c>
    </row>
    <row r="113" spans="1:14" ht="13.5" hidden="1" customHeight="1" thickBot="1" x14ac:dyDescent="0.25">
      <c r="A113" s="381"/>
      <c r="B113" s="25" t="s">
        <v>2</v>
      </c>
      <c r="C113" s="40" t="str">
        <f>IF($F$7=8,H8,IF($L$7=8,N8,IF($F$22=8,H23,IF($L$22=8,N23,IF($F$37=8,H38,IF($L$37=8,N38,IF($F$52=8,H53,IF($L$52=8,N53,IF($F$67=8,H68,IF($L$67=8,N68,IF($F$82=8,H83,IF($L$82=8,N83,IF($F$97=8,H98,IF($L$97=8,N98,IF($F$112=8,H113,IF($L$112=8,N113,IF($F$127=8,H128,IF($L$127=8,N128,IF($F$142=8,H143,IF($L$142=8,N143))))))))))))))))))))</f>
        <v>Sólyom István/1872/</v>
      </c>
      <c r="D113" s="40">
        <f>IF($F$7=8,I8,IF($L$7=8,K8,IF($F$22=8,I23,IF($L$22=8,K23,IF($F$37=8,I38,IF($L$37=8,K38,IF($F$52=8,I53,IF($L$52=8,K53,IF($F$67=8,I68,IF($L$67=8,K68,IF($F$82=8,I83,IF($L$82=8,K83,IF($F$97=8,I98,IF($L$97=8,K98,IF($F$112=8,I113,IF($L$112=8,K113,IF($F$127=8,I128,IF($L$127=8,K128,IF($F$142=8,I143,IF($L$142=8,K143))))))))))))))))))))</f>
        <v>1</v>
      </c>
      <c r="F113" s="381"/>
      <c r="G113" s="212" t="s">
        <v>2</v>
      </c>
      <c r="H113" s="36" t="b">
        <f>IF($F$112=1,C8,IF($F$112=2,C23,IF($F$112=3,C38,IF($F$112=4,C53,IF($F$112=5,C68,IF($F$112=6,C83,IF($F$112=7,C98,IF($F$112=8,C113,IF($F$112=9,C128,IF($F$112=10,C143,IF($F$112=11,C158,IF($F$112=12,C173,IF($F$112=13,C188,IF($F$112=14,C203,IF($F$112=15,C218,IF($F$112=16,C233,IF($F$112=17,C248,IF($F$112=18,C263,IF($F$112=19,C278,IF($F$112=20,C293))))))))))))))))))))</f>
        <v>0</v>
      </c>
      <c r="I113" s="4"/>
      <c r="J113" s="5"/>
      <c r="K113" s="6"/>
      <c r="L113" s="381"/>
      <c r="M113" s="212" t="s">
        <v>2</v>
      </c>
      <c r="N113" s="38" t="b">
        <f>IF($L$112=1,C8,IF($L$112=2,C23,IF($L$112=3,C38,IF($L$112=4,C53,IF($L$112=5,C68,IF($L$112=6,C83,IF($L$112=7,C98,IF($L$112=8,C113,IF($L$112=9,C128,IF($L$112=10,C143,IF($L$112=11,C158,IF($L$112=12,C173,IF($L$112=13,C188,IF($L$112=14,C203,IF($L$112=15,C218,IF($L$112=16,C233,IF($L$112=17,C248,IF($L$112=18,C263,IF($L$112=19,C278,IF($L$112=20,C293))))))))))))))))))))</f>
        <v>0</v>
      </c>
    </row>
    <row r="114" spans="1:14" ht="13.5" hidden="1" customHeight="1" thickBot="1" x14ac:dyDescent="0.25">
      <c r="A114" s="381"/>
      <c r="B114" s="25" t="s">
        <v>3</v>
      </c>
      <c r="C114" s="40" t="str">
        <f t="shared" ref="C114:C122" si="17">IF($F$7=8,H9,IF($L$7=8,N9,IF($F$22=8,H24,IF($L$22=8,N24,IF($F$37=8,H39,IF($L$37=8,N39,IF($F$52=8,H54,IF($L$52=8,N54,IF($F$67=8,H69,IF($L$67=8,N69,IF($F$82=8,H84,IF($L$82=8,N84,IF($F$97=8,H99,IF($L$97=8,N99,IF($F$112=8,H114,IF($L$112=8,N114,IF($F$127=8,H129,IF($L$127=8,N129,IF($F$142=8,H144,IF($L$142=8,N144))))))))))))))))))))</f>
        <v>Ferenczi József/1690/</v>
      </c>
      <c r="D114" s="40">
        <f>IF($F$7=8,I9,IF($L$7=8,K9,IF($F$22=8,I24,IF($L$22=8,K24,IF($F$37=8,I39,IF($L$37=8,K39,IF($F$52=8,I54,IF($L$52=8,K54,IF($F$67=8,I69,IF($L$67=8,K69,IF($F$82=8,I84,IF($L$82=8,K84,IF($F$97=8,I99,IF($L$97=8,K99,IF($F$112=8,I114,IF($L$112=8,K114,IF($F$127=8,I129,IF($L$127=8,K129,IF($F$142=8,I144,IF($L$142=8,K144))))))))))))))))))))</f>
        <v>0</v>
      </c>
      <c r="F114" s="381"/>
      <c r="G114" s="212" t="s">
        <v>3</v>
      </c>
      <c r="H114" s="36" t="b">
        <f t="shared" ref="H114:H122" si="18">IF($F$112=1,C9,IF($F$112=2,C24,IF($F$112=3,C39,IF($F$112=4,C54,IF($F$112=5,C69,IF($F$112=6,C84,IF($F$112=7,C99,IF($F$112=8,C114,IF($F$112=9,C129,IF($F$112=10,C144,IF($F$112=11,C159,IF($F$112=12,C174,IF($F$112=13,C189,IF($F$112=14,C204,IF($F$112=15,C219,IF($F$112=16,C234,IF($F$112=17,C249,IF($F$112=18,C264,IF($F$112=19,C279,IF($F$112=20,C294))))))))))))))))))))</f>
        <v>0</v>
      </c>
      <c r="I114" s="7"/>
      <c r="J114" s="8"/>
      <c r="K114" s="9"/>
      <c r="L114" s="381"/>
      <c r="M114" s="212" t="s">
        <v>3</v>
      </c>
      <c r="N114" s="38" t="b">
        <f t="shared" ref="N114:N122" si="19">IF($L$112=1,C9,IF($L$112=2,C24,IF($L$112=3,C39,IF($L$112=4,C54,IF($L$112=5,C69,IF($L$112=6,C84,IF($L$112=7,C99,IF($L$112=8,C114,IF($L$112=9,C129,IF($L$112=10,C144,IF($L$112=11,C159,IF($L$112=12,C174,IF($L$112=13,C189,IF($L$112=14,C204,IF($L$112=15,C219,IF($L$112=16,C234,IF($L$112=17,C249,IF($L$112=18,C264,IF($L$112=19,C279,IF($L$112=20,C294))))))))))))))))))))</f>
        <v>0</v>
      </c>
    </row>
    <row r="115" spans="1:14" ht="13.5" hidden="1" customHeight="1" thickBot="1" x14ac:dyDescent="0.25">
      <c r="A115" s="381"/>
      <c r="B115" s="25" t="s">
        <v>4</v>
      </c>
      <c r="C115" s="40" t="str">
        <f t="shared" si="17"/>
        <v xml:space="preserve">Sipos Árpád/1736/ </v>
      </c>
      <c r="D115" s="40">
        <f>IF($F$7=8,I10,IF($L$7=8,K10,IF($F$22=8,I25,IF($L$22=8,K25,IF($F$37=8,I40,IF($L$37=8,K40,IF($F$52=8,I55,IF($L$52=8,K55,IF($F$67=8,I70,IF($L$67=8,K70,IF($F$82=8,I85,IF($L$82=8,K85,IF($F$97=8,I100,IF($L$97=8,K100,IF($F$112=8,I115,IF($L$112=8,K115,IF($F$127=8,I130,IF($L$127=8,K130,IF($F$142=8,I145,IF($L$142=8,K145))))))))))))))))))))</f>
        <v>0.5</v>
      </c>
      <c r="F115" s="381"/>
      <c r="G115" s="212" t="s">
        <v>4</v>
      </c>
      <c r="H115" s="36" t="b">
        <f t="shared" si="18"/>
        <v>0</v>
      </c>
      <c r="I115" s="7"/>
      <c r="J115" s="8"/>
      <c r="K115" s="9"/>
      <c r="L115" s="381"/>
      <c r="M115" s="212" t="s">
        <v>4</v>
      </c>
      <c r="N115" s="38" t="b">
        <f t="shared" si="19"/>
        <v>0</v>
      </c>
    </row>
    <row r="116" spans="1:14" ht="13.5" hidden="1" customHeight="1" thickBot="1" x14ac:dyDescent="0.25">
      <c r="A116" s="381"/>
      <c r="B116" s="25" t="s">
        <v>5</v>
      </c>
      <c r="C116" s="40" t="str">
        <f t="shared" si="17"/>
        <v>Sr Deme Sándor/1663/</v>
      </c>
      <c r="D116" s="40">
        <f>IF($F$7=8,I11,IF($L$7=8,K11,IF($F$22=8,I26,IF($L$22=8,K26,IF($F$37=8,I41,IF($L$37=8,K41,IF($F$52=8,I56,IF($L$52=8,K56,IF($F$67=8,I71,IF($L$67=8,K71,IF($F$82=8,I86,IF($L$82=8,K86,IF($F$97=8,I101,IF($L$97=8,K101,IF($F$112=8,I116,IF($L$112=8,K116,IF($F$127=8,I131,IF($L$127=8,K131,IF($F$142=8,I146,IF($L$142=8,K146))))))))))))))))))))</f>
        <v>0.5</v>
      </c>
      <c r="F116" s="381"/>
      <c r="G116" s="212" t="s">
        <v>5</v>
      </c>
      <c r="H116" s="36" t="b">
        <f t="shared" si="18"/>
        <v>0</v>
      </c>
      <c r="I116" s="7"/>
      <c r="J116" s="8"/>
      <c r="K116" s="9"/>
      <c r="L116" s="381"/>
      <c r="M116" s="212" t="s">
        <v>5</v>
      </c>
      <c r="N116" s="38" t="b">
        <f t="shared" si="19"/>
        <v>0</v>
      </c>
    </row>
    <row r="117" spans="1:14" ht="13.5" hidden="1" customHeight="1" thickBot="1" x14ac:dyDescent="0.25">
      <c r="A117" s="381"/>
      <c r="B117" s="25" t="s">
        <v>6</v>
      </c>
      <c r="C117" s="40" t="str">
        <f t="shared" si="17"/>
        <v>Csástyu Antal/1505/</v>
      </c>
      <c r="D117" s="40">
        <f t="shared" ref="D117:D122" si="20">IF($F$7=8,I12,IF($L$7=8,K12,IF($F$22=8,I27,IF($L$22=8,K27,IF($F$37=8,I42,IF($L$37=8,K42,IF($F$52=8,I57,IF($L$52=8,K57,IF($F$67=8,I72,IF($L$67=8,K72,IF($F$82=8,I87,IF($L$82=8,K87,IF($F$97=8,I102,IF($L$97=8,K102,IF($F$112=8,I117,IF($L$112=8,K117,IF($F$127=8,I136,IF($L$127=8,K136,IF($F$142=8,I151,IF($L$142=8,K151))))))))))))))))))))</f>
        <v>1</v>
      </c>
      <c r="F117" s="381"/>
      <c r="G117" s="212" t="s">
        <v>6</v>
      </c>
      <c r="H117" s="36" t="b">
        <f t="shared" si="18"/>
        <v>0</v>
      </c>
      <c r="I117" s="7"/>
      <c r="J117" s="8"/>
      <c r="K117" s="9"/>
      <c r="L117" s="381"/>
      <c r="M117" s="212" t="s">
        <v>6</v>
      </c>
      <c r="N117" s="38" t="b">
        <f t="shared" si="19"/>
        <v>0</v>
      </c>
    </row>
    <row r="118" spans="1:14" ht="13.5" hidden="1" customHeight="1" thickBot="1" x14ac:dyDescent="0.25">
      <c r="A118" s="381"/>
      <c r="B118" s="25" t="s">
        <v>7</v>
      </c>
      <c r="C118" s="40" t="str">
        <f t="shared" si="17"/>
        <v>Kozma György/1575/</v>
      </c>
      <c r="D118" s="40">
        <f t="shared" si="20"/>
        <v>1</v>
      </c>
      <c r="F118" s="381"/>
      <c r="G118" s="212" t="s">
        <v>7</v>
      </c>
      <c r="H118" s="36" t="b">
        <f t="shared" si="18"/>
        <v>0</v>
      </c>
      <c r="I118" s="7"/>
      <c r="J118" s="8"/>
      <c r="K118" s="9"/>
      <c r="L118" s="381"/>
      <c r="M118" s="212" t="s">
        <v>7</v>
      </c>
      <c r="N118" s="38" t="b">
        <f t="shared" si="19"/>
        <v>0</v>
      </c>
    </row>
    <row r="119" spans="1:14" ht="13.5" hidden="1" thickBot="1" x14ac:dyDescent="0.25">
      <c r="A119" s="381"/>
      <c r="B119" s="25" t="s">
        <v>79</v>
      </c>
      <c r="C119" s="40" t="str">
        <f t="shared" si="17"/>
        <v xml:space="preserve">Tóth Tamás </v>
      </c>
      <c r="D119" s="40">
        <f t="shared" si="20"/>
        <v>1</v>
      </c>
      <c r="F119" s="381"/>
      <c r="G119" s="212" t="s">
        <v>79</v>
      </c>
      <c r="H119" s="36" t="b">
        <f t="shared" si="18"/>
        <v>0</v>
      </c>
      <c r="I119" s="7"/>
      <c r="J119" s="8"/>
      <c r="K119" s="9"/>
      <c r="L119" s="381"/>
      <c r="M119" s="212" t="s">
        <v>79</v>
      </c>
      <c r="N119" s="38" t="b">
        <f t="shared" si="19"/>
        <v>0</v>
      </c>
    </row>
    <row r="120" spans="1:14" ht="13.5" hidden="1" thickBot="1" x14ac:dyDescent="0.25">
      <c r="A120" s="381"/>
      <c r="B120" s="25" t="s">
        <v>80</v>
      </c>
      <c r="C120" s="40" t="str">
        <f t="shared" si="17"/>
        <v>Rozinyák Attila</v>
      </c>
      <c r="D120" s="40">
        <f t="shared" si="20"/>
        <v>1</v>
      </c>
      <c r="F120" s="381"/>
      <c r="G120" s="212" t="s">
        <v>80</v>
      </c>
      <c r="H120" s="36" t="b">
        <f t="shared" si="18"/>
        <v>0</v>
      </c>
      <c r="I120" s="7"/>
      <c r="J120" s="8"/>
      <c r="K120" s="9"/>
      <c r="L120" s="381"/>
      <c r="M120" s="212" t="s">
        <v>80</v>
      </c>
      <c r="N120" s="38" t="b">
        <f t="shared" si="19"/>
        <v>0</v>
      </c>
    </row>
    <row r="121" spans="1:14" ht="13.5" hidden="1" thickBot="1" x14ac:dyDescent="0.25">
      <c r="A121" s="381"/>
      <c r="B121" s="25" t="s">
        <v>81</v>
      </c>
      <c r="C121" s="40" t="str">
        <f t="shared" si="17"/>
        <v>Tisza Csaba</v>
      </c>
      <c r="D121" s="40">
        <f t="shared" si="20"/>
        <v>0.5</v>
      </c>
      <c r="F121" s="381"/>
      <c r="G121" s="212" t="s">
        <v>81</v>
      </c>
      <c r="H121" s="36" t="b">
        <f t="shared" si="18"/>
        <v>0</v>
      </c>
      <c r="I121" s="7"/>
      <c r="J121" s="8"/>
      <c r="K121" s="9"/>
      <c r="L121" s="381"/>
      <c r="M121" s="212" t="s">
        <v>81</v>
      </c>
      <c r="N121" s="38" t="b">
        <f t="shared" si="19"/>
        <v>0</v>
      </c>
    </row>
    <row r="122" spans="1:14" ht="13.5" hidden="1" thickBot="1" x14ac:dyDescent="0.25">
      <c r="A122" s="391"/>
      <c r="B122" s="25" t="s">
        <v>82</v>
      </c>
      <c r="C122" s="40" t="str">
        <f t="shared" si="17"/>
        <v>Jr Deme Sándor</v>
      </c>
      <c r="D122" s="40">
        <f t="shared" si="20"/>
        <v>0</v>
      </c>
      <c r="F122" s="382"/>
      <c r="G122" s="213" t="s">
        <v>82</v>
      </c>
      <c r="H122" s="36" t="b">
        <f t="shared" si="18"/>
        <v>0</v>
      </c>
      <c r="I122" s="7"/>
      <c r="J122" s="8"/>
      <c r="K122" s="9"/>
      <c r="L122" s="382"/>
      <c r="M122" s="213" t="s">
        <v>82</v>
      </c>
      <c r="N122" s="38" t="b">
        <f t="shared" si="19"/>
        <v>0</v>
      </c>
    </row>
    <row r="123" spans="1:14" ht="19.5" hidden="1" thickBot="1" x14ac:dyDescent="0.35">
      <c r="D123" s="41">
        <f>IF($F$7=8,I18,IF($L$7=8,K18,IF($F$22=8,I33,IF($L$22=8,K33,IF($F$37=8,I48,IF($L$37=8,K48,IF($F$52=8,I63,IF($L$52=8,K63,IF($F$67=8,I78,IF($L$67=8,K78,IF($F$82=8,I93,IF($L$82=8,K93,IF($F$97=8,I108,IF($L$97=8,K108,IF($F$112=8,I123,IF($L$112=8,K123,IF($F$127=8,I138,IF($L$127=8,K138,IF($F$142=8,I153,IF($L$142=8,K153))))))))))))))))))))</f>
        <v>6.5</v>
      </c>
      <c r="H123" s="37"/>
      <c r="I123" s="11">
        <f>SUM(I113:I122)</f>
        <v>0</v>
      </c>
      <c r="J123" s="10"/>
      <c r="K123" s="12">
        <f>SUM(K113:K122)</f>
        <v>0</v>
      </c>
      <c r="N123" s="37"/>
    </row>
    <row r="124" spans="1:14" hidden="1" x14ac:dyDescent="0.2">
      <c r="H124" s="37"/>
      <c r="N124" s="37"/>
    </row>
    <row r="125" spans="1:14" ht="13.5" hidden="1" thickBot="1" x14ac:dyDescent="0.25">
      <c r="H125" s="37"/>
      <c r="I125" s="410" t="s">
        <v>8</v>
      </c>
      <c r="J125" s="411"/>
      <c r="K125" s="412"/>
      <c r="N125" s="37"/>
    </row>
    <row r="126" spans="1:14" ht="16.5" hidden="1" thickBot="1" x14ac:dyDescent="0.3">
      <c r="A126" s="383" t="s">
        <v>0</v>
      </c>
      <c r="B126" s="409"/>
      <c r="C126" s="23" t="str">
        <f>'Input adatok'!C131</f>
        <v>Nyh. Sakkiskola SE</v>
      </c>
      <c r="F126" s="383" t="s">
        <v>0</v>
      </c>
      <c r="G126" s="384"/>
      <c r="H126" s="92" t="b">
        <f>IF($F$127=1,#REF!,IF($F$127=2,C21,IF($F$127=3,C36,IF($F$127=4,C51,IF($F$127=5,C66,IF($F$127=6,C81,IF($F$127=7,C96,IF($F$127=8,C111,IF($F$127=9,C126,IF($F$127=10,C141,IF($F$127=11,C156,IF($F$127=12,C171,IF($F$127=13,C186,IF($F$127=14,C201,IF($F$127=15,C216,IF($F$127=16,C231,IF($F$127=17,C246,IF($F$127=18,C261,IF($F$127=19,C276,IF($F$127=20,C291))))))))))))))))))))</f>
        <v>0</v>
      </c>
      <c r="I126" s="413" t="str">
        <f>$I$1</f>
        <v>5. forduló</v>
      </c>
      <c r="J126" s="414"/>
      <c r="K126" s="415"/>
      <c r="L126" s="383" t="s">
        <v>0</v>
      </c>
      <c r="M126" s="384"/>
      <c r="N126" s="93" t="b">
        <f>IF($L$127=1,#REF!,IF($L$127=2,C21,IF($L$127=3,C36,IF($L$127=4,C51,IF($L$127=5,C66,IF($L$127=6,C81,IF($L$127=7,C96,IF($L$127=8,C111,IF($L$127=9,C126,IF($L$127=10,C141,IF($L$127=11,C156,IF($L$127=12,C171,IF($L$127=13,C186,IF($L$127=14,C201,IF($L$127=15,C216,IF($L$127=16,C231,IF($L$127=17,C246,IF($L$127=18,C261,IF($L$127=19,C276,IF($L$127=20,C291))))))))))))))))))))</f>
        <v>0</v>
      </c>
    </row>
    <row r="127" spans="1:14" ht="13.5" hidden="1" customHeight="1" thickBot="1" x14ac:dyDescent="0.25">
      <c r="A127" s="380">
        <v>9</v>
      </c>
      <c r="B127" s="24"/>
      <c r="C127" s="23" t="str">
        <f>'Input adatok'!M132</f>
        <v>Játékos Neve:</v>
      </c>
      <c r="F127" s="380"/>
      <c r="G127" s="211"/>
      <c r="H127" s="92" t="b">
        <f>IF($F$127=1,C7,IF($F$127=2,C22,IF($F$127=3,C37,IF($F$127=4,C52,IF($F$127=5,C67,IF($F$127=6,C82,IF($F$127=7,C97,IF($F$127=8,C112,IF($F$127=9,C127,IF($F$127=10,C142,IF($F$127=11,C157,IF($F$127=12,C172,IF($F$127=13,C187,IF($F$127=14,C202,IF($F$127=15,C217,IF($F$127=16,C232,IF($F$127=17,C247,IF($F$127=18,C262,IF($F$127=19,C277,IF($F$127=20,C292))))))))))))))))))))</f>
        <v>0</v>
      </c>
      <c r="I127" s="416"/>
      <c r="J127" s="417"/>
      <c r="K127" s="418"/>
      <c r="L127" s="380"/>
      <c r="M127" s="211"/>
      <c r="N127" s="93" t="b">
        <f>IF($L$127=1,C7,IF($L$127=2,C22,IF($L$127=3,C37,IF($L$127=4,C52,IF($L$127=5,C67,IF($L$127=6,C82,IF($L$127=7,C97,IF($L$127=8,C112,IF($L$127=9,C127,IF($L$127=10,C142,IF($L$127=11,C157,IF($L$127=12,C172,IF($L$127=13,C187,IF($L$127=14,C202,IF($L$127=15,C217,IF($L$127=16,C232,IF($L$127=17,C247,IF($L$127=18,C262,IF($L$127=19,C277,IF($L$127=20,C292))))))))))))))))))))</f>
        <v>0</v>
      </c>
    </row>
    <row r="128" spans="1:14" ht="13.5" hidden="1" customHeight="1" thickBot="1" x14ac:dyDescent="0.25">
      <c r="A128" s="381"/>
      <c r="B128" s="25" t="s">
        <v>2</v>
      </c>
      <c r="C128" s="40" t="str">
        <f>IF($F$7=9,H8,IF($L$7=9,N8,IF($F$22=9,H23,IF($L$22=9,N23,IF($F$37=9,H38,IF($L$37=9,N38,IF($F$52=9,H53,IF($L$52=9,N53,IF($F$67=9,H68,IF($L$67=9,N68,IF($F$82=9,H83,IF($L$82=9,N83,IF($F$97=9,H98,IF($L$97=9,N98,IF($F$112=9,H113,IF($L$112=9,N113,IF($F$127=9,H128,IF($L$127=9,N128,IF($F$142=9,H143,IF($L$142=9,N143))))))))))))))))))))</f>
        <v>Rubóczki Tibor</v>
      </c>
      <c r="D128" s="40">
        <f>IF($F$7=9,I8,IF($L$7=9,K8,IF($F$22=9,I23,IF($L$22=9,K23,IF($F$37=9,I38,IF($L$37=9,K38,IF($F$52=9,I53,IF($L$52=9,K53,IF($F$67=9,I68,IF($L$67=9,K68,IF($F$82=9,I83,IF($L$82=9,K83,IF($F$97=9,I98,IF($L$97=9,K98,IF($F$112=9,I113,IF($L$112=9,K113,IF($F$127=9,I128,IF($L$127=9,K128,IF($F$142=9,I143,IF($L$142=9,K143))))))))))))))))))))</f>
        <v>0.5</v>
      </c>
      <c r="F128" s="381"/>
      <c r="G128" s="212" t="s">
        <v>2</v>
      </c>
      <c r="H128" s="36" t="b">
        <f>IF($F$127=1,C8,IF($F$127=2,C23,IF($F$127=3,C38,IF($F$127=4,C53,IF($F$127=5,C68,IF($F$127=6,C83,IF($F$127=7,C98,IF($F$127=8,C113,IF($F$127=9,C128,IF($F$127=10,C143,IF($F$127=11,C158,IF($F$127=12,C173,IF($F$127=13,C188,IF($F$127=14,C203,IF($F$127=15,C218,IF($F$127=16,C233,IF($F$127=17,C248,IF($F$127=18,C263,IF($F$127=19,C278,IF($F$127=20,C293))))))))))))))))))))</f>
        <v>0</v>
      </c>
      <c r="I128" s="4"/>
      <c r="J128" s="5"/>
      <c r="K128" s="6"/>
      <c r="L128" s="381"/>
      <c r="M128" s="212" t="s">
        <v>2</v>
      </c>
      <c r="N128" s="38" t="b">
        <f>IF($L$127=1,C8,IF($L$127=2,C23,IF($L$127=3,C38,IF($L$127=4,C53,IF($L$127=5,C68,IF($L$127=6,C83,IF($L$127=7,C98,IF($L$127=8,C113,IF($L$127=9,C128,IF($L$127=10,C143,IF($L$127=11,C158,IF($L$127=12,C173,IF($L$127=13,C188,IF($L$127=14,C203,IF($L$127=15,C218,IF($L$127=16,C233,IF($L$127=17,C248,IF($L$127=18,C263,IF($L$127=19,C278,IF($L$127=20,C293))))))))))))))))))))</f>
        <v>0</v>
      </c>
    </row>
    <row r="129" spans="1:14" ht="13.5" hidden="1" customHeight="1" thickBot="1" x14ac:dyDescent="0.25">
      <c r="A129" s="381"/>
      <c r="B129" s="25" t="s">
        <v>3</v>
      </c>
      <c r="C129" s="40" t="str">
        <f t="shared" ref="C129:C137" si="21">IF($F$7=9,H9,IF($L$7=9,N9,IF($F$22=9,H24,IF($L$22=9,N24,IF($F$37=9,H39,IF($L$37=9,N39,IF($F$52=9,H54,IF($L$52=9,N54,IF($F$67=9,H69,IF($L$67=9,N69,IF($F$82=9,H84,IF($L$82=9,N84,IF($F$97=9,H99,IF($L$97=9,N99,IF($F$112=9,H114,IF($L$112=9,N114,IF($F$127=9,H129,IF($L$127=9,N129,IF($F$142=9,H144,IF($L$142=9,N144))))))))))))))))))))</f>
        <v>ifj. Csörsz Ferenc</v>
      </c>
      <c r="D129" s="40">
        <f>IF($F$7=9,I9,IF($L$7=9,K9,IF($F$22=9,I24,IF($L$22=9,K24,IF($F$37=9,I39,IF($L$37=9,K39,IF($F$52=9,I54,IF($L$52=9,K54,IF($F$67=9,I69,IF($L$67=9,K69,IF($F$82=9,I84,IF($L$82=9,K84,IF($F$97=9,I99,IF($L$97=9,K99,IF($F$112=9,I114,IF($L$112=9,K114,IF($F$127=9,I129,IF($L$127=9,K129,IF($F$142=9,I144,IF($L$142=9,K144))))))))))))))))))))</f>
        <v>1</v>
      </c>
      <c r="F129" s="381"/>
      <c r="G129" s="212" t="s">
        <v>3</v>
      </c>
      <c r="H129" s="36" t="b">
        <f t="shared" ref="H129:H137" si="22">IF($F$127=1,C9,IF($F$127=2,C24,IF($F$127=3,C39,IF($F$127=4,C54,IF($F$127=5,C69,IF($F$127=6,C84,IF($F$127=7,C99,IF($F$127=8,C114,IF($F$127=9,C129,IF($F$127=10,C144,IF($F$127=11,C159,IF($F$127=12,C174,IF($F$127=13,C189,IF($F$127=14,C204,IF($F$127=15,C219,IF($F$127=16,C234,IF($F$127=17,C249,IF($F$127=18,C264,IF($F$127=19,C279,IF($F$127=20,C294))))))))))))))))))))</f>
        <v>0</v>
      </c>
      <c r="I129" s="7"/>
      <c r="J129" s="8"/>
      <c r="K129" s="9"/>
      <c r="L129" s="381"/>
      <c r="M129" s="212" t="s">
        <v>3</v>
      </c>
      <c r="N129" s="38" t="b">
        <f t="shared" ref="N129:N137" si="23">IF($L$127=1,C9,IF($L$127=2,C24,IF($L$127=3,C39,IF($L$127=4,C54,IF($L$127=5,C69,IF($L$127=6,C84,IF($L$127=7,C99,IF($L$127=8,C114,IF($L$127=9,C129,IF($L$127=10,C144,IF($L$127=11,C159,IF($L$127=12,C174,IF($L$127=13,C189,IF($L$127=14,C204,IF($L$127=15,C219,IF($L$127=16,C234,IF($L$127=17,C249,IF($L$127=18,C264,IF($L$127=19,C279,IF($L$127=20,C294))))))))))))))))))))</f>
        <v>0</v>
      </c>
    </row>
    <row r="130" spans="1:14" ht="13.5" hidden="1" customHeight="1" thickBot="1" x14ac:dyDescent="0.25">
      <c r="A130" s="381"/>
      <c r="B130" s="25" t="s">
        <v>4</v>
      </c>
      <c r="C130" s="40" t="str">
        <f t="shared" si="21"/>
        <v>Dr. Gunyecz zoltán</v>
      </c>
      <c r="D130" s="40">
        <f>IF($F$7=9,I10,IF($L$7=9,K10,IF($F$22=9,I25,IF($L$22=9,K25,IF($F$37=9,I40,IF($L$37=9,K40,IF($F$52=9,I55,IF($L$52=9,K55,IF($F$67=9,I70,IF($L$67=9,K70,IF($F$82=9,I85,IF($L$82=9,K85,IF($F$97=9,I100,IF($L$97=9,K100,IF($F$112=9,I115,IF($L$112=9,K115,IF($F$127=9,I130,IF($L$127=9,K130,IF($F$142=9,I145,IF($L$142=9,K145))))))))))))))))))))</f>
        <v>1</v>
      </c>
      <c r="F130" s="381"/>
      <c r="G130" s="212" t="s">
        <v>4</v>
      </c>
      <c r="H130" s="36" t="b">
        <f t="shared" si="22"/>
        <v>0</v>
      </c>
      <c r="I130" s="7"/>
      <c r="J130" s="8"/>
      <c r="K130" s="9"/>
      <c r="L130" s="381"/>
      <c r="M130" s="212" t="s">
        <v>4</v>
      </c>
      <c r="N130" s="38" t="b">
        <f t="shared" si="23"/>
        <v>0</v>
      </c>
    </row>
    <row r="131" spans="1:14" ht="13.5" hidden="1" customHeight="1" thickBot="1" x14ac:dyDescent="0.25">
      <c r="A131" s="381"/>
      <c r="B131" s="25" t="s">
        <v>5</v>
      </c>
      <c r="C131" s="40" t="str">
        <f t="shared" si="21"/>
        <v>Darai Tihamér</v>
      </c>
      <c r="D131" s="40">
        <f>IF($F$7=9,I11,IF($L$7=9,K11,IF($F$22=9,I26,IF($L$22=9,K26,IF($F$37=9,I41,IF($L$37=9,K41,IF($F$52=9,I56,IF($L$52=9,K56,IF($F$67=9,I71,IF($L$67=9,K71,IF($F$82=9,I86,IF($L$82=9,K86,IF($F$97=9,I101,IF($L$97=9,K101,IF($F$112=9,I116,IF($L$112=9,K116,IF($F$127=9,I131,IF($L$127=9,K131,IF($F$142=9,I146,IF($L$142=9,K146))))))))))))))))))))</f>
        <v>0.5</v>
      </c>
      <c r="F131" s="381"/>
      <c r="G131" s="212" t="s">
        <v>5</v>
      </c>
      <c r="H131" s="36" t="b">
        <f t="shared" si="22"/>
        <v>0</v>
      </c>
      <c r="I131" s="7"/>
      <c r="J131" s="8"/>
      <c r="K131" s="9"/>
      <c r="L131" s="381"/>
      <c r="M131" s="212" t="s">
        <v>5</v>
      </c>
      <c r="N131" s="38" t="b">
        <f t="shared" si="23"/>
        <v>0</v>
      </c>
    </row>
    <row r="132" spans="1:14" ht="13.5" hidden="1" customHeight="1" thickBot="1" x14ac:dyDescent="0.25">
      <c r="A132" s="381"/>
      <c r="B132" s="25" t="s">
        <v>6</v>
      </c>
      <c r="C132" s="40" t="str">
        <f t="shared" si="21"/>
        <v>Gergely Ákos</v>
      </c>
      <c r="D132" s="40">
        <f t="shared" ref="D132:D137" si="24">IF($F$7=9,I12,IF($L$7=9,K12,IF($F$22=9,I27,IF($L$22=9,K27,IF($F$37=9,I42,IF($L$37=9,K42,IF($F$52=9,I57,IF($L$52=9,K57,IF($F$67=9,I72,IF($L$67=9,K72,IF($F$82=9,I87,IF($L$82=9,K87,IF($F$97=9,I102,IF($L$97=9,K102,IF($F$112=9,I117,IF($L$112=9,K117,IF($F$127=9,I132,IF($L$127=9,K132,IF($F$142=9,I151,IF($L$142=9,K151))))))))))))))))))))</f>
        <v>0.5</v>
      </c>
      <c r="F132" s="381"/>
      <c r="G132" s="212" t="s">
        <v>6</v>
      </c>
      <c r="H132" s="36" t="b">
        <f t="shared" si="22"/>
        <v>0</v>
      </c>
      <c r="I132" s="7"/>
      <c r="J132" s="8"/>
      <c r="K132" s="9"/>
      <c r="L132" s="381"/>
      <c r="M132" s="212" t="s">
        <v>6</v>
      </c>
      <c r="N132" s="38" t="b">
        <f t="shared" si="23"/>
        <v>0</v>
      </c>
    </row>
    <row r="133" spans="1:14" ht="13.5" hidden="1" customHeight="1" thickBot="1" x14ac:dyDescent="0.25">
      <c r="A133" s="381"/>
      <c r="B133" s="25" t="s">
        <v>7</v>
      </c>
      <c r="C133" s="40" t="str">
        <f t="shared" si="21"/>
        <v>Görbe Szabolcs</v>
      </c>
      <c r="D133" s="40">
        <f t="shared" si="24"/>
        <v>1</v>
      </c>
      <c r="F133" s="381"/>
      <c r="G133" s="212" t="s">
        <v>7</v>
      </c>
      <c r="H133" s="36" t="b">
        <f t="shared" si="22"/>
        <v>0</v>
      </c>
      <c r="I133" s="7"/>
      <c r="J133" s="8"/>
      <c r="K133" s="9"/>
      <c r="L133" s="381"/>
      <c r="M133" s="212" t="s">
        <v>7</v>
      </c>
      <c r="N133" s="38" t="b">
        <f t="shared" si="23"/>
        <v>0</v>
      </c>
    </row>
    <row r="134" spans="1:14" ht="13.5" hidden="1" thickBot="1" x14ac:dyDescent="0.25">
      <c r="A134" s="381"/>
      <c r="B134" s="25" t="s">
        <v>79</v>
      </c>
      <c r="C134" s="40" t="str">
        <f t="shared" si="21"/>
        <v>Tóth Tibor</v>
      </c>
      <c r="D134" s="40">
        <f t="shared" si="24"/>
        <v>1</v>
      </c>
      <c r="F134" s="381"/>
      <c r="G134" s="212" t="s">
        <v>79</v>
      </c>
      <c r="H134" s="36" t="b">
        <f t="shared" si="22"/>
        <v>0</v>
      </c>
      <c r="I134" s="7"/>
      <c r="J134" s="8"/>
      <c r="K134" s="9"/>
      <c r="L134" s="381"/>
      <c r="M134" s="212" t="s">
        <v>79</v>
      </c>
      <c r="N134" s="38" t="b">
        <f t="shared" si="23"/>
        <v>0</v>
      </c>
    </row>
    <row r="135" spans="1:14" ht="13.5" hidden="1" thickBot="1" x14ac:dyDescent="0.25">
      <c r="A135" s="381"/>
      <c r="B135" s="25" t="s">
        <v>80</v>
      </c>
      <c r="C135" s="40" t="str">
        <f t="shared" si="21"/>
        <v>Diczkó Zsombor</v>
      </c>
      <c r="D135" s="40">
        <f t="shared" si="24"/>
        <v>0.5</v>
      </c>
      <c r="F135" s="381"/>
      <c r="G135" s="212" t="s">
        <v>80</v>
      </c>
      <c r="H135" s="36" t="b">
        <f t="shared" si="22"/>
        <v>0</v>
      </c>
      <c r="I135" s="7"/>
      <c r="J135" s="8"/>
      <c r="K135" s="9"/>
      <c r="L135" s="381"/>
      <c r="M135" s="212" t="s">
        <v>80</v>
      </c>
      <c r="N135" s="38" t="b">
        <f t="shared" si="23"/>
        <v>0</v>
      </c>
    </row>
    <row r="136" spans="1:14" ht="13.5" hidden="1" thickBot="1" x14ac:dyDescent="0.25">
      <c r="A136" s="381"/>
      <c r="B136" s="25" t="s">
        <v>81</v>
      </c>
      <c r="C136" s="40" t="str">
        <f t="shared" si="21"/>
        <v>Papp László</v>
      </c>
      <c r="D136" s="40">
        <f t="shared" si="24"/>
        <v>1</v>
      </c>
      <c r="F136" s="381"/>
      <c r="G136" s="212" t="s">
        <v>81</v>
      </c>
      <c r="H136" s="36" t="b">
        <f t="shared" si="22"/>
        <v>0</v>
      </c>
      <c r="I136" s="7"/>
      <c r="J136" s="8"/>
      <c r="K136" s="9"/>
      <c r="L136" s="381"/>
      <c r="M136" s="212" t="s">
        <v>81</v>
      </c>
      <c r="N136" s="38" t="b">
        <f t="shared" si="23"/>
        <v>0</v>
      </c>
    </row>
    <row r="137" spans="1:14" ht="13.5" hidden="1" thickBot="1" x14ac:dyDescent="0.25">
      <c r="A137" s="391"/>
      <c r="B137" s="25" t="s">
        <v>82</v>
      </c>
      <c r="C137" s="40" t="str">
        <f t="shared" si="21"/>
        <v>Ugyan Dániel</v>
      </c>
      <c r="D137" s="40">
        <f t="shared" si="24"/>
        <v>1</v>
      </c>
      <c r="F137" s="382"/>
      <c r="G137" s="213" t="s">
        <v>82</v>
      </c>
      <c r="H137" s="36" t="b">
        <f t="shared" si="22"/>
        <v>0</v>
      </c>
      <c r="I137" s="7"/>
      <c r="J137" s="8"/>
      <c r="K137" s="9"/>
      <c r="L137" s="382"/>
      <c r="M137" s="213" t="s">
        <v>82</v>
      </c>
      <c r="N137" s="38" t="b">
        <f t="shared" si="23"/>
        <v>0</v>
      </c>
    </row>
    <row r="138" spans="1:14" ht="19.5" hidden="1" thickBot="1" x14ac:dyDescent="0.35">
      <c r="D138" s="41">
        <f>IF($F$7=9,I18,IF($L$7=9,K18,IF($F$22=9,I33,IF($L$22=9,K33,IF($F$37=9,I48,IF($L$37=9,K48,IF($F$52=9,I63,IF($L$52=9,K63,IF($F$67=9,I78,IF($L$67=9,K78,IF($F$82=9,I93,IF($L$82=9,K93,IF($F$97=9,I108,IF($L$97=9,K108,IF($F$112=9,I123,IF($L$112=9,K123,IF($F$127=9,I138,IF($L$127=9,K138,IF($F$142=9,I153,IF($L$142=9,K153))))))))))))))))))))</f>
        <v>8</v>
      </c>
      <c r="H138" s="37"/>
      <c r="I138" s="11">
        <f>SUM(I128:I137)</f>
        <v>0</v>
      </c>
      <c r="J138" s="10"/>
      <c r="K138" s="12">
        <f>SUM(K128:K137)</f>
        <v>0</v>
      </c>
      <c r="N138" s="37"/>
    </row>
    <row r="139" spans="1:14" hidden="1" x14ac:dyDescent="0.2">
      <c r="H139" s="37"/>
      <c r="N139" s="37"/>
    </row>
    <row r="140" spans="1:14" ht="13.5" hidden="1" thickBot="1" x14ac:dyDescent="0.25">
      <c r="H140" s="37"/>
      <c r="I140" s="410" t="s">
        <v>8</v>
      </c>
      <c r="J140" s="411"/>
      <c r="K140" s="412"/>
      <c r="N140" s="37"/>
    </row>
    <row r="141" spans="1:14" ht="16.5" hidden="1" thickBot="1" x14ac:dyDescent="0.3">
      <c r="A141" s="383" t="s">
        <v>0</v>
      </c>
      <c r="B141" s="409"/>
      <c r="C141" s="23" t="str">
        <f>'Input adatok'!C147</f>
        <v>Nagyhalászi SE</v>
      </c>
      <c r="F141" s="383" t="s">
        <v>0</v>
      </c>
      <c r="G141" s="384"/>
      <c r="H141" s="92" t="b">
        <f>IF($F$142=1,#REF!,IF($F$142=2,C21,IF($F$142=3,C36,IF($F$142=4,C51,IF($F$142=5,C66,IF($F$142=6,C81,IF($F$142=7,C96,IF($F$142=8,C111,IF($F$142=9,C126,IF($F$142=10,C141,IF($F$142=11,C156,IF($F$142=12,C171,IF($F$142=13,C186,IF($F$142=14,C201,IF($F$142=15,C216,IF($F$142=16,C231,IF($F$142=17,C246,IF($F$142=18,C261,IF($F$142=19,C276,IF($F$142=20,C291))))))))))))))))))))</f>
        <v>0</v>
      </c>
      <c r="I141" s="413" t="str">
        <f>$I$1</f>
        <v>5. forduló</v>
      </c>
      <c r="J141" s="414"/>
      <c r="K141" s="415"/>
      <c r="L141" s="383" t="s">
        <v>0</v>
      </c>
      <c r="M141" s="384"/>
      <c r="N141" s="93" t="b">
        <f>IF($L$142=1,#REF!,IF($L$142=2,C21,IF($L$142=3,C36,IF($L$142=4,C51,IF($L$142=5,C66,IF($L$142=6,C81,IF($L$142=7,C96,IF($L$142=8,C111,IF($L$142=9,C126,IF($L$142=10,C141,IF($L$142=11,C156,IF($L$142=12,C171,IF($L$142=13,C186,IF($L$142=14,C201,IF($L$142=15,C216,IF($L$142=16,C231,IF($L$142=17,C246,IF($L$142=18,C261,IF($L$142=19,C276,IF($L$142=20,C291))))))))))))))))))))</f>
        <v>0</v>
      </c>
    </row>
    <row r="142" spans="1:14" ht="13.5" hidden="1" customHeight="1" thickBot="1" x14ac:dyDescent="0.25">
      <c r="A142" s="380">
        <v>10</v>
      </c>
      <c r="B142" s="24"/>
      <c r="C142" s="23" t="str">
        <f>'Input adatok'!M148</f>
        <v>Játékos Neve:</v>
      </c>
      <c r="F142" s="380"/>
      <c r="G142" s="211"/>
      <c r="H142" s="92" t="b">
        <f>IF($F$142=1,C7,IF($F$142=2,C22,IF($F$142=3,C37,IF($F$142=4,C52,IF($F$142=5,C67,IF($F$142=6,C82,IF($F$142=7,C97,IF($F$142=8,C112,IF($F$142=9,C127,IF($F$142=10,C142,IF($F$142=11,C157,IF($F$142=12,C172,IF($F$142=13,C187,IF($F$142=14,C202,IF($F$142=15,C217,IF($F$142=16,C232,IF($F$142=17,C247,IF($F$142=18,C262,IF($F$142=19,C277,IF($F$142=20,C292))))))))))))))))))))</f>
        <v>0</v>
      </c>
      <c r="I142" s="416"/>
      <c r="J142" s="417"/>
      <c r="K142" s="418"/>
      <c r="L142" s="380"/>
      <c r="M142" s="211"/>
      <c r="N142" s="93" t="b">
        <f>IF($L$142=1,C7,IF($L$142=2,C22,IF($L$142=3,C37,IF($L$142=4,C52,IF($L$142=5,C67,IF($L$142=6,C82,IF($L$142=7,C97,IF($L$142=8,C112,IF($L$142=9,C127,IF($L$142=10,C142,IF($L$142=11,C157,IF($L$142=12,C172,IF($L$142=13,C187,IF($L$142=14,C202,IF($L$142=15,C217,IF($L$142=16,C232,IF($L$142=17,C247,IF($L$142=18,C262,IF($L$142=19,C277,IF($L$142=20,C292))))))))))))))))))))</f>
        <v>0</v>
      </c>
    </row>
    <row r="143" spans="1:14" ht="13.5" hidden="1" customHeight="1" thickBot="1" x14ac:dyDescent="0.25">
      <c r="A143" s="381"/>
      <c r="B143" s="25" t="s">
        <v>2</v>
      </c>
      <c r="C143" s="40" t="str">
        <f>IF($F$7=10,H8,IF($L$7=10,N8,IF($F$22=10,H23,IF($L$22=10,N23,IF($F$37=10,H38,IF($L$37=10,N38,IF($F$52=10,H53,IF($L$52=10,N53,IF($F$67=10,H68,IF($L$67=10,N68,IF($F$82=10,H83,IF($L$82=10,N83,IF($F$97=10,H98,IF($L$97=10,N98,IF($F$112=10,H113,IF($L$112=10,N113,IF($F$127=10,H128,IF($L$127=10,N128,IF($F$142=10,H143,IF($L$142=10,N143))))))))))))))))))))</f>
        <v xml:space="preserve"> Kovalcsik Zoltán</v>
      </c>
      <c r="D143" s="40">
        <f>IF($F$7=10,I8,IF($L$7=10,K8,IF($F$22=10,I23,IF($L$22=10,K23,IF($F$37=10,I38,IF($L$37=10,K38,IF($F$52=10,I53,IF($L$52=10,K53,IF($F$67=10,I68,IF($L$67=10,K68,IF($F$82=10,I83,IF($L$82=10,K83,IF($F$97=10,I98,IF($L$97=10,K98,IF($F$112=10,I113,IF($L$112=10,K113,IF($F$127=10,I128,IF($L$127=10,K128,IF($F$142=10,I143,IF($L$142=10,K143))))))))))))))))))))</f>
        <v>0.5</v>
      </c>
      <c r="F143" s="381"/>
      <c r="G143" s="212" t="s">
        <v>2</v>
      </c>
      <c r="H143" s="36" t="b">
        <f>IF($F$142=1,C8,IF($F$142=2,C23,IF($F$142=3,C38,IF($F$142=4,C53,IF($F$142=5,C68,IF($F$142=6,C83,IF($F$142=7,C98,IF($F$142=8,C113,IF($F$142=9,C128,IF($F$142=10,C143,IF($F$142=11,C158,IF($F$142=12,C173,IF($F$142=13,C188,IF($F$142=14,C203,IF($F$142=15,C218,IF($F$142=16,C233,IF($F$142=17,C248,IF($F$142=18,C263,IF($F$142=19,C278,IF($F$142=20,C293))))))))))))))))))))</f>
        <v>0</v>
      </c>
      <c r="I143" s="4"/>
      <c r="J143" s="5"/>
      <c r="K143" s="6"/>
      <c r="L143" s="381"/>
      <c r="M143" s="212" t="s">
        <v>2</v>
      </c>
      <c r="N143" s="38" t="b">
        <f>IF($L$142=1,C8,IF($L$142=2,C23,IF($L$142=3,C38,IF($L$142=4,C53,IF($L$142=5,C68,IF($L$142=6,C83,IF($L$142=7,C98,IF($L$142=8,C113,IF($L$142=9,C128,IF($L$142=10,C143,IF($L$142=11,C158,IF($L$142=12,C173,IF($L$142=13,C188,IF($L$142=14,C203,IF($L$142=15,C218,IF($L$142=16,C233,IF($L$142=17,C248,IF($L$142=18,C263,IF($L$142=19,C278,IF($L$142=20,C293))))))))))))))))))))</f>
        <v>0</v>
      </c>
    </row>
    <row r="144" spans="1:14" ht="13.5" hidden="1" customHeight="1" thickBot="1" x14ac:dyDescent="0.25">
      <c r="A144" s="381"/>
      <c r="B144" s="25" t="s">
        <v>3</v>
      </c>
      <c r="C144" s="40" t="str">
        <f t="shared" ref="C144:C152" si="25">IF($F$7=10,H9,IF($L$7=10,N9,IF($F$22=10,H24,IF($L$22=10,N24,IF($F$37=10,H39,IF($L$37=10,N39,IF($F$52=10,H54,IF($L$52=10,N54,IF($F$67=10,H69,IF($L$67=10,N69,IF($F$82=10,H84,IF($L$82=10,N84,IF($F$97=10,H99,IF($L$97=10,N99,IF($F$112=10,H114,IF($L$112=10,N114,IF($F$127=10,H129,IF($L$127=10,N129,IF($F$142=10,H144,IF($L$142=10,N144))))))))))))))))))))</f>
        <v>Vitai Tamás</v>
      </c>
      <c r="D144" s="40">
        <f>IF($F$7=10,I9,IF($L$7=10,K9,IF($F$22=10,I24,IF($L$22=10,K24,IF($F$37=10,I39,IF($L$37=10,K39,IF($F$52=10,I54,IF($L$52=10,K54,IF($F$67=10,I69,IF($L$67=10,K69,IF($F$82=10,I84,IF($L$82=10,K84,IF($F$97=10,I99,IF($L$97=10,K99,IF($F$112=10,I114,IF($L$112=10,K114,IF($F$127=10,I129,IF($L$127=10,K129,IF($F$142=10,I144,IF($L$142=10,K144))))))))))))))))))))</f>
        <v>0.5</v>
      </c>
      <c r="F144" s="381"/>
      <c r="G144" s="212" t="s">
        <v>3</v>
      </c>
      <c r="H144" s="36" t="b">
        <f t="shared" ref="H144:H152" si="26">IF($F$142=1,C9,IF($F$142=2,C24,IF($F$142=3,C39,IF($F$142=4,C54,IF($F$142=5,C69,IF($F$142=6,C84,IF($F$142=7,C99,IF($F$142=8,C114,IF($F$142=9,C129,IF($F$142=10,C144,IF($F$142=11,C159,IF($F$142=12,C174,IF($F$142=13,C189,IF($F$142=14,C204,IF($F$142=15,C219,IF($F$142=16,C234,IF($F$142=17,C249,IF($F$142=18,C264,IF($F$142=19,C279,IF($F$142=20,C294))))))))))))))))))))</f>
        <v>0</v>
      </c>
      <c r="I144" s="7"/>
      <c r="J144" s="8"/>
      <c r="K144" s="9"/>
      <c r="L144" s="381"/>
      <c r="M144" s="212" t="s">
        <v>3</v>
      </c>
      <c r="N144" s="38" t="b">
        <f t="shared" ref="N144:N152" si="27">IF($L$142=1,C9,IF($L$142=2,C24,IF($L$142=3,C39,IF($L$142=4,C54,IF($L$142=5,C69,IF($L$142=6,C84,IF($L$142=7,C99,IF($L$142=8,C114,IF($L$142=9,C129,IF($L$142=10,C144,IF($L$142=11,C159,IF($L$142=12,C174,IF($L$142=13,C189,IF($L$142=14,C204,IF($L$142=15,C219,IF($L$142=16,C234,IF($L$142=17,C249,IF($L$142=18,C264,IF($L$142=19,C279,IF($L$142=20,C294))))))))))))))))))))</f>
        <v>0</v>
      </c>
    </row>
    <row r="145" spans="1:14" ht="13.5" hidden="1" customHeight="1" thickBot="1" x14ac:dyDescent="0.25">
      <c r="A145" s="381"/>
      <c r="B145" s="25" t="s">
        <v>4</v>
      </c>
      <c r="C145" s="40" t="str">
        <f t="shared" si="25"/>
        <v xml:space="preserve">Boros Zoltán </v>
      </c>
      <c r="D145" s="40">
        <f>IF($F$7=10,I10,IF($L$7=10,K10,IF($F$22=10,I25,IF($L$22=10,K25,IF($F$37=10,I40,IF($L$37=10,K40,IF($F$52=10,I55,IF($L$52=10,K55,IF($F$67=10,I70,IF($L$67=10,K70,IF($F$82=10,I85,IF($L$82=10,K85,IF($F$97=10,I100,IF($L$97=10,K100,IF($F$112=10,I115,IF($L$112=10,K115,IF($F$127=10,I130,IF($L$127=10,K130,IF($F$142=10,I145,IF($L$142=10,K145))))))))))))))))))))</f>
        <v>0</v>
      </c>
      <c r="F145" s="381"/>
      <c r="G145" s="212" t="s">
        <v>4</v>
      </c>
      <c r="H145" s="36" t="b">
        <f t="shared" si="26"/>
        <v>0</v>
      </c>
      <c r="I145" s="7"/>
      <c r="J145" s="8"/>
      <c r="K145" s="9"/>
      <c r="L145" s="381"/>
      <c r="M145" s="212" t="s">
        <v>4</v>
      </c>
      <c r="N145" s="38" t="b">
        <f t="shared" si="27"/>
        <v>0</v>
      </c>
    </row>
    <row r="146" spans="1:14" ht="13.5" hidden="1" customHeight="1" thickBot="1" x14ac:dyDescent="0.25">
      <c r="A146" s="381"/>
      <c r="B146" s="25" t="s">
        <v>5</v>
      </c>
      <c r="C146" s="40" t="str">
        <f t="shared" si="25"/>
        <v xml:space="preserve"> Orosz Tóth Gábor</v>
      </c>
      <c r="D146" s="40">
        <f>IF($F$7=10,I11,IF($L$7=10,K11,IF($F$22=10,I26,IF($L$22=10,K26,IF($F$37=10,I41,IF($L$37=10,K41,IF($F$52=10,I56,IF($L$52=10,K56,IF($F$67=10,I71,IF($L$67=10,K71,IF($F$82=10,I86,IF($L$82=10,K86,IF($F$97=10,I101,IF($L$97=10,K101,IF($F$112=10,I116,IF($L$112=10,K116,IF($F$127=10,I131,IF($L$127=10,K131,IF($F$142=10,I146,IF($L$142=10,K146))))))))))))))))))))</f>
        <v>0</v>
      </c>
      <c r="F146" s="381"/>
      <c r="G146" s="212" t="s">
        <v>5</v>
      </c>
      <c r="H146" s="36" t="b">
        <f t="shared" si="26"/>
        <v>0</v>
      </c>
      <c r="I146" s="7"/>
      <c r="J146" s="8"/>
      <c r="K146" s="9"/>
      <c r="L146" s="381"/>
      <c r="M146" s="212" t="s">
        <v>5</v>
      </c>
      <c r="N146" s="38" t="b">
        <f t="shared" si="27"/>
        <v>0</v>
      </c>
    </row>
    <row r="147" spans="1:14" ht="13.5" hidden="1" customHeight="1" thickBot="1" x14ac:dyDescent="0.25">
      <c r="A147" s="381"/>
      <c r="B147" s="25" t="s">
        <v>6</v>
      </c>
      <c r="C147" s="40" t="str">
        <f t="shared" si="25"/>
        <v xml:space="preserve"> Béres István</v>
      </c>
      <c r="D147" s="40">
        <f t="shared" ref="D147:D152" si="28">IF($F$7=10,I12,IF($L$7=10,K12,IF($F$22=10,I27,IF($L$22=10,K27,IF($F$37=10,I42,IF($L$37=10,K42,IF($F$52=10,I57,IF($L$52=10,K57,IF($F$67=10,I72,IF($L$67=10,K72,IF($F$82=10,I87,IF($L$82=10,K87,IF($F$97=10,I102,IF($L$97=10,K102,IF($F$112=10,I117,IF($L$112=10,K117,IF($F$127=10,I132,IF($L$127=10,K132,IF($F$142=10,I147,IF($L$142=10,K147))))))))))))))))))))</f>
        <v>0</v>
      </c>
      <c r="F147" s="381"/>
      <c r="G147" s="212" t="s">
        <v>6</v>
      </c>
      <c r="H147" s="36" t="b">
        <f t="shared" si="26"/>
        <v>0</v>
      </c>
      <c r="I147" s="7"/>
      <c r="J147" s="8"/>
      <c r="K147" s="9"/>
      <c r="L147" s="381"/>
      <c r="M147" s="212" t="s">
        <v>6</v>
      </c>
      <c r="N147" s="38" t="b">
        <f t="shared" si="27"/>
        <v>0</v>
      </c>
    </row>
    <row r="148" spans="1:14" ht="13.5" hidden="1" customHeight="1" thickBot="1" x14ac:dyDescent="0.25">
      <c r="A148" s="381"/>
      <c r="B148" s="25" t="s">
        <v>7</v>
      </c>
      <c r="C148" s="40" t="str">
        <f t="shared" si="25"/>
        <v xml:space="preserve">Badari Máté </v>
      </c>
      <c r="D148" s="40">
        <f t="shared" si="28"/>
        <v>0</v>
      </c>
      <c r="F148" s="381"/>
      <c r="G148" s="212" t="s">
        <v>7</v>
      </c>
      <c r="H148" s="36" t="b">
        <f t="shared" si="26"/>
        <v>0</v>
      </c>
      <c r="I148" s="7"/>
      <c r="J148" s="8"/>
      <c r="K148" s="9"/>
      <c r="L148" s="381"/>
      <c r="M148" s="212" t="s">
        <v>7</v>
      </c>
      <c r="N148" s="38" t="b">
        <f t="shared" si="27"/>
        <v>0</v>
      </c>
    </row>
    <row r="149" spans="1:14" ht="13.5" hidden="1" thickBot="1" x14ac:dyDescent="0.25">
      <c r="A149" s="381"/>
      <c r="B149" s="25" t="s">
        <v>79</v>
      </c>
      <c r="C149" s="40" t="str">
        <f t="shared" si="25"/>
        <v xml:space="preserve"> Kiss Rebeka</v>
      </c>
      <c r="D149" s="40">
        <f t="shared" si="28"/>
        <v>0</v>
      </c>
      <c r="F149" s="381"/>
      <c r="G149" s="212" t="s">
        <v>79</v>
      </c>
      <c r="H149" s="36" t="b">
        <f t="shared" si="26"/>
        <v>0</v>
      </c>
      <c r="I149" s="7"/>
      <c r="J149" s="8"/>
      <c r="K149" s="9"/>
      <c r="L149" s="381"/>
      <c r="M149" s="212" t="s">
        <v>79</v>
      </c>
      <c r="N149" s="38" t="b">
        <f t="shared" si="27"/>
        <v>0</v>
      </c>
    </row>
    <row r="150" spans="1:14" ht="13.5" hidden="1" thickBot="1" x14ac:dyDescent="0.25">
      <c r="A150" s="381"/>
      <c r="B150" s="25" t="s">
        <v>80</v>
      </c>
      <c r="C150" s="40" t="str">
        <f t="shared" si="25"/>
        <v xml:space="preserve"> Végh Dorottya</v>
      </c>
      <c r="D150" s="40">
        <f t="shared" si="28"/>
        <v>0</v>
      </c>
      <c r="F150" s="381"/>
      <c r="G150" s="212" t="s">
        <v>80</v>
      </c>
      <c r="H150" s="36" t="b">
        <f t="shared" si="26"/>
        <v>0</v>
      </c>
      <c r="I150" s="7"/>
      <c r="J150" s="8"/>
      <c r="K150" s="9"/>
      <c r="L150" s="381"/>
      <c r="M150" s="212" t="s">
        <v>80</v>
      </c>
      <c r="N150" s="38" t="b">
        <f t="shared" si="27"/>
        <v>0</v>
      </c>
    </row>
    <row r="151" spans="1:14" ht="13.5" hidden="1" thickBot="1" x14ac:dyDescent="0.25">
      <c r="A151" s="381"/>
      <c r="B151" s="25" t="s">
        <v>81</v>
      </c>
      <c r="C151" s="40" t="str">
        <f t="shared" si="25"/>
        <v>Ferenczi Zoltán</v>
      </c>
      <c r="D151" s="40">
        <f t="shared" si="28"/>
        <v>1</v>
      </c>
      <c r="F151" s="381"/>
      <c r="G151" s="212" t="s">
        <v>81</v>
      </c>
      <c r="H151" s="36" t="b">
        <f t="shared" si="26"/>
        <v>0</v>
      </c>
      <c r="I151" s="7"/>
      <c r="J151" s="8"/>
      <c r="K151" s="9"/>
      <c r="L151" s="381"/>
      <c r="M151" s="212" t="s">
        <v>81</v>
      </c>
      <c r="N151" s="38" t="b">
        <f t="shared" si="27"/>
        <v>0</v>
      </c>
    </row>
    <row r="152" spans="1:14" ht="13.5" hidden="1" thickBot="1" x14ac:dyDescent="0.25">
      <c r="A152" s="391"/>
      <c r="B152" s="25" t="s">
        <v>82</v>
      </c>
      <c r="C152" s="40" t="str">
        <f t="shared" si="25"/>
        <v xml:space="preserve"> Kormány Zoltán</v>
      </c>
      <c r="D152" s="40">
        <f t="shared" si="28"/>
        <v>0</v>
      </c>
      <c r="F152" s="382"/>
      <c r="G152" s="213" t="s">
        <v>82</v>
      </c>
      <c r="H152" s="36" t="b">
        <f t="shared" si="26"/>
        <v>0</v>
      </c>
      <c r="I152" s="7"/>
      <c r="J152" s="8"/>
      <c r="K152" s="9"/>
      <c r="L152" s="382"/>
      <c r="M152" s="213" t="s">
        <v>82</v>
      </c>
      <c r="N152" s="38" t="b">
        <f t="shared" si="27"/>
        <v>0</v>
      </c>
    </row>
    <row r="153" spans="1:14" ht="19.5" hidden="1" thickBot="1" x14ac:dyDescent="0.35">
      <c r="C153" s="39"/>
      <c r="D153" s="41">
        <f>IF($F$7=10,I18,IF($L$7=10,K18,IF($F$22=10,I33,IF($L$22=10,K33,IF($F$37=10,I48,IF($L$37=10,K48,IF($F$52=10,I63,IF($L$52=10,K63,IF($F$67=10,I78,IF($L$67=10,K78,IF($F$82=10,I93,IF($L$82=10,K93,IF($F$97=10,I108,IF($L$97=10,K108,IF($F$112=10,I123,IF($L$112=10,K123,IF($F$127=10,I138,IF($L$127=10,K138,IF($F$142=10,I153,IF($L$142=10,K153))))))))))))))))))))</f>
        <v>2</v>
      </c>
      <c r="I153" s="12">
        <f>SUM(I143:I152)</f>
        <v>0</v>
      </c>
      <c r="J153" s="12"/>
      <c r="K153" s="12">
        <f>SUM(K143:K152)</f>
        <v>0</v>
      </c>
    </row>
    <row r="154" spans="1:14" x14ac:dyDescent="0.2">
      <c r="C154" s="39"/>
    </row>
    <row r="155" spans="1:14" ht="13.5" thickBot="1" x14ac:dyDescent="0.25">
      <c r="C155" s="39"/>
    </row>
    <row r="156" spans="1:14" ht="16.5" thickBot="1" x14ac:dyDescent="0.3">
      <c r="A156" s="383" t="s">
        <v>0</v>
      </c>
      <c r="B156" s="384"/>
      <c r="C156" s="23">
        <f>'Input adatok'!C163</f>
        <v>0</v>
      </c>
    </row>
    <row r="157" spans="1:14" ht="13.5" customHeight="1" thickBot="1" x14ac:dyDescent="0.25">
      <c r="A157" s="380">
        <v>11</v>
      </c>
      <c r="B157" s="24"/>
      <c r="C157" s="27" t="str">
        <f>'Input adatok'!M164</f>
        <v>Játékos Neve:</v>
      </c>
    </row>
    <row r="158" spans="1:14" ht="13.5" customHeight="1" x14ac:dyDescent="0.2">
      <c r="A158" s="381"/>
      <c r="B158" s="25" t="s">
        <v>2</v>
      </c>
      <c r="C158" s="40" t="b">
        <f>IF($F$7=11,H8,IF($L$7=11,N8,IF($F$22=11,H23,IF($L$22=11,N23,IF($F$37=11,H38,IF($L$37=11,N38,IF($F$52=11,H53,IF($L$52=11,N53,IF($F$67=11,H68,IF($L$67=11,N68,IF($F$82=11,H83,IF($L$82=11,N83,IF($F$97=11,H98,IF($L$97=11,N98,IF($F$112=11,H113,IF($L$112=11,N113,IF($F$127=11,H128,IF($L$127=11,N128,IF($F$142=11,H143,IF($L$142=11,N143))))))))))))))))))))</f>
        <v>0</v>
      </c>
      <c r="D158" s="40" t="b">
        <f>IF($F$7=11,I8,IF($L$7=11,K8,IF($F$22=11,I23,IF($L$22=11,K23,IF($F$37=11,I38,IF($L$37=11,K38,IF($F$52=11,I53,IF($L$52=11,K53,IF($F$67=11,I68,IF($L$67=11,K68,IF($F$82=11,I83,IF($L$82=11,K83,IF($F$97=11,I98,IF($L$97=11,K98,IF($F$112=11,I113,IF($L$112=11,K113,IF($F$127=11,I128,IF($L$127=11,K128,IF($F$142=11,I143,IF($L$142=11,K143))))))))))))))))))))</f>
        <v>0</v>
      </c>
    </row>
    <row r="159" spans="1:14" ht="13.5" customHeight="1" x14ac:dyDescent="0.2">
      <c r="A159" s="381"/>
      <c r="B159" s="25" t="s">
        <v>3</v>
      </c>
      <c r="C159" s="40" t="b">
        <f t="shared" ref="C159:C167" si="29">IF($F$7=11,H9,IF($L$7=11,N9,IF($F$22=11,H24,IF($L$22=11,N24,IF($F$37=11,H39,IF($L$37=11,N39,IF($F$52=11,H54,IF($L$52=11,N54,IF($F$67=11,H69,IF($L$67=11,N69,IF($F$82=11,H84,IF($L$82=11,N84,IF($F$97=11,H99,IF($L$97=11,N99,IF($F$112=11,H114,IF($L$112=11,N114,IF($F$127=11,H129,IF($L$127=11,N129,IF($F$142=11,H144,IF($L$142=11,N144))))))))))))))))))))</f>
        <v>0</v>
      </c>
      <c r="D159" s="40" t="b">
        <f>IF($F$7=11,I9,IF($L$7=11,K9,IF($F$22=11,I24,IF($L$22=11,K24,IF($F$37=11,I39,IF($L$37=11,K39,IF($F$52=11,I54,IF($L$52=11,K54,IF($F$67=11,I69,IF($L$67=11,K69,IF($F$82=11,I84,IF($L$82=11,K84,IF($F$97=11,I99,IF($L$97=11,K99,IF($F$112=11,I114,IF($L$112=11,K114,IF($F$127=11,I129,IF($L$127=11,K129,IF($F$142=11,I144,IF($L$142=11,K144))))))))))))))))))))</f>
        <v>0</v>
      </c>
    </row>
    <row r="160" spans="1:14" ht="13.5" customHeight="1" x14ac:dyDescent="0.2">
      <c r="A160" s="381"/>
      <c r="B160" s="25" t="s">
        <v>4</v>
      </c>
      <c r="C160" s="40" t="b">
        <f t="shared" si="29"/>
        <v>0</v>
      </c>
      <c r="D160" s="40" t="b">
        <f>IF($F$7=11,I10,IF($L$7=11,K10,IF($F$22=11,I25,IF($L$22=11,K25,IF($F$37=11,I40,IF($L$37=11,K40,IF($F$52=11,I55,IF($L$52=11,K55,IF($F$67=11,I70,IF($L$67=11,K70,IF($F$82=11,I85,IF($L$82=11,K85,IF($F$97=11,I100,IF($L$97=11,K100,IF($F$112=11,I115,IF($L$112=11,K115,IF($F$127=11,I130,IF($L$127=11,K130,IF($F$142=11,I145,IF($L$142=11,K145))))))))))))))))))))</f>
        <v>0</v>
      </c>
    </row>
    <row r="161" spans="1:4" ht="13.5" customHeight="1" x14ac:dyDescent="0.2">
      <c r="A161" s="381"/>
      <c r="B161" s="25" t="s">
        <v>5</v>
      </c>
      <c r="C161" s="40" t="b">
        <f t="shared" si="29"/>
        <v>0</v>
      </c>
      <c r="D161" s="40" t="b">
        <f>IF($F$7=11,I11,IF($L$7=11,K11,IF($F$22=11,I26,IF($L$22=11,K26,IF($F$37=11,I41,IF($L$37=11,K41,IF($F$52=11,I56,IF($L$52=11,K56,IF($F$67=11,I71,IF($L$67=11,K71,IF($F$82=11,I86,IF($L$82=11,K86,IF($F$97=11,I101,IF($L$97=11,K101,IF($F$112=11,I116,IF($L$112=11,K116,IF($F$127=11,I131,IF($L$127=11,K131,IF($F$142=11,I146,IF($L$142=11,K146))))))))))))))))))))</f>
        <v>0</v>
      </c>
    </row>
    <row r="162" spans="1:4" ht="13.5" customHeight="1" x14ac:dyDescent="0.2">
      <c r="A162" s="381"/>
      <c r="B162" s="25" t="s">
        <v>6</v>
      </c>
      <c r="C162" s="40" t="b">
        <f t="shared" si="29"/>
        <v>0</v>
      </c>
      <c r="D162" s="40" t="b">
        <f t="shared" ref="D162:D167" si="30">IF($F$7=11,I12,IF($L$7=11,K12,IF($F$22=11,I27,IF($L$22=11,K27,IF($F$37=11,I42,IF($L$37=11,K42,IF($F$52=11,I57,IF($L$52=11,K57,IF($F$67=11,I72,IF($L$67=11,K72,IF($F$82=11,I87,IF($L$82=11,K87,IF($F$97=11,I102,IF($L$97=11,K102,IF($F$112=11,I117,IF($L$112=11,K117,IF($F$127=11,I132,IF($L$127=11,K132,IF($F$142=11,I147,IF($L$142=11,K147))))))))))))))))))))</f>
        <v>0</v>
      </c>
    </row>
    <row r="163" spans="1:4" ht="13.5" customHeight="1" x14ac:dyDescent="0.2">
      <c r="A163" s="381"/>
      <c r="B163" s="25" t="s">
        <v>7</v>
      </c>
      <c r="C163" s="40" t="b">
        <f t="shared" si="29"/>
        <v>0</v>
      </c>
      <c r="D163" s="40" t="b">
        <f t="shared" si="30"/>
        <v>0</v>
      </c>
    </row>
    <row r="164" spans="1:4" ht="13.5" customHeight="1" x14ac:dyDescent="0.2">
      <c r="A164" s="381"/>
      <c r="B164" s="25" t="s">
        <v>79</v>
      </c>
      <c r="C164" s="40" t="b">
        <f t="shared" si="29"/>
        <v>0</v>
      </c>
      <c r="D164" s="40" t="b">
        <f t="shared" si="30"/>
        <v>0</v>
      </c>
    </row>
    <row r="165" spans="1:4" ht="13.5" customHeight="1" x14ac:dyDescent="0.2">
      <c r="A165" s="381"/>
      <c r="B165" s="25" t="s">
        <v>80</v>
      </c>
      <c r="C165" s="40" t="b">
        <f t="shared" si="29"/>
        <v>0</v>
      </c>
      <c r="D165" s="40" t="b">
        <f t="shared" si="30"/>
        <v>0</v>
      </c>
    </row>
    <row r="166" spans="1:4" ht="13.5" customHeight="1" x14ac:dyDescent="0.2">
      <c r="A166" s="381"/>
      <c r="B166" s="25" t="s">
        <v>81</v>
      </c>
      <c r="C166" s="40" t="b">
        <f t="shared" si="29"/>
        <v>0</v>
      </c>
      <c r="D166" s="40" t="b">
        <f t="shared" si="30"/>
        <v>0</v>
      </c>
    </row>
    <row r="167" spans="1:4" ht="13.5" customHeight="1" thickBot="1" x14ac:dyDescent="0.25">
      <c r="A167" s="391"/>
      <c r="B167" s="25" t="s">
        <v>82</v>
      </c>
      <c r="C167" s="40" t="b">
        <f t="shared" si="29"/>
        <v>0</v>
      </c>
      <c r="D167" s="40" t="b">
        <f t="shared" si="30"/>
        <v>0</v>
      </c>
    </row>
    <row r="168" spans="1:4" ht="19.5" thickBot="1" x14ac:dyDescent="0.35">
      <c r="C168" s="39"/>
      <c r="D168" s="41" t="b">
        <f>IF($F$7=11,I18,IF($L$7=11,K18,IF($F$22=11,I33,IF($L$22=11,K33,IF($F$37=11,I48,IF($L$37=11,K48,IF($F$52=11,I63,IF($L$52=11,K63,IF($F$67=11,I78,IF($L$67=11,K78,IF($F$82=11,I93,IF($L$82=11,K93,IF($F$97=11,I108,IF($L$97=11,K108,IF($F$112=11,I123,IF($L$112=11,K123,IF($F$127=11,I138,IF($L$127=11,K138,IF($F$142=11,I153,IF($L$142=11,K153))))))))))))))))))))</f>
        <v>0</v>
      </c>
    </row>
    <row r="169" spans="1:4" x14ac:dyDescent="0.2">
      <c r="C169" s="39"/>
    </row>
    <row r="170" spans="1:4" ht="13.5" thickBot="1" x14ac:dyDescent="0.25">
      <c r="C170" s="39"/>
    </row>
    <row r="171" spans="1:4" ht="16.5" thickBot="1" x14ac:dyDescent="0.3">
      <c r="A171" s="383" t="s">
        <v>0</v>
      </c>
      <c r="B171" s="409"/>
      <c r="C171" s="23">
        <f>'Input adatok'!C179</f>
        <v>0</v>
      </c>
    </row>
    <row r="172" spans="1:4" ht="13.5" customHeight="1" thickBot="1" x14ac:dyDescent="0.25">
      <c r="A172" s="380">
        <v>12</v>
      </c>
      <c r="B172" s="24"/>
      <c r="C172" s="27" t="str">
        <f>'Input adatok'!M180</f>
        <v>Játékos Neve:</v>
      </c>
    </row>
    <row r="173" spans="1:4" ht="13.5" customHeight="1" x14ac:dyDescent="0.2">
      <c r="A173" s="381"/>
      <c r="B173" s="25" t="s">
        <v>2</v>
      </c>
      <c r="C173" s="40" t="b">
        <f>IF($F$7=12,H8,IF($L$7=12,N8,IF($F$22=12,H23,IF($L$22=12,N23,IF($F$37=12,H38,IF($L$37=12,N38,IF($F$52=12,H53,IF($L$52=12,N53,IF($F$67=12,H68,IF($L$67=12,N68,IF($F$82=12,H83,IF($L$82=12,N83,IF($F$97=12,H98,IF($L$97=12,N98,IF($F$112=12,H113,IF($L$112=12,N113,IF($F$127=12,H128,IF($L$127=12,N128,IF($F$142=12,H143,IF($L$142=12,N143))))))))))))))))))))</f>
        <v>0</v>
      </c>
      <c r="D173" s="40" t="b">
        <f>IF($F$7=12,I8,IF($L$7=12,K8,IF($F$22=12,I23,IF($L$22=12,K23,IF($F$37=12,I38,IF($L$37=12,K38,IF($F$52=12,I53,IF($L$52=12,K53,IF($F$67=12,I68,IF($L$67=12,K68,IF($F$82=12,I83,IF($L$82=12,K83,IF($F$97=12,I98,IF($L$97=12,K98,IF($F$112=12,I113,IF($L$112=12,K113,IF($F$127=12,I128,IF($L$127=12,K128,IF($F$142=12,I143,IF($L$142=12,K143))))))))))))))))))))</f>
        <v>0</v>
      </c>
    </row>
    <row r="174" spans="1:4" ht="13.5" customHeight="1" x14ac:dyDescent="0.2">
      <c r="A174" s="381"/>
      <c r="B174" s="25" t="s">
        <v>3</v>
      </c>
      <c r="C174" s="40" t="b">
        <f t="shared" ref="C174:C182" si="31">IF($F$7=12,H9,IF($L$7=12,N9,IF($F$22=12,H24,IF($L$22=12,N24,IF($F$37=12,H39,IF($L$37=12,N39,IF($F$52=12,H54,IF($L$52=12,N54,IF($F$67=12,H69,IF($L$67=12,N69,IF($F$82=12,H84,IF($L$82=12,N84,IF($F$97=12,H99,IF($L$97=12,N99,IF($F$112=12,H114,IF($L$112=12,N114,IF($F$127=12,H129,IF($L$127=12,N129,IF($F$142=12,H144,IF($L$142=12,N144))))))))))))))))))))</f>
        <v>0</v>
      </c>
      <c r="D174" s="40" t="b">
        <f>IF($F$7=12,I9,IF($L$7=12,K9,IF($F$22=12,I24,IF($L$22=12,K24,IF($F$37=12,I39,IF($L$37=12,K39,IF($F$52=12,I54,IF($L$52=12,K54,IF($F$67=12,I69,IF($L$67=12,K69,IF($F$82=12,I84,IF($L$82=12,K84,IF($F$97=12,I99,IF($L$97=12,K99,IF($F$112=12,I114,IF($L$112=12,K114,IF($F$127=12,I129,IF($L$127=12,K129,IF($F$142=12,I144,IF($L$142=12,K144))))))))))))))))))))</f>
        <v>0</v>
      </c>
    </row>
    <row r="175" spans="1:4" ht="13.5" customHeight="1" x14ac:dyDescent="0.2">
      <c r="A175" s="381"/>
      <c r="B175" s="25" t="s">
        <v>4</v>
      </c>
      <c r="C175" s="40" t="b">
        <f t="shared" si="31"/>
        <v>0</v>
      </c>
      <c r="D175" s="40" t="b">
        <f>IF($F$7=12,I10,IF($L$7=12,K10,IF($F$22=12,I25,IF($L$22=12,K25,IF($F$37=12,I40,IF($L$37=12,K40,IF($F$52=12,I55,IF($L$52=12,K55,IF($F$67=12,I70,IF($L$67=12,K70,IF($F$82=12,I85,IF($L$82=12,K85,IF($F$97=12,I100,IF($L$97=12,K100,IF($F$112=12,I115,IF($L$112=12,K115,IF($F$127=12,I130,IF($L$127=12,K130,IF($F$142=12,I145,IF($L$142=12,K145))))))))))))))))))))</f>
        <v>0</v>
      </c>
    </row>
    <row r="176" spans="1:4" ht="13.5" customHeight="1" x14ac:dyDescent="0.2">
      <c r="A176" s="381"/>
      <c r="B176" s="25" t="s">
        <v>5</v>
      </c>
      <c r="C176" s="40" t="b">
        <f t="shared" si="31"/>
        <v>0</v>
      </c>
      <c r="D176" s="40" t="b">
        <f>IF($F$7=12,I11,IF($L$7=12,K11,IF($F$22=12,I26,IF($L$22=12,K26,IF($F$37=12,I41,IF($L$37=12,K41,IF($F$52=12,I56,IF($L$52=12,K56,IF($F$67=12,I71,IF($L$67=12,K71,IF($F$82=12,I86,IF($L$82=12,K86,IF($F$97=12,I101,IF($L$97=12,K101,IF($F$112=12,I116,IF($L$112=12,K116,IF($F$127=12,I131,IF($L$127=12,K131,IF($F$142=12,I146,IF($L$142=12,K146))))))))))))))))))))</f>
        <v>0</v>
      </c>
    </row>
    <row r="177" spans="1:4" ht="13.5" customHeight="1" x14ac:dyDescent="0.2">
      <c r="A177" s="381"/>
      <c r="B177" s="25" t="s">
        <v>6</v>
      </c>
      <c r="C177" s="40" t="b">
        <f t="shared" si="31"/>
        <v>0</v>
      </c>
      <c r="D177" s="40" t="b">
        <f t="shared" ref="D177:D182" si="32">IF($F$7=12,I12,IF($L$7=12,K12,IF($F$22=12,I27,IF($L$22=12,K27,IF($F$37=12,I42,IF($L$37=12,K42,IF($F$52=12,I57,IF($L$52=12,K57,IF($F$67=12,I72,IF($L$67=12,K72,IF($F$82=12,I87,IF($L$82=12,K87,IF($F$97=12,I102,IF($L$97=12,K102,IF($F$112=12,I117,IF($L$112=12,K117,IF($F$127=12,I132,IF($L$127=12,K132,IF($F$142=12,I147,IF($L$142=12,K147))))))))))))))))))))</f>
        <v>0</v>
      </c>
    </row>
    <row r="178" spans="1:4" ht="13.5" customHeight="1" x14ac:dyDescent="0.2">
      <c r="A178" s="381"/>
      <c r="B178" s="25" t="s">
        <v>7</v>
      </c>
      <c r="C178" s="40" t="b">
        <f t="shared" si="31"/>
        <v>0</v>
      </c>
      <c r="D178" s="40" t="b">
        <f t="shared" si="32"/>
        <v>0</v>
      </c>
    </row>
    <row r="179" spans="1:4" ht="13.5" customHeight="1" x14ac:dyDescent="0.2">
      <c r="A179" s="381"/>
      <c r="B179" s="25" t="s">
        <v>79</v>
      </c>
      <c r="C179" s="40" t="b">
        <f t="shared" si="31"/>
        <v>0</v>
      </c>
      <c r="D179" s="40" t="b">
        <f t="shared" si="32"/>
        <v>0</v>
      </c>
    </row>
    <row r="180" spans="1:4" ht="13.5" customHeight="1" x14ac:dyDescent="0.2">
      <c r="A180" s="381"/>
      <c r="B180" s="25" t="s">
        <v>80</v>
      </c>
      <c r="C180" s="40" t="b">
        <f t="shared" si="31"/>
        <v>0</v>
      </c>
      <c r="D180" s="40" t="b">
        <f t="shared" si="32"/>
        <v>0</v>
      </c>
    </row>
    <row r="181" spans="1:4" ht="13.5" customHeight="1" x14ac:dyDescent="0.2">
      <c r="A181" s="381"/>
      <c r="B181" s="25" t="s">
        <v>81</v>
      </c>
      <c r="C181" s="40" t="b">
        <f t="shared" si="31"/>
        <v>0</v>
      </c>
      <c r="D181" s="40" t="b">
        <f t="shared" si="32"/>
        <v>0</v>
      </c>
    </row>
    <row r="182" spans="1:4" ht="13.5" customHeight="1" thickBot="1" x14ac:dyDescent="0.25">
      <c r="A182" s="391"/>
      <c r="B182" s="25" t="s">
        <v>82</v>
      </c>
      <c r="C182" s="40" t="b">
        <f t="shared" si="31"/>
        <v>0</v>
      </c>
      <c r="D182" s="40" t="b">
        <f t="shared" si="32"/>
        <v>0</v>
      </c>
    </row>
    <row r="183" spans="1:4" ht="19.5" thickBot="1" x14ac:dyDescent="0.35">
      <c r="C183" s="39"/>
      <c r="D183" s="41" t="b">
        <f>IF($F$7=12,I18,IF($L$7=12,K18,IF($F$22=12,I33,IF($L$22=12,K33,IF($F$37=12,I48,IF($L$37=12,K48,IF($F$52=12,I63,IF($L$52=12,K63,IF($F$67=12,I78,IF($L$67=12,K78,IF($F$82=12,I93,IF($L$82=12,K93,IF($F$97=12,I108,IF($L$97=12,K108,IF($F$112=12,I123,IF($L$112=12,K123,IF($F$127=12,I138,IF($L$127=12,K138,IF($F$142=12,I153,IF($L$142=12,K153))))))))))))))))))))</f>
        <v>0</v>
      </c>
    </row>
    <row r="184" spans="1:4" x14ac:dyDescent="0.2">
      <c r="C184" s="39"/>
    </row>
    <row r="185" spans="1:4" ht="13.5" thickBot="1" x14ac:dyDescent="0.25">
      <c r="C185" s="39"/>
    </row>
    <row r="186" spans="1:4" ht="16.5" thickBot="1" x14ac:dyDescent="0.3">
      <c r="A186" s="383" t="s">
        <v>0</v>
      </c>
      <c r="B186" s="409"/>
      <c r="C186" s="23" t="str">
        <f>'Input adatok'!M195</f>
        <v>13cs</v>
      </c>
    </row>
    <row r="187" spans="1:4" ht="13.5" customHeight="1" thickBot="1" x14ac:dyDescent="0.25">
      <c r="A187" s="380">
        <v>13</v>
      </c>
      <c r="B187" s="24"/>
      <c r="C187" s="27" t="str">
        <f>'Input adatok'!M196</f>
        <v>Játékos Neve:</v>
      </c>
    </row>
    <row r="188" spans="1:4" ht="13.5" customHeight="1" thickBot="1" x14ac:dyDescent="0.25">
      <c r="A188" s="381"/>
      <c r="B188" s="25" t="s">
        <v>2</v>
      </c>
      <c r="C188" s="27" t="str">
        <f>'Input adatok'!M197</f>
        <v>13_1</v>
      </c>
      <c r="D188" s="40" t="b">
        <f>IF($F$7=13,I8,IF($L$7=13,K8,IF($F$22=13,I23,IF($L$22=13,K23,IF($F$37=13,I38,IF($L$37=13,K38,IF($F$52=13,I53,IF($L$52=13,K53,IF($F$67=13,I68,IF($L$67=13,K68,IF($F$82=13,I83,IF($L$82=13,K83,IF($F$97=13,I98,IF($L$97=13,K98,IF($F$112=13,I113,IF($L$112=13,K113,IF($F$127=13,I128,IF($L$127=13,K128,IF($F$142=13,I143,IF($L$142=13,K143))))))))))))))))))))</f>
        <v>0</v>
      </c>
    </row>
    <row r="189" spans="1:4" ht="13.5" customHeight="1" thickBot="1" x14ac:dyDescent="0.25">
      <c r="A189" s="381"/>
      <c r="B189" s="25" t="s">
        <v>3</v>
      </c>
      <c r="C189" s="27" t="str">
        <f>'Input adatok'!M198</f>
        <v>13_2</v>
      </c>
      <c r="D189" s="40" t="b">
        <f>IF($F$7=13,I9,IF($L$7=13,K9,IF($F$22=13,I24,IF($L$22=13,K24,IF($F$37=13,I39,IF($L$37=13,K39,IF($F$52=13,I54,IF($L$52=13,K54,IF($F$67=13,I69,IF($L$67=13,K69,IF($F$82=13,I84,IF($L$82=13,K84,IF($F$97=13,I99,IF($L$97=13,K99,IF($F$112=13,I114,IF($L$112=13,K114,IF($F$127=13,I129,IF($L$127=13,K129,IF($F$142=13,I144,IF($L$142=13,K144))))))))))))))))))))</f>
        <v>0</v>
      </c>
    </row>
    <row r="190" spans="1:4" ht="13.5" customHeight="1" thickBot="1" x14ac:dyDescent="0.25">
      <c r="A190" s="381"/>
      <c r="B190" s="25" t="s">
        <v>4</v>
      </c>
      <c r="C190" s="27" t="str">
        <f>'Input adatok'!M199</f>
        <v>13_3</v>
      </c>
      <c r="D190" s="40" t="b">
        <f>IF($F$7=13,I10,IF($L$7=13,K10,IF($F$22=13,I25,IF($L$22=13,K25,IF($F$37=13,I40,IF($L$37=13,K40,IF($F$52=13,I55,IF($L$52=13,K55,IF($F$67=13,I70,IF($L$67=13,K70,IF($F$82=13,I85,IF($L$82=13,K85,IF($F$97=13,I100,IF($L$97=13,K100,IF($F$112=13,I115,IF($L$112=13,K115,IF($F$127=13,I130,IF($L$127=13,K130,IF($F$142=13,I145,IF($L$142=13,K145))))))))))))))))))))</f>
        <v>0</v>
      </c>
    </row>
    <row r="191" spans="1:4" ht="13.5" customHeight="1" thickBot="1" x14ac:dyDescent="0.25">
      <c r="A191" s="381"/>
      <c r="B191" s="25" t="s">
        <v>5</v>
      </c>
      <c r="C191" s="27" t="str">
        <f>'Input adatok'!M200</f>
        <v>13_4</v>
      </c>
      <c r="D191" s="40" t="b">
        <f>IF($F$7=13,I11,IF($L$7=13,K11,IF($F$22=13,I26,IF($L$22=13,K26,IF($F$37=13,I41,IF($L$37=13,K41,IF($F$52=13,I56,IF($L$52=13,K56,IF($F$67=13,I71,IF($L$67=13,K71,IF($F$82=13,I86,IF($L$82=13,K86,IF($F$97=13,I101,IF($L$97=13,K101,IF($F$112=13,I116,IF($L$112=13,K116,IF($F$127=13,I131,IF($L$127=13,K131,IF($F$142=13,I146,IF($L$142=13,K146))))))))))))))))))))</f>
        <v>0</v>
      </c>
    </row>
    <row r="192" spans="1:4" ht="13.5" customHeight="1" thickBot="1" x14ac:dyDescent="0.25">
      <c r="A192" s="381"/>
      <c r="B192" s="25" t="s">
        <v>6</v>
      </c>
      <c r="C192" s="27" t="str">
        <f>'Input adatok'!M201</f>
        <v>13_5</v>
      </c>
      <c r="D192" s="40" t="b">
        <f t="shared" ref="D192:D197" si="33">IF($F$7=13,I12,IF($L$7=13,K12,IF($F$22=13,I27,IF($L$22=13,K27,IF($F$37=13,I42,IF($L$37=13,K42,IF($F$52=13,I57,IF($L$52=13,K57,IF($F$67=13,I72,IF($L$67=13,K72,IF($F$82=13,I87,IF($L$82=13,K87,IF($F$97=13,I102,IF($L$97=13,K102,IF($F$112=13,I117,IF($L$112=13,K117,IF($F$127=13,I132,IF($L$127=13,K132,IF($F$142=13,I147,IF($L$142=13,K147))))))))))))))))))))</f>
        <v>0</v>
      </c>
    </row>
    <row r="193" spans="1:4" ht="13.5" customHeight="1" thickBot="1" x14ac:dyDescent="0.25">
      <c r="A193" s="381"/>
      <c r="B193" s="25" t="s">
        <v>7</v>
      </c>
      <c r="C193" s="27" t="str">
        <f>'Input adatok'!M202</f>
        <v>13_6</v>
      </c>
      <c r="D193" s="40" t="b">
        <f t="shared" si="33"/>
        <v>0</v>
      </c>
    </row>
    <row r="194" spans="1:4" ht="13.5" customHeight="1" thickBot="1" x14ac:dyDescent="0.25">
      <c r="A194" s="381"/>
      <c r="B194" s="25" t="s">
        <v>79</v>
      </c>
      <c r="C194" s="27" t="str">
        <f>'Input adatok'!M203</f>
        <v>13_7</v>
      </c>
      <c r="D194" s="40" t="b">
        <f t="shared" si="33"/>
        <v>0</v>
      </c>
    </row>
    <row r="195" spans="1:4" ht="13.5" customHeight="1" thickBot="1" x14ac:dyDescent="0.25">
      <c r="A195" s="381"/>
      <c r="B195" s="25" t="s">
        <v>80</v>
      </c>
      <c r="C195" s="27" t="str">
        <f>'Input adatok'!M204</f>
        <v>13_8</v>
      </c>
      <c r="D195" s="40" t="b">
        <f t="shared" si="33"/>
        <v>0</v>
      </c>
    </row>
    <row r="196" spans="1:4" ht="13.5" customHeight="1" thickBot="1" x14ac:dyDescent="0.25">
      <c r="A196" s="381"/>
      <c r="B196" s="25" t="s">
        <v>81</v>
      </c>
      <c r="C196" s="27" t="str">
        <f>'Input adatok'!M205</f>
        <v>13_9</v>
      </c>
      <c r="D196" s="40" t="b">
        <f t="shared" si="33"/>
        <v>0</v>
      </c>
    </row>
    <row r="197" spans="1:4" ht="13.5" customHeight="1" thickBot="1" x14ac:dyDescent="0.25">
      <c r="A197" s="391"/>
      <c r="B197" s="25" t="s">
        <v>82</v>
      </c>
      <c r="C197" s="27" t="str">
        <f>'Input adatok'!M206</f>
        <v>13_10</v>
      </c>
      <c r="D197" s="40" t="b">
        <f t="shared" si="33"/>
        <v>0</v>
      </c>
    </row>
    <row r="198" spans="1:4" ht="16.5" thickBot="1" x14ac:dyDescent="0.3">
      <c r="C198" s="39"/>
      <c r="D198" s="43" t="b">
        <f>IF($F$7=13,I18,IF($L$7=13,K18,IF($F$22=13,I33,IF($L$22=13,K33,IF($F$37=13,I48,IF($L$37=13,K48,IF($F$52=13,I63,IF($L$52=13,K63,IF($F$67=13,I78,IF($L$67=13,K78,IF($F$82=13,I93,IF($L$82=13,K93,IF($F$97=13,I108,IF($L$97=13,K108,IF($F$112=13,I123,IF($L$112=13,K123,IF($F$127=13,I138,IF($L$127=13,K138,IF($F$142=13,I153,IF($L$142=13,K153))))))))))))))))))))</f>
        <v>0</v>
      </c>
    </row>
    <row r="199" spans="1:4" x14ac:dyDescent="0.2">
      <c r="C199" s="39"/>
    </row>
    <row r="200" spans="1:4" ht="13.5" thickBot="1" x14ac:dyDescent="0.25">
      <c r="C200" s="39"/>
    </row>
    <row r="201" spans="1:4" ht="16.5" thickBot="1" x14ac:dyDescent="0.3">
      <c r="A201" s="383" t="s">
        <v>0</v>
      </c>
      <c r="B201" s="409"/>
      <c r="C201" s="23" t="str">
        <f>'Input adatok'!M211</f>
        <v>14cs</v>
      </c>
    </row>
    <row r="202" spans="1:4" ht="13.5" customHeight="1" thickBot="1" x14ac:dyDescent="0.25">
      <c r="A202" s="380">
        <v>14</v>
      </c>
      <c r="B202" s="24"/>
      <c r="C202" s="27" t="str">
        <f>'Input adatok'!M212</f>
        <v>Játékos Neve:</v>
      </c>
    </row>
    <row r="203" spans="1:4" ht="13.5" customHeight="1" thickBot="1" x14ac:dyDescent="0.25">
      <c r="A203" s="381"/>
      <c r="B203" s="25" t="s">
        <v>2</v>
      </c>
      <c r="C203" s="27" t="str">
        <f>'Input adatok'!M213</f>
        <v>14_1</v>
      </c>
      <c r="D203" s="40" t="b">
        <f t="shared" ref="D203:D213" si="34">IF($F$7=14,I8,IF($L$7=14,K8,IF($F$22=14,I23,IF($L$22=14,K23,IF($F$37=14,I38,IF($L$37=14,K38,IF($F$52=14,I53,IF($L$52=14,K53,IF($F$67=14,I68,IF($L$67=14,K68,IF($F$82=14,I83,IF($L$82=14,K83,IF($F$97=14,I98,IF($L$97=14,K98,IF($F$112=14,I113,IF($L$112=14,K113,IF($F$127=14,I128,IF($L$127=14,K128,IF($F$142=14,I143,IF($L$142=14,K143))))))))))))))))))))</f>
        <v>0</v>
      </c>
    </row>
    <row r="204" spans="1:4" ht="13.5" customHeight="1" thickBot="1" x14ac:dyDescent="0.25">
      <c r="A204" s="381"/>
      <c r="B204" s="25" t="s">
        <v>3</v>
      </c>
      <c r="C204" s="27" t="str">
        <f>'Input adatok'!M214</f>
        <v>14_2</v>
      </c>
      <c r="D204" s="40" t="b">
        <f t="shared" si="34"/>
        <v>0</v>
      </c>
    </row>
    <row r="205" spans="1:4" ht="13.5" customHeight="1" thickBot="1" x14ac:dyDescent="0.25">
      <c r="A205" s="381"/>
      <c r="B205" s="25" t="s">
        <v>4</v>
      </c>
      <c r="C205" s="27" t="str">
        <f>'Input adatok'!M215</f>
        <v>14_3</v>
      </c>
      <c r="D205" s="40" t="b">
        <f t="shared" si="34"/>
        <v>0</v>
      </c>
    </row>
    <row r="206" spans="1:4" ht="13.5" customHeight="1" thickBot="1" x14ac:dyDescent="0.25">
      <c r="A206" s="381"/>
      <c r="B206" s="25" t="s">
        <v>5</v>
      </c>
      <c r="C206" s="27" t="str">
        <f>'Input adatok'!M216</f>
        <v>14_4</v>
      </c>
      <c r="D206" s="40" t="b">
        <f t="shared" si="34"/>
        <v>0</v>
      </c>
    </row>
    <row r="207" spans="1:4" ht="13.5" customHeight="1" thickBot="1" x14ac:dyDescent="0.25">
      <c r="A207" s="381"/>
      <c r="B207" s="25" t="s">
        <v>6</v>
      </c>
      <c r="C207" s="27" t="str">
        <f>'Input adatok'!M217</f>
        <v>14_5</v>
      </c>
      <c r="D207" s="40" t="b">
        <f t="shared" si="34"/>
        <v>0</v>
      </c>
    </row>
    <row r="208" spans="1:4" ht="13.5" customHeight="1" thickBot="1" x14ac:dyDescent="0.25">
      <c r="A208" s="381"/>
      <c r="B208" s="25" t="s">
        <v>7</v>
      </c>
      <c r="C208" s="27" t="str">
        <f>'Input adatok'!M218</f>
        <v>14_6</v>
      </c>
      <c r="D208" s="40" t="b">
        <f t="shared" si="34"/>
        <v>0</v>
      </c>
    </row>
    <row r="209" spans="1:4" ht="13.5" customHeight="1" thickBot="1" x14ac:dyDescent="0.25">
      <c r="A209" s="381"/>
      <c r="B209" s="25" t="s">
        <v>79</v>
      </c>
      <c r="C209" s="27" t="str">
        <f>'Input adatok'!M219</f>
        <v>14_7</v>
      </c>
      <c r="D209" s="40" t="b">
        <f t="shared" si="34"/>
        <v>0</v>
      </c>
    </row>
    <row r="210" spans="1:4" ht="13.5" customHeight="1" thickBot="1" x14ac:dyDescent="0.25">
      <c r="A210" s="381"/>
      <c r="B210" s="25" t="s">
        <v>80</v>
      </c>
      <c r="C210" s="27" t="str">
        <f>'Input adatok'!M220</f>
        <v>14_8</v>
      </c>
      <c r="D210" s="40" t="b">
        <f t="shared" si="34"/>
        <v>0</v>
      </c>
    </row>
    <row r="211" spans="1:4" ht="13.5" customHeight="1" thickBot="1" x14ac:dyDescent="0.25">
      <c r="A211" s="381"/>
      <c r="B211" s="25" t="s">
        <v>81</v>
      </c>
      <c r="C211" s="27" t="str">
        <f>'Input adatok'!M221</f>
        <v>14_9</v>
      </c>
      <c r="D211" s="40" t="b">
        <f t="shared" si="34"/>
        <v>0</v>
      </c>
    </row>
    <row r="212" spans="1:4" ht="13.5" customHeight="1" thickBot="1" x14ac:dyDescent="0.25">
      <c r="A212" s="391"/>
      <c r="B212" s="25" t="s">
        <v>82</v>
      </c>
      <c r="C212" s="27" t="str">
        <f>'Input adatok'!M222</f>
        <v>14_10</v>
      </c>
      <c r="D212" s="40" t="b">
        <f t="shared" si="34"/>
        <v>0</v>
      </c>
    </row>
    <row r="213" spans="1:4" ht="16.5" thickBot="1" x14ac:dyDescent="0.3">
      <c r="C213" s="39"/>
      <c r="D213" s="43" t="b">
        <f t="shared" si="34"/>
        <v>0</v>
      </c>
    </row>
    <row r="214" spans="1:4" x14ac:dyDescent="0.2">
      <c r="C214" s="39"/>
    </row>
    <row r="215" spans="1:4" ht="13.5" thickBot="1" x14ac:dyDescent="0.25">
      <c r="C215" s="39"/>
    </row>
    <row r="216" spans="1:4" ht="16.5" thickBot="1" x14ac:dyDescent="0.3">
      <c r="A216" s="383" t="s">
        <v>0</v>
      </c>
      <c r="B216" s="384"/>
      <c r="C216" s="23" t="str">
        <f>'Input adatok'!M227</f>
        <v>15cs</v>
      </c>
    </row>
    <row r="217" spans="1:4" ht="13.5" customHeight="1" thickBot="1" x14ac:dyDescent="0.25">
      <c r="A217" s="380">
        <v>15</v>
      </c>
      <c r="B217" s="1"/>
      <c r="C217" s="27" t="str">
        <f>'Input adatok'!M228</f>
        <v>Játékos Neve:</v>
      </c>
    </row>
    <row r="218" spans="1:4" ht="13.5" customHeight="1" thickBot="1" x14ac:dyDescent="0.25">
      <c r="A218" s="381"/>
      <c r="B218" s="25" t="s">
        <v>2</v>
      </c>
      <c r="C218" s="27" t="str">
        <f>'Input adatok'!M229</f>
        <v>15_1</v>
      </c>
      <c r="D218" s="40" t="b">
        <f t="shared" ref="D218:D228" si="35">IF($F$7=15,$I$8,IF($L$7=15,$K$8,IF($F$22=15,$I$23,IF($L$22=15,$K$23,IF($F$37=15,$I$38,IF($L$37=15,$K$38,IF($F$52=15,$I$53,IF($L$52=15,$K$53,IF($F$67=15,$I$68,IF($L$67=15,K68,IF($F$82=15,I83,IF($L$82=15,K83,IF($F$97=15,I98,IF($L$97=15,K98,IF($F$112=15,I113,IF($L$112=15,K113,IF($F$127=15,I128,IF($L$127=15,K128,IF($F$142=15,I143,IF($L$142=15,K143))))))))))))))))))))</f>
        <v>0</v>
      </c>
    </row>
    <row r="219" spans="1:4" ht="13.5" customHeight="1" thickBot="1" x14ac:dyDescent="0.25">
      <c r="A219" s="381"/>
      <c r="B219" s="25" t="s">
        <v>3</v>
      </c>
      <c r="C219" s="27" t="str">
        <f>'Input adatok'!M230</f>
        <v>15_2</v>
      </c>
      <c r="D219" s="40" t="b">
        <f t="shared" si="35"/>
        <v>0</v>
      </c>
    </row>
    <row r="220" spans="1:4" ht="13.5" customHeight="1" thickBot="1" x14ac:dyDescent="0.25">
      <c r="A220" s="381"/>
      <c r="B220" s="25" t="s">
        <v>4</v>
      </c>
      <c r="C220" s="27" t="str">
        <f>'Input adatok'!M231</f>
        <v>15_3</v>
      </c>
      <c r="D220" s="40" t="b">
        <f t="shared" si="35"/>
        <v>0</v>
      </c>
    </row>
    <row r="221" spans="1:4" ht="13.5" customHeight="1" thickBot="1" x14ac:dyDescent="0.25">
      <c r="A221" s="381"/>
      <c r="B221" s="25" t="s">
        <v>5</v>
      </c>
      <c r="C221" s="27" t="str">
        <f>'Input adatok'!M232</f>
        <v>15_4</v>
      </c>
      <c r="D221" s="40" t="b">
        <f t="shared" si="35"/>
        <v>0</v>
      </c>
    </row>
    <row r="222" spans="1:4" ht="13.5" customHeight="1" thickBot="1" x14ac:dyDescent="0.25">
      <c r="A222" s="381"/>
      <c r="B222" s="25" t="s">
        <v>6</v>
      </c>
      <c r="C222" s="27" t="str">
        <f>'Input adatok'!M233</f>
        <v>15_5</v>
      </c>
      <c r="D222" s="40" t="b">
        <f t="shared" si="35"/>
        <v>0</v>
      </c>
    </row>
    <row r="223" spans="1:4" ht="13.5" customHeight="1" thickBot="1" x14ac:dyDescent="0.25">
      <c r="A223" s="381"/>
      <c r="B223" s="25" t="s">
        <v>7</v>
      </c>
      <c r="C223" s="27" t="str">
        <f>'Input adatok'!M234</f>
        <v>15_6</v>
      </c>
      <c r="D223" s="40" t="b">
        <f t="shared" si="35"/>
        <v>0</v>
      </c>
    </row>
    <row r="224" spans="1:4" ht="13.5" customHeight="1" thickBot="1" x14ac:dyDescent="0.25">
      <c r="A224" s="381"/>
      <c r="B224" s="25" t="s">
        <v>79</v>
      </c>
      <c r="C224" s="27" t="str">
        <f>'Input adatok'!M235</f>
        <v>15_7</v>
      </c>
      <c r="D224" s="40" t="b">
        <f t="shared" si="35"/>
        <v>0</v>
      </c>
    </row>
    <row r="225" spans="1:4" ht="13.5" customHeight="1" thickBot="1" x14ac:dyDescent="0.25">
      <c r="A225" s="381"/>
      <c r="B225" s="25" t="s">
        <v>80</v>
      </c>
      <c r="C225" s="27" t="str">
        <f>'Input adatok'!M236</f>
        <v>15_8</v>
      </c>
      <c r="D225" s="40" t="b">
        <f t="shared" si="35"/>
        <v>0</v>
      </c>
    </row>
    <row r="226" spans="1:4" ht="13.5" customHeight="1" thickBot="1" x14ac:dyDescent="0.25">
      <c r="A226" s="381"/>
      <c r="B226" s="25" t="s">
        <v>81</v>
      </c>
      <c r="C226" s="27" t="str">
        <f>'Input adatok'!M237</f>
        <v>15_9</v>
      </c>
      <c r="D226" s="40" t="b">
        <f t="shared" si="35"/>
        <v>0</v>
      </c>
    </row>
    <row r="227" spans="1:4" ht="13.5" customHeight="1" thickBot="1" x14ac:dyDescent="0.25">
      <c r="A227" s="391"/>
      <c r="B227" s="25" t="s">
        <v>82</v>
      </c>
      <c r="C227" s="27" t="str">
        <f>'Input adatok'!M238</f>
        <v>15_10</v>
      </c>
      <c r="D227" s="40" t="b">
        <f t="shared" si="35"/>
        <v>0</v>
      </c>
    </row>
    <row r="228" spans="1:4" ht="16.5" thickBot="1" x14ac:dyDescent="0.3">
      <c r="C228" s="39"/>
      <c r="D228" s="43" t="b">
        <f t="shared" si="35"/>
        <v>0</v>
      </c>
    </row>
    <row r="229" spans="1:4" x14ac:dyDescent="0.2">
      <c r="C229" s="39"/>
    </row>
    <row r="230" spans="1:4" ht="13.5" thickBot="1" x14ac:dyDescent="0.25">
      <c r="C230" s="39"/>
    </row>
    <row r="231" spans="1:4" ht="16.5" thickBot="1" x14ac:dyDescent="0.3">
      <c r="A231" s="383" t="s">
        <v>0</v>
      </c>
      <c r="B231" s="384"/>
      <c r="C231" s="23" t="str">
        <f>'Input adatok'!M243</f>
        <v>16cs</v>
      </c>
    </row>
    <row r="232" spans="1:4" ht="13.5" customHeight="1" thickBot="1" x14ac:dyDescent="0.25">
      <c r="A232" s="380">
        <v>16</v>
      </c>
      <c r="B232" s="24"/>
      <c r="C232" s="27" t="str">
        <f>'Input adatok'!M244</f>
        <v>Játékos Neve:</v>
      </c>
    </row>
    <row r="233" spans="1:4" ht="13.5" customHeight="1" thickBot="1" x14ac:dyDescent="0.25">
      <c r="A233" s="381"/>
      <c r="B233" s="25" t="s">
        <v>2</v>
      </c>
      <c r="C233" s="27" t="str">
        <f>'Input adatok'!M245</f>
        <v>16_1</v>
      </c>
      <c r="D233" s="40" t="b">
        <f>IF($F$7=16,I8,IF($L$7=16,K8,IF($F$22=16,I23,IF($L$22=16,K23,IF($F$37=16,I38,IF($L$37=16,K38,IF($F$52=16,I53,IF($L$52=16,K53,IF($F$67=16,I68,IF($L$67=16,K68,IF($F$82=16,I83,IF($L$82=16,K83,IF($F$97=16,I98,IF($L$97=16,K98,IF($F$112=16,I113,IF($L$112=16,K113,IF($F$127=16,I128,IF($L$127=16,K128,IF($F$142=16,I143,IF($L$142=16,K143))))))))))))))))))))</f>
        <v>0</v>
      </c>
    </row>
    <row r="234" spans="1:4" ht="13.5" customHeight="1" thickBot="1" x14ac:dyDescent="0.25">
      <c r="A234" s="381"/>
      <c r="B234" s="25" t="s">
        <v>3</v>
      </c>
      <c r="C234" s="27" t="str">
        <f>'Input adatok'!M246</f>
        <v>16_2</v>
      </c>
      <c r="D234" s="40" t="b">
        <f>IF($F$7=16,I9,IF($L$7=16,K9,IF($F$22=16,I24,IF($L$22=16,K24,IF($F$37=16,I39,IF($L$37=16,K39,IF($F$52=16,I54,IF($L$52=16,K54,IF($F$67=16,I69,IF($L$67=16,K69,IF($F$82=16,I84,IF($L$82=16,K84,IF($F$97=16,I99,IF($L$97=16,K99,IF($F$112=16,I114,IF($L$112=16,K114,IF($F$127=16,I129,IF($L$127=16,K129,IF($F$142=16,I144,IF($L$142=16,K144))))))))))))))))))))</f>
        <v>0</v>
      </c>
    </row>
    <row r="235" spans="1:4" ht="13.5" customHeight="1" thickBot="1" x14ac:dyDescent="0.25">
      <c r="A235" s="381"/>
      <c r="B235" s="25" t="s">
        <v>4</v>
      </c>
      <c r="C235" s="27" t="str">
        <f>'Input adatok'!M247</f>
        <v>16_3</v>
      </c>
      <c r="D235" s="40" t="b">
        <f>IF($F$7=16,I10,IF($L$7=16,K10,IF($F$22=16,I25,IF($L$22=16,K25,IF($F$37=16,I40,IF($L$37=16,K40,IF($F$52=16,I55,IF($L$52=16,K55,IF($F$67=16,I70,IF($L$67=16,K70,IF($F$82=16,I85,IF($L$82=16,K85,IF($F$97=16,I100,IF($L$97=16,K100,IF($F$112=16,I115,IF($L$112=16,K115,IF($F$127=16,I130,IF($L$127=16,K130,IF($F$142=16,I145,IF($L$142=16,K145))))))))))))))))))))</f>
        <v>0</v>
      </c>
    </row>
    <row r="236" spans="1:4" ht="13.5" customHeight="1" thickBot="1" x14ac:dyDescent="0.25">
      <c r="A236" s="381"/>
      <c r="B236" s="25" t="s">
        <v>5</v>
      </c>
      <c r="C236" s="27" t="str">
        <f>'Input adatok'!M248</f>
        <v>16_4</v>
      </c>
      <c r="D236" s="40" t="b">
        <f>IF($F$7=16,I11,IF($L$7=16,K11,IF($F$22=16,I26,IF($L$22=16,K26,IF($F$37=16,I41,IF($L$37=16,K41,IF($F$52=16,I56,IF($L$52=16,K56,IF($F$67=16,I71,IF($L$67=16,K71,IF($F$82=16,I86,IF($L$82=16,K86,IF($F$97=16,I101,IF($L$97=16,K101,IF($F$112=16,I116,IF($L$112=16,K116,IF($F$127=16,I131,IF($L$127=16,K131,IF($F$142=16,I146,IF($L$142=16,K146))))))))))))))))))))</f>
        <v>0</v>
      </c>
    </row>
    <row r="237" spans="1:4" ht="13.5" customHeight="1" thickBot="1" x14ac:dyDescent="0.25">
      <c r="A237" s="381"/>
      <c r="B237" s="25" t="s">
        <v>6</v>
      </c>
      <c r="C237" s="27" t="str">
        <f>'Input adatok'!M249</f>
        <v>16_5</v>
      </c>
      <c r="D237" s="40" t="b">
        <f t="shared" ref="D237:D242" si="36">IF($F$7=16,I12,IF($L$7=16,K12,IF($F$22=16,I27,IF($L$22=16,K27,IF($F$37=16,I42,IF($L$37=16,K42,IF($F$52=16,I57,IF($L$52=16,K57,IF($F$67=16,I72,IF($L$67=16,K72,IF($F$82=16,I87,IF($L$82=16,K87,IF($F$97=16,I102,IF($L$97=16,K102,IF($F$112=16,I117,IF($L$112=16,K117,IF($F$127=16,I132,IF($L$127=16,K132,IF($F$142=16,I147,IF($L$142=16,K147))))))))))))))))))))</f>
        <v>0</v>
      </c>
    </row>
    <row r="238" spans="1:4" ht="13.5" customHeight="1" thickBot="1" x14ac:dyDescent="0.25">
      <c r="A238" s="381"/>
      <c r="B238" s="25" t="s">
        <v>7</v>
      </c>
      <c r="C238" s="27" t="str">
        <f>'Input adatok'!M250</f>
        <v>16_6</v>
      </c>
      <c r="D238" s="40" t="b">
        <f t="shared" si="36"/>
        <v>0</v>
      </c>
    </row>
    <row r="239" spans="1:4" ht="13.5" customHeight="1" thickBot="1" x14ac:dyDescent="0.25">
      <c r="A239" s="381"/>
      <c r="B239" s="25" t="s">
        <v>79</v>
      </c>
      <c r="C239" s="27" t="str">
        <f>'Input adatok'!M251</f>
        <v>16_7</v>
      </c>
      <c r="D239" s="40" t="b">
        <f t="shared" si="36"/>
        <v>0</v>
      </c>
    </row>
    <row r="240" spans="1:4" ht="13.5" customHeight="1" thickBot="1" x14ac:dyDescent="0.25">
      <c r="A240" s="381"/>
      <c r="B240" s="25" t="s">
        <v>80</v>
      </c>
      <c r="C240" s="27" t="str">
        <f>'Input adatok'!M252</f>
        <v>16_8</v>
      </c>
      <c r="D240" s="40" t="b">
        <f t="shared" si="36"/>
        <v>0</v>
      </c>
    </row>
    <row r="241" spans="1:4" ht="13.5" customHeight="1" thickBot="1" x14ac:dyDescent="0.25">
      <c r="A241" s="381"/>
      <c r="B241" s="25" t="s">
        <v>81</v>
      </c>
      <c r="C241" s="27" t="str">
        <f>'Input adatok'!M253</f>
        <v>16_9</v>
      </c>
      <c r="D241" s="40" t="b">
        <f t="shared" si="36"/>
        <v>0</v>
      </c>
    </row>
    <row r="242" spans="1:4" ht="13.5" customHeight="1" thickBot="1" x14ac:dyDescent="0.25">
      <c r="A242" s="391"/>
      <c r="B242" s="25" t="s">
        <v>82</v>
      </c>
      <c r="C242" s="27" t="str">
        <f>'Input adatok'!M254</f>
        <v>16_10</v>
      </c>
      <c r="D242" s="40" t="b">
        <f t="shared" si="36"/>
        <v>0</v>
      </c>
    </row>
    <row r="243" spans="1:4" ht="16.5" thickBot="1" x14ac:dyDescent="0.3">
      <c r="C243" s="39"/>
      <c r="D243" s="43" t="b">
        <f>IF($F$7=16,I18,IF($L$7=16,K18,IF($F$22=16,I33,IF($L$22=16,K33,IF($F$37=16,I48,IF($L$37=16,K48,IF($F$52=16,I63,IF($L$52=16,K63,IF($F$67=16,I78,IF($L$67=16,K78,IF($F$82=16,I93,IF($L$82=16,K93,IF($F$97=16,I108,IF($L$97=16,K108,IF($F$112=16,I123,IF($L$112=16,K123,IF($F$127=16,I138,IF($L$127=16,K138,IF($F$142=16,I153,IF($L$142=16,K153))))))))))))))))))))</f>
        <v>0</v>
      </c>
    </row>
    <row r="244" spans="1:4" x14ac:dyDescent="0.2">
      <c r="C244" s="39"/>
    </row>
    <row r="245" spans="1:4" ht="13.5" thickBot="1" x14ac:dyDescent="0.25">
      <c r="C245" s="39"/>
    </row>
    <row r="246" spans="1:4" ht="16.5" thickBot="1" x14ac:dyDescent="0.3">
      <c r="A246" s="383" t="s">
        <v>0</v>
      </c>
      <c r="B246" s="409"/>
      <c r="C246" s="23" t="str">
        <f>'Input adatok'!M259</f>
        <v>17cs</v>
      </c>
    </row>
    <row r="247" spans="1:4" ht="13.5" customHeight="1" thickBot="1" x14ac:dyDescent="0.25">
      <c r="A247" s="380">
        <v>17</v>
      </c>
      <c r="B247" s="24"/>
      <c r="C247" s="27" t="str">
        <f>'Input adatok'!M260</f>
        <v>Játékos Neve:</v>
      </c>
    </row>
    <row r="248" spans="1:4" ht="13.5" customHeight="1" thickBot="1" x14ac:dyDescent="0.25">
      <c r="A248" s="381"/>
      <c r="B248" s="25" t="s">
        <v>2</v>
      </c>
      <c r="C248" s="27" t="str">
        <f>'Input adatok'!M261</f>
        <v>17_1</v>
      </c>
      <c r="D248" s="40" t="b">
        <f>IF($F$7=17,I8,IF($L$7=17,K8,IF($F$22=17,I23,IF($L$22=17,K23,IF($F$37=17,I38,IF($L$37=17,K38,IF($F$52=17,I53,IF($L$52=17,K53,IF($F$67=17,I68,IF($L$67=17,K68,IF($F$82=17,I83,IF($L$82=17,K83,IF($F$97=17,I98,IF($L$97=17,K98,IF($F$112=17,I113,IF($L$112=17,K113,IF($F$127=17,I128,IF($L$127=17,K128,IF($F$142=17,I143,IF($L$142=17,K143))))))))))))))))))))</f>
        <v>0</v>
      </c>
    </row>
    <row r="249" spans="1:4" ht="13.5" customHeight="1" thickBot="1" x14ac:dyDescent="0.25">
      <c r="A249" s="381"/>
      <c r="B249" s="25" t="s">
        <v>3</v>
      </c>
      <c r="C249" s="27" t="str">
        <f>'Input adatok'!M262</f>
        <v>17_2</v>
      </c>
      <c r="D249" s="40" t="b">
        <f>IF($F$7=17,I9,IF($L$7=17,K9,IF($F$22=17,I24,IF($L$22=17,K24,IF($F$37=17,I39,IF($L$37=17,K39,IF($F$52=17,I54,IF($L$52=17,K54,IF($F$67=17,I69,IF($L$67=17,K69,IF($F$82=17,I84,IF($L$82=17,K84,IF($F$97=17,I99,IF($L$97=17,K99,IF($F$112=17,I114,IF($L$112=17,K114,IF($F$127=17,I129,IF($L$127=17,K129,IF($F$142=17,I144,IF($L$142=17,K144))))))))))))))))))))</f>
        <v>0</v>
      </c>
    </row>
    <row r="250" spans="1:4" ht="13.5" customHeight="1" thickBot="1" x14ac:dyDescent="0.25">
      <c r="A250" s="381"/>
      <c r="B250" s="25" t="s">
        <v>4</v>
      </c>
      <c r="C250" s="27" t="str">
        <f>'Input adatok'!M263</f>
        <v>17_3</v>
      </c>
      <c r="D250" s="40" t="b">
        <f>IF($F$7=17,I10,IF($L$7=17,K10,IF($F$22=17,I25,IF($L$22=17,K25,IF($F$37=17,I40,IF($L$37=17,K40,IF($F$52=17,I55,IF($L$52=17,K55,IF($F$67=17,I70,IF($L$67=17,K70,IF($F$82=17,I85,IF($L$82=17,K85,IF($F$97=17,I100,IF($L$97=17,K100,IF($F$112=17,I115,IF($L$112=17,K115,IF($F$127=17,I130,IF($L$127=17,K130,IF($F$142=17,I145,IF($L$142=17,K145))))))))))))))))))))</f>
        <v>0</v>
      </c>
    </row>
    <row r="251" spans="1:4" ht="13.5" customHeight="1" thickBot="1" x14ac:dyDescent="0.25">
      <c r="A251" s="381"/>
      <c r="B251" s="25" t="s">
        <v>5</v>
      </c>
      <c r="C251" s="27" t="str">
        <f>'Input adatok'!M264</f>
        <v>17_4</v>
      </c>
      <c r="D251" s="40" t="b">
        <f>IF($F$7=17,I11,IF($L$7=17,K11,IF($F$22=17,I26,IF($L$22=17,K26,IF($F$37=17,I41,IF($L$37=17,K41,IF($F$52=17,I56,IF($L$52=17,K56,IF($F$67=17,I71,IF($L$67=17,K71,IF($F$82=17,I86,IF($L$82=17,K86,IF($F$97=17,I101,IF($L$97=17,K101,IF($F$112=17,I116,IF($L$112=17,K116,IF($F$127=17,I131,IF($L$127=17,K131,IF($F$142=17,I146,IF($L$142=17,K146))))))))))))))))))))</f>
        <v>0</v>
      </c>
    </row>
    <row r="252" spans="1:4" ht="13.5" customHeight="1" thickBot="1" x14ac:dyDescent="0.25">
      <c r="A252" s="381"/>
      <c r="B252" s="25" t="s">
        <v>6</v>
      </c>
      <c r="C252" s="27" t="str">
        <f>'Input adatok'!M265</f>
        <v>17_5</v>
      </c>
      <c r="D252" s="40" t="b">
        <f t="shared" ref="D252:D257" si="37">IF($F$7=17,I12,IF($L$7=17,K12,IF($F$22=17,I27,IF($L$22=17,K27,IF($F$37=17,I42,IF($L$37=17,K42,IF($F$52=17,I57,IF($L$52=17,K57,IF($F$67=17,I72,IF($L$67=17,K72,IF($F$82=17,I87,IF($L$82=17,K87,IF($F$97=17,I102,IF($L$97=17,K102,IF($F$112=17,I117,IF($L$112=17,K117,IF($F$127=17,I132,IF($L$127=17,K132,IF($F$142=17,I147,IF($L$142=17,K147))))))))))))))))))))</f>
        <v>0</v>
      </c>
    </row>
    <row r="253" spans="1:4" ht="13.5" customHeight="1" thickBot="1" x14ac:dyDescent="0.25">
      <c r="A253" s="381"/>
      <c r="B253" s="25" t="s">
        <v>7</v>
      </c>
      <c r="C253" s="27" t="str">
        <f>'Input adatok'!M266</f>
        <v>17_6</v>
      </c>
      <c r="D253" s="40" t="b">
        <f t="shared" si="37"/>
        <v>0</v>
      </c>
    </row>
    <row r="254" spans="1:4" ht="13.5" customHeight="1" thickBot="1" x14ac:dyDescent="0.25">
      <c r="A254" s="381"/>
      <c r="B254" s="25" t="s">
        <v>79</v>
      </c>
      <c r="C254" s="27" t="str">
        <f>'Input adatok'!M267</f>
        <v>17_7</v>
      </c>
      <c r="D254" s="40" t="b">
        <f t="shared" si="37"/>
        <v>0</v>
      </c>
    </row>
    <row r="255" spans="1:4" ht="13.5" customHeight="1" thickBot="1" x14ac:dyDescent="0.25">
      <c r="A255" s="381"/>
      <c r="B255" s="25" t="s">
        <v>80</v>
      </c>
      <c r="C255" s="27" t="str">
        <f>'Input adatok'!M268</f>
        <v>17_8</v>
      </c>
      <c r="D255" s="40" t="b">
        <f t="shared" si="37"/>
        <v>0</v>
      </c>
    </row>
    <row r="256" spans="1:4" ht="13.5" customHeight="1" thickBot="1" x14ac:dyDescent="0.25">
      <c r="A256" s="381"/>
      <c r="B256" s="25" t="s">
        <v>81</v>
      </c>
      <c r="C256" s="27" t="str">
        <f>'Input adatok'!M269</f>
        <v>17_9</v>
      </c>
      <c r="D256" s="40" t="b">
        <f t="shared" si="37"/>
        <v>0</v>
      </c>
    </row>
    <row r="257" spans="1:4" ht="13.5" customHeight="1" thickBot="1" x14ac:dyDescent="0.25">
      <c r="A257" s="391"/>
      <c r="B257" s="25" t="s">
        <v>82</v>
      </c>
      <c r="C257" s="27" t="str">
        <f>'Input adatok'!M270</f>
        <v>17_10</v>
      </c>
      <c r="D257" s="40" t="b">
        <f t="shared" si="37"/>
        <v>0</v>
      </c>
    </row>
    <row r="258" spans="1:4" ht="16.5" thickBot="1" x14ac:dyDescent="0.3">
      <c r="C258" s="39"/>
      <c r="D258" s="43" t="b">
        <f>IF($F$7=17,I18,IF($L$7=17,K18,IF($F$22=17,I33,IF($L$22=17,K33,IF($F$37=17,I48,IF($L$37=17,K48,IF($F$52=17,I63,IF($L$52=17,K63,IF($F$67=17,I78,IF($L$67=17,K78,IF($F$82=17,I93,IF($L$82=17,K93,IF($F$97=17,I108,IF($L$97=17,K108,IF($F$112=17,I123,IF($L$112=17,K123,IF($F$127=17,I138,IF($L$127=17,K138,IF($F$142=17,I153,IF($L$142=17,K153))))))))))))))))))))</f>
        <v>0</v>
      </c>
    </row>
    <row r="259" spans="1:4" x14ac:dyDescent="0.2">
      <c r="C259" s="39"/>
    </row>
    <row r="260" spans="1:4" ht="13.5" thickBot="1" x14ac:dyDescent="0.25">
      <c r="C260" s="39"/>
    </row>
    <row r="261" spans="1:4" ht="16.5" thickBot="1" x14ac:dyDescent="0.3">
      <c r="A261" s="383" t="s">
        <v>0</v>
      </c>
      <c r="B261" s="409"/>
      <c r="C261" s="23" t="str">
        <f>'Input adatok'!M275</f>
        <v>18cs</v>
      </c>
    </row>
    <row r="262" spans="1:4" ht="13.5" customHeight="1" thickBot="1" x14ac:dyDescent="0.25">
      <c r="A262" s="380">
        <v>18</v>
      </c>
      <c r="B262" s="24"/>
      <c r="C262" s="27" t="str">
        <f>'Input adatok'!M276</f>
        <v>Játékos Neve:</v>
      </c>
    </row>
    <row r="263" spans="1:4" ht="13.5" customHeight="1" thickBot="1" x14ac:dyDescent="0.25">
      <c r="A263" s="381"/>
      <c r="B263" s="25" t="s">
        <v>2</v>
      </c>
      <c r="C263" s="27" t="str">
        <f>'Input adatok'!M277</f>
        <v>18_1</v>
      </c>
      <c r="D263" s="40" t="b">
        <f>IF($F$7=18,I8,IF($L$7=18,K8,IF($F$22=18,I23,IF($L$22=18,K23,IF($F$37=18,I38,IF($L$37=18,K38,IF($F$52=18,I53,IF($L$52=18,K53,IF($F$67=18,I68,IF($L$67=18,K68,IF($F$82=18,I83,IF($L$82=18,K83,IF($F$97=18,I98,IF($L$97=18,K98,IF($F$112=18,I113,IF($L$112=18,K113,IF($F$127=18,I128,IF($L$127=18,K128,IF($F$142=18,I143,IF($L$142=18,K143))))))))))))))))))))</f>
        <v>0</v>
      </c>
    </row>
    <row r="264" spans="1:4" ht="13.5" customHeight="1" thickBot="1" x14ac:dyDescent="0.25">
      <c r="A264" s="381"/>
      <c r="B264" s="25" t="s">
        <v>3</v>
      </c>
      <c r="C264" s="27" t="str">
        <f>'Input adatok'!M278</f>
        <v>18_2</v>
      </c>
      <c r="D264" s="40" t="b">
        <f>IF($F$7=18,I9,IF($L$7=18,K9,IF($F$22=18,I24,IF($L$22=18,K24,IF($F$37=18,I39,IF($L$37=18,K39,IF($F$52=18,I54,IF($L$52=18,K54,IF($F$67=18,I69,IF($L$67=18,K69,IF($F$82=18,I84,IF($L$82=18,K84,IF($F$97=18,I99,IF($L$97=18,K99,IF($F$112=18,I114,IF($L$112=18,K114,IF($F$127=18,I129,IF($L$127=18,K129,IF($F$142=18,I144,IF($L$142=18,K144))))))))))))))))))))</f>
        <v>0</v>
      </c>
    </row>
    <row r="265" spans="1:4" ht="13.5" customHeight="1" thickBot="1" x14ac:dyDescent="0.25">
      <c r="A265" s="381"/>
      <c r="B265" s="25" t="s">
        <v>4</v>
      </c>
      <c r="C265" s="27" t="str">
        <f>'Input adatok'!M279</f>
        <v>18_3</v>
      </c>
      <c r="D265" s="40" t="b">
        <f>IF($F$7=18,I10,IF($L$7=18,K10,IF($F$22=18,I25,IF($L$22=18,K25,IF($F$37=18,I40,IF($L$37=18,K40,IF($F$52=18,I55,IF($L$52=18,K55,IF($F$67=18,I70,IF($L$67=18,K70,IF($F$82=18,I85,IF($L$82=18,K85,IF($F$97=18,I100,IF($L$97=18,K100,IF($F$112=18,I115,IF($L$112=18,K115,IF($F$127=18,I130,IF($L$127=18,K130,IF($F$142=18,I145,IF($L$142=18,K145))))))))))))))))))))</f>
        <v>0</v>
      </c>
    </row>
    <row r="266" spans="1:4" ht="13.5" customHeight="1" thickBot="1" x14ac:dyDescent="0.25">
      <c r="A266" s="381"/>
      <c r="B266" s="25" t="s">
        <v>5</v>
      </c>
      <c r="C266" s="27" t="str">
        <f>'Input adatok'!M280</f>
        <v>18_4</v>
      </c>
      <c r="D266" s="40" t="b">
        <f>IF($F$7=18,I11,IF($L$7=18,K11,IF($F$22=18,I26,IF($L$22=18,K26,IF($F$37=18,I41,IF($L$37=18,K41,IF($F$52=18,I56,IF($L$52=18,K56,IF($F$67=18,I71,IF($L$67=18,K71,IF($F$82=18,I86,IF($L$82=18,K86,IF($F$97=18,I101,IF($L$97=18,K101,IF($F$112=18,I116,IF($L$112=18,K116,IF($F$127=18,I131,IF($L$127=18,K131,IF($F$142=18,I146,IF($L$142=18,K146))))))))))))))))))))</f>
        <v>0</v>
      </c>
    </row>
    <row r="267" spans="1:4" ht="13.5" customHeight="1" thickBot="1" x14ac:dyDescent="0.25">
      <c r="A267" s="381"/>
      <c r="B267" s="25" t="s">
        <v>6</v>
      </c>
      <c r="C267" s="27" t="str">
        <f>'Input adatok'!M281</f>
        <v>18_5</v>
      </c>
      <c r="D267" s="40" t="b">
        <f t="shared" ref="D267:D272" si="38">IF($F$7=18,I12,IF($L$7=18,K12,IF($F$22=18,I27,IF($L$22=18,K27,IF($F$37=18,I42,IF($L$37=18,K42,IF($F$52=18,I57,IF($L$52=18,K57,IF($F$67=18,I72,IF($L$67=18,K72,IF($F$82=18,I87,IF($L$82=18,K87,IF($F$97=18,I102,IF($L$97=18,K102,IF($F$112=18,I117,IF($L$112=18,K117,IF($F$127=18,I132,IF($L$127=18,K132,IF($F$142=18,I147,IF($L$142=18,K147))))))))))))))))))))</f>
        <v>0</v>
      </c>
    </row>
    <row r="268" spans="1:4" ht="13.5" customHeight="1" thickBot="1" x14ac:dyDescent="0.25">
      <c r="A268" s="381"/>
      <c r="B268" s="25" t="s">
        <v>7</v>
      </c>
      <c r="C268" s="27" t="str">
        <f>'Input adatok'!M282</f>
        <v>18_6</v>
      </c>
      <c r="D268" s="40" t="b">
        <f t="shared" si="38"/>
        <v>0</v>
      </c>
    </row>
    <row r="269" spans="1:4" ht="13.5" customHeight="1" thickBot="1" x14ac:dyDescent="0.25">
      <c r="A269" s="381"/>
      <c r="B269" s="25" t="s">
        <v>79</v>
      </c>
      <c r="C269" s="27" t="str">
        <f>'Input adatok'!M283</f>
        <v>18_7</v>
      </c>
      <c r="D269" s="40" t="b">
        <f t="shared" si="38"/>
        <v>0</v>
      </c>
    </row>
    <row r="270" spans="1:4" ht="13.5" customHeight="1" thickBot="1" x14ac:dyDescent="0.25">
      <c r="A270" s="381"/>
      <c r="B270" s="25" t="s">
        <v>80</v>
      </c>
      <c r="C270" s="27" t="str">
        <f>'Input adatok'!M284</f>
        <v>18_8</v>
      </c>
      <c r="D270" s="40" t="b">
        <f t="shared" si="38"/>
        <v>0</v>
      </c>
    </row>
    <row r="271" spans="1:4" ht="13.5" customHeight="1" thickBot="1" x14ac:dyDescent="0.25">
      <c r="A271" s="381"/>
      <c r="B271" s="25" t="s">
        <v>81</v>
      </c>
      <c r="C271" s="27" t="str">
        <f>'Input adatok'!M285</f>
        <v>18_9</v>
      </c>
      <c r="D271" s="40" t="b">
        <f t="shared" si="38"/>
        <v>0</v>
      </c>
    </row>
    <row r="272" spans="1:4" ht="13.5" customHeight="1" thickBot="1" x14ac:dyDescent="0.25">
      <c r="A272" s="391"/>
      <c r="B272" s="25" t="s">
        <v>82</v>
      </c>
      <c r="C272" s="27" t="str">
        <f>'Input adatok'!M286</f>
        <v>18_10</v>
      </c>
      <c r="D272" s="40" t="b">
        <f t="shared" si="38"/>
        <v>0</v>
      </c>
    </row>
    <row r="273" spans="1:4" ht="16.5" thickBot="1" x14ac:dyDescent="0.3">
      <c r="C273" s="39"/>
      <c r="D273" s="43" t="b">
        <f>IF($F$7=18,I18,IF($L$7=18,K18,IF($F$22=18,I33,IF($L$22=18,K33,IF($F$37=18,I48,IF($L$37=18,K48,IF($F$52=18,I63,IF($L$52=18,K63,IF($F$67=18,I78,IF($L$67=18,K78,IF($F$82=18,I93,IF($L$82=18,K93,IF($F$97=18,I108,IF($L$97=18,K108,IF($F$112=18,I123,IF($L$112=18,K123,IF($F$127=18,I138,IF($L$127=18,K138,IF($F$142=18,I153,IF($L$142=18,K153))))))))))))))))))))</f>
        <v>0</v>
      </c>
    </row>
    <row r="274" spans="1:4" x14ac:dyDescent="0.2">
      <c r="C274" s="39"/>
    </row>
    <row r="275" spans="1:4" ht="13.5" thickBot="1" x14ac:dyDescent="0.25">
      <c r="C275" s="39"/>
    </row>
    <row r="276" spans="1:4" ht="16.5" thickBot="1" x14ac:dyDescent="0.3">
      <c r="A276" s="383" t="s">
        <v>0</v>
      </c>
      <c r="B276" s="409"/>
      <c r="C276" s="23" t="str">
        <f>'Input adatok'!M291</f>
        <v>19cs</v>
      </c>
    </row>
    <row r="277" spans="1:4" ht="13.5" customHeight="1" thickBot="1" x14ac:dyDescent="0.25">
      <c r="A277" s="380">
        <v>19</v>
      </c>
      <c r="B277" s="24"/>
      <c r="C277" s="27" t="str">
        <f>'Input adatok'!M292</f>
        <v>Játékos Neve:</v>
      </c>
    </row>
    <row r="278" spans="1:4" ht="13.5" customHeight="1" thickBot="1" x14ac:dyDescent="0.25">
      <c r="A278" s="381"/>
      <c r="B278" s="25" t="s">
        <v>2</v>
      </c>
      <c r="C278" s="27" t="str">
        <f>'Input adatok'!M293</f>
        <v>19_1</v>
      </c>
      <c r="D278" s="40" t="b">
        <f>IF($F$7=19,$I$8,IF($L$7=19,$K$8,IF($F$22=19,$I$23,IF($L$22=19,$K$23,IF($F$37=19,$I$38,IF($L$37=19,$K$38,IF($F$52=19,$I$53,IF($L$52=19,$K$53,IF($F$67=19,$I$68,IF($L$67=19,K68,IF($F$82=19,I83,IF($L$82=19,K83,IF($F$97=19,I98,IF($L$97=19,K98,IF($F$112=19,I113,IF($L$112=19,K113,IF($F$127=19,I128,IF($L$127=19,K128,IF($F$142=19,I143,IF($L$142=19,K143))))))))))))))))))))</f>
        <v>0</v>
      </c>
    </row>
    <row r="279" spans="1:4" ht="13.5" customHeight="1" thickBot="1" x14ac:dyDescent="0.25">
      <c r="A279" s="381"/>
      <c r="B279" s="25" t="s">
        <v>3</v>
      </c>
      <c r="C279" s="27" t="str">
        <f>'Input adatok'!M294</f>
        <v>19_2</v>
      </c>
      <c r="D279" s="40" t="b">
        <f>IF($F$7=19,$I$8,IF($L$7=19,$K$8,IF($F$22=19,$I$23,IF($L$22=19,$K$23,IF($F$37=19,$I$38,IF($L$37=19,$K$38,IF($F$52=19,$I$53,IF($L$52=19,$K$53,IF($F$67=19,$I$68,IF($L$67=19,K69,IF($F$82=19,I84,IF($L$82=19,K84,IF($F$97=19,I99,IF($L$97=19,K99,IF($F$112=19,I114,IF($L$112=19,K114,IF($F$127=19,I129,IF($L$127=19,K129,IF($F$142=19,I144,IF($L$142=19,K144))))))))))))))))))))</f>
        <v>0</v>
      </c>
    </row>
    <row r="280" spans="1:4" ht="13.5" customHeight="1" thickBot="1" x14ac:dyDescent="0.25">
      <c r="A280" s="381"/>
      <c r="B280" s="25" t="s">
        <v>4</v>
      </c>
      <c r="C280" s="27" t="str">
        <f>'Input adatok'!M295</f>
        <v>19_3</v>
      </c>
      <c r="D280" s="40" t="b">
        <f>IF($F$7=19,$I$8,IF($L$7=19,$K$8,IF($F$22=19,$I$23,IF($L$22=19,$K$23,IF($F$37=19,$I$38,IF($L$37=19,$K$38,IF($F$52=19,$I$53,IF($L$52=19,$K$53,IF($F$67=19,$I$68,IF($L$67=19,K70,IF($F$82=19,I85,IF($L$82=19,K85,IF($F$97=19,I100,IF($L$97=19,K100,IF($F$112=19,I115,IF($L$112=19,K115,IF($F$127=19,I130,IF($L$127=19,K130,IF($F$142=19,I145,IF($L$142=19,K145))))))))))))))))))))</f>
        <v>0</v>
      </c>
    </row>
    <row r="281" spans="1:4" ht="13.5" customHeight="1" thickBot="1" x14ac:dyDescent="0.25">
      <c r="A281" s="381"/>
      <c r="B281" s="25" t="s">
        <v>5</v>
      </c>
      <c r="C281" s="27" t="str">
        <f>'Input adatok'!M296</f>
        <v>19_4</v>
      </c>
      <c r="D281" s="40" t="b">
        <f>IF($F$7=19,$I$8,IF($L$7=19,$K$8,IF($F$22=19,$I$23,IF($L$22=19,$K$23,IF($F$37=19,$I$38,IF($L$37=19,$K$38,IF($F$52=19,$I$53,IF($L$52=19,$K$53,IF($F$67=19,$I$68,IF($L$67=19,K71,IF($F$82=19,I86,IF($L$82=19,K86,IF($F$97=19,I101,IF($L$97=19,K101,IF($F$112=19,I116,IF($L$112=19,K116,IF($F$127=19,I131,IF($L$127=19,K131,IF($F$142=19,I146,IF($L$142=19,K146))))))))))))))))))))</f>
        <v>0</v>
      </c>
    </row>
    <row r="282" spans="1:4" ht="13.5" customHeight="1" thickBot="1" x14ac:dyDescent="0.25">
      <c r="A282" s="381"/>
      <c r="B282" s="25" t="s">
        <v>6</v>
      </c>
      <c r="C282" s="27" t="str">
        <f>'Input adatok'!M297</f>
        <v>19_5</v>
      </c>
      <c r="D282" s="40" t="b">
        <f t="shared" ref="D282:D287" si="39">IF($F$7=19,$I$8,IF($L$7=19,$K$8,IF($F$22=19,$I$23,IF($L$22=19,$K$23,IF($F$37=19,$I$38,IF($L$37=19,$K$38,IF($F$52=19,$I$53,IF($L$52=19,$K$53,IF($F$67=19,$I$68,IF($L$67=19,K72,IF($F$82=19,I87,IF($L$82=19,K87,IF($F$97=19,I102,IF($L$97=19,K102,IF($F$112=19,I117,IF($L$112=19,K117,IF($F$127=19,I132,IF($L$127=19,K132,IF($F$142=19,I147,IF($L$142=19,K147))))))))))))))))))))</f>
        <v>0</v>
      </c>
    </row>
    <row r="283" spans="1:4" ht="13.5" customHeight="1" thickBot="1" x14ac:dyDescent="0.25">
      <c r="A283" s="381"/>
      <c r="B283" s="25" t="s">
        <v>7</v>
      </c>
      <c r="C283" s="27" t="str">
        <f>'Input adatok'!M298</f>
        <v>19_6</v>
      </c>
      <c r="D283" s="40" t="b">
        <f t="shared" si="39"/>
        <v>0</v>
      </c>
    </row>
    <row r="284" spans="1:4" ht="13.5" customHeight="1" thickBot="1" x14ac:dyDescent="0.25">
      <c r="A284" s="381"/>
      <c r="B284" s="25" t="s">
        <v>79</v>
      </c>
      <c r="C284" s="27" t="str">
        <f>'Input adatok'!M299</f>
        <v>19_7</v>
      </c>
      <c r="D284" s="40" t="b">
        <f t="shared" si="39"/>
        <v>0</v>
      </c>
    </row>
    <row r="285" spans="1:4" ht="13.5" customHeight="1" thickBot="1" x14ac:dyDescent="0.25">
      <c r="A285" s="381"/>
      <c r="B285" s="25" t="s">
        <v>80</v>
      </c>
      <c r="C285" s="27" t="str">
        <f>'Input adatok'!M300</f>
        <v>19_8</v>
      </c>
      <c r="D285" s="40" t="b">
        <f t="shared" si="39"/>
        <v>0</v>
      </c>
    </row>
    <row r="286" spans="1:4" ht="13.5" customHeight="1" thickBot="1" x14ac:dyDescent="0.25">
      <c r="A286" s="381"/>
      <c r="B286" s="25" t="s">
        <v>81</v>
      </c>
      <c r="C286" s="27" t="str">
        <f>'Input adatok'!M301</f>
        <v>19_9</v>
      </c>
      <c r="D286" s="40" t="b">
        <f t="shared" si="39"/>
        <v>0</v>
      </c>
    </row>
    <row r="287" spans="1:4" ht="13.5" customHeight="1" thickBot="1" x14ac:dyDescent="0.25">
      <c r="A287" s="391"/>
      <c r="B287" s="25" t="s">
        <v>82</v>
      </c>
      <c r="C287" s="27" t="str">
        <f>'Input adatok'!M302</f>
        <v>19_10</v>
      </c>
      <c r="D287" s="40" t="b">
        <f t="shared" si="39"/>
        <v>0</v>
      </c>
    </row>
    <row r="288" spans="1:4" ht="16.5" thickBot="1" x14ac:dyDescent="0.3">
      <c r="C288" s="39"/>
      <c r="D288" s="43" t="b">
        <f>IF($F$7=19,$I$8,IF($L$7=19,$K$8,IF($F$22=19,$I$23,IF($L$22=19,$K$23,IF($F$37=19,$I$38,IF($L$37=19,$K$38,IF($F$52=19,$I$53,IF($L$52=19,$K$53,IF($F$67=19,$I$68,IF($L$67=19,K78,IF($F$82=19,I93,IF($L$82=19,K93,IF($F$97=19,I108,IF($L$97=19,K108,IF($F$112=19,I123,IF($L$112=19,K123,IF($F$127=19,I138,IF($L$127=19,K138,IF($F$142=19,I153,IF($L$142=19,K153))))))))))))))))))))</f>
        <v>0</v>
      </c>
    </row>
    <row r="289" spans="1:4" x14ac:dyDescent="0.2">
      <c r="C289" s="39"/>
    </row>
    <row r="290" spans="1:4" ht="13.5" thickBot="1" x14ac:dyDescent="0.25">
      <c r="C290" s="39"/>
    </row>
    <row r="291" spans="1:4" ht="16.5" thickBot="1" x14ac:dyDescent="0.3">
      <c r="A291" s="383" t="s">
        <v>0</v>
      </c>
      <c r="B291" s="409"/>
      <c r="C291" s="23" t="str">
        <f>'Input adatok'!M307</f>
        <v>20cs</v>
      </c>
    </row>
    <row r="292" spans="1:4" ht="13.5" customHeight="1" thickBot="1" x14ac:dyDescent="0.25">
      <c r="A292" s="380">
        <v>20</v>
      </c>
      <c r="B292" s="24"/>
      <c r="C292" s="27" t="str">
        <f>'Input adatok'!M308</f>
        <v>Játékos Neve:</v>
      </c>
    </row>
    <row r="293" spans="1:4" ht="13.5" customHeight="1" thickBot="1" x14ac:dyDescent="0.25">
      <c r="A293" s="381"/>
      <c r="B293" s="25" t="s">
        <v>2</v>
      </c>
      <c r="C293" s="27" t="str">
        <f>'Input adatok'!M309</f>
        <v>20_1</v>
      </c>
      <c r="D293" s="40" t="b">
        <f>IF($F$7=20,I8,IF($L$7=20,K8,IF($F$22=20,I23,IF($L$22=20,K23,IF($F$37=20,I38,IF($L$37=20,K38,IF($F$52=20,I53,IF($L$52=20,K53,IF($F$67=20,I68,IF($L$67=20,K68,IF($F$82=20,I83,IF($L$82=20,K83,IF($F$97=20,I98,IF($L$97=20,K98,IF($F$112=20,I113,IF($L$112=20,K113,IF($F$127=20,I128,IF($L$127=20,K128,IF($F$142=20,I143,IF($L$142=20,K143))))))))))))))))))))</f>
        <v>0</v>
      </c>
    </row>
    <row r="294" spans="1:4" ht="13.5" customHeight="1" thickBot="1" x14ac:dyDescent="0.25">
      <c r="A294" s="381"/>
      <c r="B294" s="25" t="s">
        <v>3</v>
      </c>
      <c r="C294" s="27" t="str">
        <f>'Input adatok'!M310</f>
        <v>20_2</v>
      </c>
      <c r="D294" s="40" t="b">
        <f>IF($F$7=20,I9,IF($L$7=20,K9,IF($F$22=20,I24,IF($L$22=20,K24,IF($F$37=20,I39,IF($L$37=20,K39,IF($F$52=20,I54,IF($L$52=20,K54,IF($F$67=20,I69,IF($L$67=20,K69,IF($F$82=20,I84,IF($L$82=20,K84,IF($F$97=20,I99,IF($L$97=20,K99,IF($F$112=20,I114,IF($L$112=20,K114,IF($F$127=20,I129,IF($L$127=20,K129,IF($F$142=20,I144,IF($L$142=20,K144))))))))))))))))))))</f>
        <v>0</v>
      </c>
    </row>
    <row r="295" spans="1:4" ht="13.5" customHeight="1" thickBot="1" x14ac:dyDescent="0.25">
      <c r="A295" s="381"/>
      <c r="B295" s="25" t="s">
        <v>4</v>
      </c>
      <c r="C295" s="27" t="str">
        <f>'Input adatok'!M311</f>
        <v>20_3</v>
      </c>
      <c r="D295" s="40" t="b">
        <f>IF($F$7=20,I10,IF($L$7=20,K10,IF($F$22=20,I25,IF($L$22=20,K25,IF($F$37=20,I40,IF($L$37=20,K40,IF($F$52=20,I55,IF($L$52=20,K55,IF($F$67=20,I70,IF($L$67=20,K70,IF($F$82=20,I85,IF($L$82=20,K85,IF($F$97=20,I100,IF($L$97=20,K100,IF($F$112=20,I115,IF($L$112=20,K115,IF($F$127=20,I130,IF($L$127=20,K130,IF($F$142=20,I145,IF($L$142=20,K145))))))))))))))))))))</f>
        <v>0</v>
      </c>
    </row>
    <row r="296" spans="1:4" ht="13.5" customHeight="1" thickBot="1" x14ac:dyDescent="0.25">
      <c r="A296" s="381"/>
      <c r="B296" s="25" t="s">
        <v>5</v>
      </c>
      <c r="C296" s="27" t="str">
        <f>'Input adatok'!M312</f>
        <v>20_4</v>
      </c>
      <c r="D296" s="40" t="b">
        <f>IF($F$7=20,I11,IF($L$7=20,K11,IF($F$22=20,I26,IF($L$22=20,K26,IF($F$37=20,I41,IF($L$37=20,K41,IF($F$52=20,I56,IF($L$52=20,K56,IF($F$67=20,I71,IF($L$67=20,K71,IF($F$82=20,I86,IF($L$82=20,K86,IF($F$97=20,I101,IF($L$97=20,K101,IF($F$112=20,I116,IF($L$112=20,K116,IF($F$127=20,I131,IF($L$127=20,K131,IF($F$142=20,I146,IF($L$142=20,K146))))))))))))))))))))</f>
        <v>0</v>
      </c>
    </row>
    <row r="297" spans="1:4" ht="13.5" customHeight="1" thickBot="1" x14ac:dyDescent="0.25">
      <c r="A297" s="381"/>
      <c r="B297" s="25" t="s">
        <v>6</v>
      </c>
      <c r="C297" s="27" t="str">
        <f>'Input adatok'!M313</f>
        <v>20_5</v>
      </c>
      <c r="D297" s="40" t="b">
        <f t="shared" ref="D297:D302" si="40">IF($F$7=20,I12,IF($L$7=20,K12,IF($F$22=20,I27,IF($L$22=20,K27,IF($F$37=20,I42,IF($L$37=20,K42,IF($F$52=20,I57,IF($L$52=20,K57,IF($F$67=20,I72,IF($L$67=20,K72,IF($F$82=20,I87,IF($L$82=20,K87,IF($F$97=20,I102,IF($L$97=20,K102,IF($F$112=20,I117,IF($L$112=20,K117,IF($F$127=20,I132,IF($L$127=20,K132,IF($F$142=20,I147,IF($L$142=20,K147))))))))))))))))))))</f>
        <v>0</v>
      </c>
    </row>
    <row r="298" spans="1:4" ht="13.5" customHeight="1" thickBot="1" x14ac:dyDescent="0.25">
      <c r="A298" s="381"/>
      <c r="B298" s="25" t="s">
        <v>7</v>
      </c>
      <c r="C298" s="27" t="str">
        <f>'Input adatok'!M314</f>
        <v>20_6</v>
      </c>
      <c r="D298" s="40" t="b">
        <f t="shared" si="40"/>
        <v>0</v>
      </c>
    </row>
    <row r="299" spans="1:4" ht="13.5" customHeight="1" thickBot="1" x14ac:dyDescent="0.25">
      <c r="A299" s="381"/>
      <c r="B299" s="25" t="s">
        <v>79</v>
      </c>
      <c r="C299" s="27" t="str">
        <f>'Input adatok'!M315</f>
        <v>20_7</v>
      </c>
      <c r="D299" s="40" t="b">
        <f t="shared" si="40"/>
        <v>0</v>
      </c>
    </row>
    <row r="300" spans="1:4" ht="13.5" customHeight="1" thickBot="1" x14ac:dyDescent="0.25">
      <c r="A300" s="381"/>
      <c r="B300" s="25" t="s">
        <v>80</v>
      </c>
      <c r="C300" s="27" t="str">
        <f>'Input adatok'!M316</f>
        <v>20_8</v>
      </c>
      <c r="D300" s="40" t="b">
        <f t="shared" si="40"/>
        <v>0</v>
      </c>
    </row>
    <row r="301" spans="1:4" ht="13.5" customHeight="1" thickBot="1" x14ac:dyDescent="0.25">
      <c r="A301" s="381"/>
      <c r="B301" s="25" t="s">
        <v>81</v>
      </c>
      <c r="C301" s="27" t="str">
        <f>'Input adatok'!M317</f>
        <v>20_9</v>
      </c>
      <c r="D301" s="40" t="b">
        <f t="shared" si="40"/>
        <v>0</v>
      </c>
    </row>
    <row r="302" spans="1:4" ht="13.5" customHeight="1" thickBot="1" x14ac:dyDescent="0.25">
      <c r="A302" s="391"/>
      <c r="B302" s="25" t="s">
        <v>82</v>
      </c>
      <c r="C302" s="27" t="str">
        <f>'Input adatok'!M318</f>
        <v>20_10</v>
      </c>
      <c r="D302" s="40" t="b">
        <f t="shared" si="40"/>
        <v>0</v>
      </c>
    </row>
    <row r="303" spans="1:4" ht="16.5" thickBot="1" x14ac:dyDescent="0.3">
      <c r="D303" s="43" t="b">
        <f>IF($F$7=20,I18,IF($L$7=20,K18,IF($F$22=20,I33,IF($L$22=20,K33,IF($F$37=20,I48,IF($L$37=20,K48,IF($F$52=20,I63,IF($L$52=20,K63,IF($F$67=20,I78,IF($L$67=20,K78,IF($F$82=20,I93,IF($L$82=20,K93,IF($F$97=20,I108,IF($L$97=20,K108,IF($F$112=20,I123,IF($L$112=20,K123,IF($F$127=20,I138,IF($L$127=20,K138,IF($F$142=20,I153,IF($L$142=20,K153))))))))))))))))))))</f>
        <v>0</v>
      </c>
    </row>
  </sheetData>
  <sheetProtection password="CC53" sheet="1" objects="1" scenarios="1"/>
  <mergeCells count="101">
    <mergeCell ref="A291:B291"/>
    <mergeCell ref="A292:A302"/>
    <mergeCell ref="A246:B246"/>
    <mergeCell ref="A247:A257"/>
    <mergeCell ref="A261:B261"/>
    <mergeCell ref="A262:A272"/>
    <mergeCell ref="A276:B276"/>
    <mergeCell ref="A277:A287"/>
    <mergeCell ref="A201:B201"/>
    <mergeCell ref="A202:A212"/>
    <mergeCell ref="A216:B216"/>
    <mergeCell ref="A217:A227"/>
    <mergeCell ref="A231:B231"/>
    <mergeCell ref="A232:A242"/>
    <mergeCell ref="A156:B156"/>
    <mergeCell ref="A157:A167"/>
    <mergeCell ref="A171:B171"/>
    <mergeCell ref="A172:A182"/>
    <mergeCell ref="A186:B186"/>
    <mergeCell ref="A187:A197"/>
    <mergeCell ref="I140:K140"/>
    <mergeCell ref="A141:B141"/>
    <mergeCell ref="F141:G141"/>
    <mergeCell ref="I141:K142"/>
    <mergeCell ref="L141:M141"/>
    <mergeCell ref="A142:A152"/>
    <mergeCell ref="F142:F152"/>
    <mergeCell ref="L142:L152"/>
    <mergeCell ref="I125:K125"/>
    <mergeCell ref="A126:B126"/>
    <mergeCell ref="F126:G126"/>
    <mergeCell ref="I126:K127"/>
    <mergeCell ref="L126:M126"/>
    <mergeCell ref="A127:A137"/>
    <mergeCell ref="F127:F137"/>
    <mergeCell ref="L127:L137"/>
    <mergeCell ref="I110:K110"/>
    <mergeCell ref="A111:B111"/>
    <mergeCell ref="F111:G111"/>
    <mergeCell ref="I111:K112"/>
    <mergeCell ref="L111:M111"/>
    <mergeCell ref="A112:A122"/>
    <mergeCell ref="F112:F122"/>
    <mergeCell ref="L112:L122"/>
    <mergeCell ref="I95:K95"/>
    <mergeCell ref="A96:B96"/>
    <mergeCell ref="F96:G96"/>
    <mergeCell ref="I96:K97"/>
    <mergeCell ref="L96:M96"/>
    <mergeCell ref="A97:A107"/>
    <mergeCell ref="F97:F107"/>
    <mergeCell ref="L97:L107"/>
    <mergeCell ref="I80:K80"/>
    <mergeCell ref="A81:B81"/>
    <mergeCell ref="F81:G81"/>
    <mergeCell ref="I81:K82"/>
    <mergeCell ref="L81:M81"/>
    <mergeCell ref="A82:A92"/>
    <mergeCell ref="F82:F92"/>
    <mergeCell ref="L82:L92"/>
    <mergeCell ref="I65:K65"/>
    <mergeCell ref="A66:B66"/>
    <mergeCell ref="F66:G66"/>
    <mergeCell ref="I66:K67"/>
    <mergeCell ref="L66:M66"/>
    <mergeCell ref="A67:A77"/>
    <mergeCell ref="F67:F77"/>
    <mergeCell ref="L67:L77"/>
    <mergeCell ref="I50:K50"/>
    <mergeCell ref="A51:B51"/>
    <mergeCell ref="F51:G51"/>
    <mergeCell ref="I51:K52"/>
    <mergeCell ref="L51:M51"/>
    <mergeCell ref="A52:A62"/>
    <mergeCell ref="F52:F62"/>
    <mergeCell ref="L52:L62"/>
    <mergeCell ref="I35:K35"/>
    <mergeCell ref="A36:B36"/>
    <mergeCell ref="F36:G36"/>
    <mergeCell ref="I36:K37"/>
    <mergeCell ref="L36:M36"/>
    <mergeCell ref="A37:A47"/>
    <mergeCell ref="F37:F47"/>
    <mergeCell ref="L37:L47"/>
    <mergeCell ref="I20:K20"/>
    <mergeCell ref="A21:B21"/>
    <mergeCell ref="F21:G21"/>
    <mergeCell ref="I21:K22"/>
    <mergeCell ref="L21:M21"/>
    <mergeCell ref="A22:A32"/>
    <mergeCell ref="F22:F32"/>
    <mergeCell ref="L22:L32"/>
    <mergeCell ref="I1:K3"/>
    <mergeCell ref="I5:K5"/>
    <mergeCell ref="A6:B6"/>
    <mergeCell ref="F6:G6"/>
    <mergeCell ref="I6:K7"/>
    <mergeCell ref="L6:M6"/>
    <mergeCell ref="A7:A17"/>
    <mergeCell ref="F7:F17"/>
    <mergeCell ref="L7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Végeredmény</vt:lpstr>
      <vt:lpstr>Részeredmények</vt:lpstr>
      <vt:lpstr>Input adatok</vt:lpstr>
      <vt:lpstr>Rész adatok</vt:lpstr>
      <vt:lpstr>1 forduló</vt:lpstr>
      <vt:lpstr>2 forduló</vt:lpstr>
      <vt:lpstr>3 forduló</vt:lpstr>
      <vt:lpstr>4 forduló</vt:lpstr>
      <vt:lpstr>5 forduló</vt:lpstr>
      <vt:lpstr>6 forduló</vt:lpstr>
      <vt:lpstr>7 forduló</vt:lpstr>
      <vt:lpstr>8 forduló</vt:lpstr>
      <vt:lpstr>9 forduló</vt:lpstr>
      <vt:lpstr>10 forduló</vt:lpstr>
      <vt:lpstr>11 forduló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Barnoth</dc:creator>
  <cp:lastModifiedBy>Barnóth László</cp:lastModifiedBy>
  <dcterms:created xsi:type="dcterms:W3CDTF">2012-04-05T19:41:35Z</dcterms:created>
  <dcterms:modified xsi:type="dcterms:W3CDTF">2014-04-01T06:20:23Z</dcterms:modified>
</cp:coreProperties>
</file>